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Data" sheetId="1" r:id="rId4"/>
    <sheet state="visible" name="Original Data with Registered" sheetId="2" r:id="rId5"/>
    <sheet state="visible" name="Cull of Registered List (A,B,C," sheetId="3" r:id="rId6"/>
    <sheet state="visible" name="Pulaksi Only" sheetId="4" r:id="rId7"/>
    <sheet state="visible" name="Cull List, A+B or C+D &lt; 30" sheetId="5" r:id="rId8"/>
    <sheet state="visible" name="Outlier Precincts" sheetId="6" r:id="rId9"/>
    <sheet state="visible" name="Cubic Input" sheetId="7" r:id="rId10"/>
    <sheet state="visible" name="Cubic Output" sheetId="8" r:id="rId11"/>
    <sheet state="visible" name="Bivariate Cubic Approx, 235 Pre" sheetId="9" r:id="rId12"/>
    <sheet state="visible" name="Bivariate Cubic Approx, 255 Pre" sheetId="10" r:id="rId13"/>
    <sheet state="visible" name="Bivariate Cubic Approx, All pre" sheetId="11" r:id="rId14"/>
  </sheets>
  <definedNames/>
  <calcPr/>
</workbook>
</file>

<file path=xl/sharedStrings.xml><?xml version="1.0" encoding="utf-8"?>
<sst xmlns="http://schemas.openxmlformats.org/spreadsheetml/2006/main" count="3585" uniqueCount="663">
  <si>
    <t>County</t>
  </si>
  <si>
    <t>Precinct</t>
  </si>
  <si>
    <t>Reynolds EDV</t>
  </si>
  <si>
    <t>Hill EDV</t>
  </si>
  <si>
    <t>Reynolds Early</t>
  </si>
  <si>
    <t>Hill Early</t>
  </si>
  <si>
    <t>X</t>
  </si>
  <si>
    <t>Y</t>
  </si>
  <si>
    <t>G</t>
  </si>
  <si>
    <t>H</t>
  </si>
  <si>
    <t>M</t>
  </si>
  <si>
    <t>N</t>
  </si>
  <si>
    <t>Alpha</t>
  </si>
  <si>
    <t>Lambda</t>
  </si>
  <si>
    <t>Omega</t>
  </si>
  <si>
    <t>G expected</t>
  </si>
  <si>
    <t>Actual S</t>
  </si>
  <si>
    <t>Expected S</t>
  </si>
  <si>
    <t>Cleburne</t>
  </si>
  <si>
    <t>10 HEALING SPRINGS</t>
  </si>
  <si>
    <t>11 HEBER SPRINGS OUTSIDE</t>
  </si>
  <si>
    <t>12 HEBER SPRINGS WARD 1</t>
  </si>
  <si>
    <t>13 HEBER SPRINGS WARD 2</t>
  </si>
  <si>
    <t>14 HEBER SPRINGS WARD 3</t>
  </si>
  <si>
    <t>15 HEBER SPRINGS WARD 4</t>
  </si>
  <si>
    <t>19 MOUNTAIN</t>
  </si>
  <si>
    <t>2 CENTER POST</t>
  </si>
  <si>
    <t>22 PICKENS</t>
  </si>
  <si>
    <t>24 PINEY</t>
  </si>
  <si>
    <t>27 SALINE OUTSIDE</t>
  </si>
  <si>
    <t>3 CLAYTON</t>
  </si>
  <si>
    <t>31 SUGAR LOAF</t>
  </si>
  <si>
    <t>32 VALLEY</t>
  </si>
  <si>
    <t>4 EAST PETER CREEK</t>
  </si>
  <si>
    <t>5 FRANCIS</t>
  </si>
  <si>
    <t>6 GILES</t>
  </si>
  <si>
    <t>9 GREERS FERRY GILES</t>
  </si>
  <si>
    <t>Faulkner</t>
  </si>
  <si>
    <t>13 13</t>
  </si>
  <si>
    <t>15 15</t>
  </si>
  <si>
    <t>18 18</t>
  </si>
  <si>
    <t>19 19</t>
  </si>
  <si>
    <t>20 21</t>
  </si>
  <si>
    <t>21 22</t>
  </si>
  <si>
    <t>22 23</t>
  </si>
  <si>
    <t>23 24</t>
  </si>
  <si>
    <t>24 25</t>
  </si>
  <si>
    <t>25 26</t>
  </si>
  <si>
    <t>26 27</t>
  </si>
  <si>
    <t>27 28</t>
  </si>
  <si>
    <t>28 29</t>
  </si>
  <si>
    <t>29 30</t>
  </si>
  <si>
    <t>30 31</t>
  </si>
  <si>
    <t>33 34</t>
  </si>
  <si>
    <t>34 35</t>
  </si>
  <si>
    <t>35 36</t>
  </si>
  <si>
    <t>36 37</t>
  </si>
  <si>
    <t>37 38</t>
  </si>
  <si>
    <t>38 39</t>
  </si>
  <si>
    <t>39 40</t>
  </si>
  <si>
    <t>41 42</t>
  </si>
  <si>
    <t>42 43</t>
  </si>
  <si>
    <t>44 45</t>
  </si>
  <si>
    <t>45 46</t>
  </si>
  <si>
    <t>46 48</t>
  </si>
  <si>
    <t>47 49</t>
  </si>
  <si>
    <t>48 50</t>
  </si>
  <si>
    <t>49 53</t>
  </si>
  <si>
    <t>50 54</t>
  </si>
  <si>
    <t>Perry</t>
  </si>
  <si>
    <t>11 15 Union</t>
  </si>
  <si>
    <t>13 17 Wye</t>
  </si>
  <si>
    <t>14 2 Casa</t>
  </si>
  <si>
    <t>17 4 Fourche</t>
  </si>
  <si>
    <t>18 5 Houston</t>
  </si>
  <si>
    <t>22 8 Maumelle</t>
  </si>
  <si>
    <t>3 10 Perry</t>
  </si>
  <si>
    <t>7 12 Rankin</t>
  </si>
  <si>
    <t>Pulaski</t>
  </si>
  <si>
    <t>1 PRECINCT 1</t>
  </si>
  <si>
    <t>101 PRECINCT 71</t>
  </si>
  <si>
    <t>102 PRECINCT 72</t>
  </si>
  <si>
    <t>103 PRECINCT 73</t>
  </si>
  <si>
    <t>104 PRECINCT 74</t>
  </si>
  <si>
    <t>105 PRECINCT 75</t>
  </si>
  <si>
    <t>106 PRECINCT 76</t>
  </si>
  <si>
    <t>107 PRECINCT 77</t>
  </si>
  <si>
    <t>108 PRECINCT 78</t>
  </si>
  <si>
    <t>109 PRECINCT 79</t>
  </si>
  <si>
    <t>11 PRECINCT 108</t>
  </si>
  <si>
    <t>110 PRECINCT 8</t>
  </si>
  <si>
    <t>111 PRECINCT 80</t>
  </si>
  <si>
    <t>112 PRECINCT 81</t>
  </si>
  <si>
    <t>113 PRECINCT 82</t>
  </si>
  <si>
    <t>114 PRECINCT 83</t>
  </si>
  <si>
    <t>115 PRECINCT 84</t>
  </si>
  <si>
    <t>116 PRECINCT 85</t>
  </si>
  <si>
    <t>117 PRECINCT 86</t>
  </si>
  <si>
    <t>118 PRECINCT 87</t>
  </si>
  <si>
    <t>119 PRECINCT 88</t>
  </si>
  <si>
    <t>120 PRECINCT 89</t>
  </si>
  <si>
    <t>121 PRECINCT 9</t>
  </si>
  <si>
    <t>122 PRECINCT 90</t>
  </si>
  <si>
    <t>123 PRECINCT 91</t>
  </si>
  <si>
    <t>124 PRECINCT 92</t>
  </si>
  <si>
    <t>125 PRECINCT 93</t>
  </si>
  <si>
    <t>126 PRECINCT 94</t>
  </si>
  <si>
    <t>127 PRECINCT 95</t>
  </si>
  <si>
    <t>128 PRECINCT 96</t>
  </si>
  <si>
    <t>13 PRECINCT 11</t>
  </si>
  <si>
    <t>24 PRECINCT 12</t>
  </si>
  <si>
    <t>26 PRECINCT 121</t>
  </si>
  <si>
    <t>35 PRECINCT 13</t>
  </si>
  <si>
    <t>38 PRECINCT 14</t>
  </si>
  <si>
    <t>39 PRECINCT 15</t>
  </si>
  <si>
    <t>40 PRECINCT 16</t>
  </si>
  <si>
    <t>41 PRECINCT 17</t>
  </si>
  <si>
    <t>42 PRECINCT 18</t>
  </si>
  <si>
    <t>43 PRECINCT 19</t>
  </si>
  <si>
    <t>44 PRECINCT 2</t>
  </si>
  <si>
    <t>46 PRECINCT 21</t>
  </si>
  <si>
    <t>47 PRECINCT 22</t>
  </si>
  <si>
    <t>48 PRECINCT 23</t>
  </si>
  <si>
    <t>49 PRECINCT 24</t>
  </si>
  <si>
    <t>50 PRECINCT 25</t>
  </si>
  <si>
    <t>52 PRECINCT 27</t>
  </si>
  <si>
    <t>53 PRECINCT 28</t>
  </si>
  <si>
    <t>54 PRECINCT 29</t>
  </si>
  <si>
    <t>55 PRECINCT 3</t>
  </si>
  <si>
    <t>56 PRECINCT 30</t>
  </si>
  <si>
    <t>57 PRECINCT 31</t>
  </si>
  <si>
    <t>58 PRECINCT 32</t>
  </si>
  <si>
    <t>59 PRECINCT 33</t>
  </si>
  <si>
    <t>60 PRECINCT 34</t>
  </si>
  <si>
    <t>61 PRECINCT 35</t>
  </si>
  <si>
    <t>62 PRECINCT 36</t>
  </si>
  <si>
    <t>63 PRECINCT 37</t>
  </si>
  <si>
    <t>64 PRECINCT 38</t>
  </si>
  <si>
    <t>65 PRECINCT 39</t>
  </si>
  <si>
    <t>66 PRECINCT 4</t>
  </si>
  <si>
    <t>68 PRECINCT 41</t>
  </si>
  <si>
    <t>69 PRECINCT 42</t>
  </si>
  <si>
    <t>70 PRECINCT 43</t>
  </si>
  <si>
    <t>71 PRECINCT 44</t>
  </si>
  <si>
    <t>73 PRECINCT 46</t>
  </si>
  <si>
    <t>74 PRECINCT 47</t>
  </si>
  <si>
    <t>77 PRECINCT 5</t>
  </si>
  <si>
    <t>80 PRECINCT 52</t>
  </si>
  <si>
    <t>81 PRECINCT 53</t>
  </si>
  <si>
    <t>82 PRECINCT 54</t>
  </si>
  <si>
    <t>83 PRECINCT 55</t>
  </si>
  <si>
    <t>84 PRECINCT 56</t>
  </si>
  <si>
    <t>85 PRECINCT 57</t>
  </si>
  <si>
    <t>86 PRECINCT 58</t>
  </si>
  <si>
    <t>88 PRECINCT 6</t>
  </si>
  <si>
    <t>89 PRECINCT 60</t>
  </si>
  <si>
    <t>9 PRECINCT 106</t>
  </si>
  <si>
    <t>91 PRECINCT 62</t>
  </si>
  <si>
    <t>92 PRECINCT 63</t>
  </si>
  <si>
    <t>93 PRECINCT 64</t>
  </si>
  <si>
    <t>94 PRECINCT 65</t>
  </si>
  <si>
    <t>95 PRECINCT 66</t>
  </si>
  <si>
    <t>96 PRECINCT 67</t>
  </si>
  <si>
    <t>97 PRECINCT 68</t>
  </si>
  <si>
    <t>98 PRECINCT 69</t>
  </si>
  <si>
    <t>99 PRECINCT 7</t>
  </si>
  <si>
    <t>Saline</t>
  </si>
  <si>
    <t>1 Precinct 01</t>
  </si>
  <si>
    <t>10 Precinct 10</t>
  </si>
  <si>
    <t>11 Precinct 11</t>
  </si>
  <si>
    <t>12 Precinct 12</t>
  </si>
  <si>
    <t>13 Precinct 13</t>
  </si>
  <si>
    <t>14 Precinct 14</t>
  </si>
  <si>
    <t>15 Precinct 15</t>
  </si>
  <si>
    <t>16 Precinct 16</t>
  </si>
  <si>
    <t>17 Precinct 17</t>
  </si>
  <si>
    <t>19 Precinct 19</t>
  </si>
  <si>
    <t>2 Precinct 02</t>
  </si>
  <si>
    <t>20 Precinct 20</t>
  </si>
  <si>
    <t>21 Precinct 21</t>
  </si>
  <si>
    <t>22 Precinct 22</t>
  </si>
  <si>
    <t>24 Precinct 24</t>
  </si>
  <si>
    <t>25 Precinct 25</t>
  </si>
  <si>
    <t>26 Precinct 26</t>
  </si>
  <si>
    <t>27 Precinct 27</t>
  </si>
  <si>
    <t>28 Precinct 28</t>
  </si>
  <si>
    <t>29 Precinct 29</t>
  </si>
  <si>
    <t>3 Precinct 03</t>
  </si>
  <si>
    <t>31 Precinct 31</t>
  </si>
  <si>
    <t>32 Precinct 32</t>
  </si>
  <si>
    <t>33 Precinct 33</t>
  </si>
  <si>
    <t>35 Precinct 35</t>
  </si>
  <si>
    <t>36 Precinct 36</t>
  </si>
  <si>
    <t>38 Precinct 38</t>
  </si>
  <si>
    <t>39 Precinct 39</t>
  </si>
  <si>
    <t>4 Precinct 04</t>
  </si>
  <si>
    <t>40 Precinct 40</t>
  </si>
  <si>
    <t>41 Precinct 41</t>
  </si>
  <si>
    <t>5 Precinct 05</t>
  </si>
  <si>
    <t>6 Precinct 06</t>
  </si>
  <si>
    <t>7 Precinct 07</t>
  </si>
  <si>
    <t>9 Precinct 09</t>
  </si>
  <si>
    <t>Van Buren</t>
  </si>
  <si>
    <t>1 02 Barnett</t>
  </si>
  <si>
    <t>10 11 Formosa</t>
  </si>
  <si>
    <t>11 12 East Griggs</t>
  </si>
  <si>
    <t>13 17 Linn Creek</t>
  </si>
  <si>
    <t>14 19 Red River</t>
  </si>
  <si>
    <t>15 20 Union</t>
  </si>
  <si>
    <t>16 21 Washington</t>
  </si>
  <si>
    <t>19 24 South Griggs</t>
  </si>
  <si>
    <t>2 03 Bradley</t>
  </si>
  <si>
    <t>5 06 Choctaw</t>
  </si>
  <si>
    <t>6 07 West Griggs</t>
  </si>
  <si>
    <t>White</t>
  </si>
  <si>
    <t>10 Beebe Ward 3</t>
  </si>
  <si>
    <t>11 Beebe Ward 3C</t>
  </si>
  <si>
    <t>12 Big Creek</t>
  </si>
  <si>
    <t>17 Cane</t>
  </si>
  <si>
    <t>18 Chrisp</t>
  </si>
  <si>
    <t>19 Clay</t>
  </si>
  <si>
    <t>21 Coffey</t>
  </si>
  <si>
    <t>22 Coldwell</t>
  </si>
  <si>
    <t>23 Crosby</t>
  </si>
  <si>
    <t>26 Des Arc</t>
  </si>
  <si>
    <t>3 Bald Knob North</t>
  </si>
  <si>
    <t>34 Gray A</t>
  </si>
  <si>
    <t>35 Gray B</t>
  </si>
  <si>
    <t>37 Gum Springs</t>
  </si>
  <si>
    <t>38 Guthrie</t>
  </si>
  <si>
    <t>39 Harrison</t>
  </si>
  <si>
    <t>4 Bald Knob TWP</t>
  </si>
  <si>
    <t>40 Harrison East</t>
  </si>
  <si>
    <t>41 Hartsell</t>
  </si>
  <si>
    <t>49 Judsonia Ward 1</t>
  </si>
  <si>
    <t>5 Bald Knob Ward 1</t>
  </si>
  <si>
    <t>7 Bald Knob Ward 3</t>
  </si>
  <si>
    <t>73 Searcy Ward 1A</t>
  </si>
  <si>
    <t>74 Searcy Ward 1C</t>
  </si>
  <si>
    <t>75 Searcy Ward 1D</t>
  </si>
  <si>
    <t>76 Searcy Ward 1E</t>
  </si>
  <si>
    <t>78 Searcy Ward 2C</t>
  </si>
  <si>
    <t>79 Searcy Ward 2D</t>
  </si>
  <si>
    <t>80 Searcy Ward 2E</t>
  </si>
  <si>
    <t>81 Searcy Ward 3A</t>
  </si>
  <si>
    <t>82 Searcy Ward 3B</t>
  </si>
  <si>
    <t>85 Searcy Ward 3E</t>
  </si>
  <si>
    <t>87 Searcy Ward 4B</t>
  </si>
  <si>
    <t>88 Searcy Ward 4C</t>
  </si>
  <si>
    <t>89 Union</t>
  </si>
  <si>
    <t>9 Beebe Ward 2</t>
  </si>
  <si>
    <t>90 Velvet Ridge</t>
  </si>
  <si>
    <t>Registered</t>
  </si>
  <si>
    <t>Psi S</t>
  </si>
  <si>
    <t>Psi T</t>
  </si>
  <si>
    <t>Psi U</t>
  </si>
  <si>
    <t>Psi V</t>
  </si>
  <si>
    <t>0,0,0</t>
  </si>
  <si>
    <t>0,0,1</t>
  </si>
  <si>
    <t>1,0,0</t>
  </si>
  <si>
    <t>0,1,1</t>
  </si>
  <si>
    <t>1,0,1</t>
  </si>
  <si>
    <t>2,0,0</t>
  </si>
  <si>
    <t>Psi of T+V</t>
  </si>
  <si>
    <t>29 SOUTH CADRON OUTSIDE</t>
  </si>
  <si>
    <t>33 WEST PETER CREEK</t>
  </si>
  <si>
    <t>43 44</t>
  </si>
  <si>
    <t>PRECINCT 1</t>
  </si>
  <si>
    <t>PRECINCT 106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</si>
  <si>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</si>
  <si>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</si>
  <si>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</si>
  <si>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</si>
  <si>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</si>
  <si>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</si>
  <si>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</si>
  <si>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</si>
  <si>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</si>
  <si>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</t>
  </si>
  <si>
    <t>PRECINCT 21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</si>
  <si>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</si>
  <si>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</si>
  <si>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</si>
  <si>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</si>
  <si>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</si>
  <si>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</si>
  <si>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</si>
  <si>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PRECINCT 29</t>
  </si>
  <si>
    <t>PRECINCT 3</t>
  </si>
  <si>
    <t>PRECINCT 30</t>
  </si>
  <si>
    <t>PRECINCT 31</t>
  </si>
  <si>
    <t>PRECINCT 32</t>
  </si>
  <si>
    <t>PRECINCT 33</t>
  </si>
  <si>
    <t>PRECINCT 34</t>
  </si>
  <si>
    <t>PRECINCT 35</t>
  </si>
  <si>
    <t>PRECINCT 36</t>
  </si>
  <si>
    <t>PRECINCT 37</t>
  </si>
  <si>
    <t>PRECINCT 38</t>
  </si>
  <si>
    <t>PRECINCT 4</t>
  </si>
  <si>
    <t>PRECINCT 41</t>
  </si>
  <si>
    <t>PRECINCT 42</t>
  </si>
  <si>
    <t>PRECINCT 43</t>
  </si>
  <si>
    <t>PRECINCT 44</t>
  </si>
  <si>
    <t>PRECINCT 5</t>
  </si>
  <si>
    <t>PRECINCT 52</t>
  </si>
  <si>
    <t>PRECINCT 53</t>
  </si>
  <si>
    <t>PRECINCT 55</t>
  </si>
  <si>
    <t>PRECINCT 56</t>
  </si>
  <si>
    <t>PRECINCT 57</t>
  </si>
  <si>
    <t>PRECINCT 58</t>
  </si>
  <si>
    <t>PRECINCT 6</t>
  </si>
  <si>
    <t>PRECINCT 60</t>
  </si>
  <si>
    <t>PRECINCT 61</t>
  </si>
  <si>
    <t>PRECINCT 62</t>
  </si>
  <si>
    <t>PRECINCT 63</t>
  </si>
  <si>
    <t>PRECINCT 64</t>
  </si>
  <si>
    <t>PRECINCT 65</t>
  </si>
  <si>
    <t>PRECINCT 66</t>
  </si>
  <si>
    <t>PRECINCT 67</t>
  </si>
  <si>
    <t>PRECINCT 68</t>
  </si>
  <si>
    <t>PRECINCT 69</t>
  </si>
  <si>
    <t>PRECINCT 7</t>
  </si>
  <si>
    <t>PRECINCT 70</t>
  </si>
  <si>
    <t>PRECINCT 71</t>
  </si>
  <si>
    <t>PRECINCT 72</t>
  </si>
  <si>
    <t>PRECINCT 73</t>
  </si>
  <si>
    <t>PRECINCT 74</t>
  </si>
  <si>
    <t>PRECINCT 75</t>
  </si>
  <si>
    <t>PRECINCT 76</t>
  </si>
  <si>
    <t>PRECINCT 77</t>
  </si>
  <si>
    <t>PRECINCT 79</t>
  </si>
  <si>
    <t>PRECINCT 8</t>
  </si>
  <si>
    <t>PRECINCT 80</t>
  </si>
  <si>
    <t>PRECINCT 81</t>
  </si>
  <si>
    <t>PRECINCT 83</t>
  </si>
  <si>
    <t>PRECINCT 85</t>
  </si>
  <si>
    <t>PRECINCT 88</t>
  </si>
  <si>
    <t>PRECINCT 89</t>
  </si>
  <si>
    <t>PRECINCT 90</t>
  </si>
  <si>
    <t>PRECINCT 91</t>
  </si>
  <si>
    <t>PRECINCT 92</t>
  </si>
  <si>
    <t>PRECINCT 93</t>
  </si>
  <si>
    <t>PRECINCT 94</t>
  </si>
  <si>
    <t>PRECINCT 95</t>
  </si>
  <si>
    <t>PRECINCT 96</t>
  </si>
  <si>
    <t>PRECINCT 99</t>
  </si>
  <si>
    <t>37 Precinct 37</t>
  </si>
  <si>
    <t>8 Precinct 08</t>
  </si>
  <si>
    <t>18 23 Mountain Ranch</t>
  </si>
  <si>
    <t>9 10 Davis</t>
  </si>
  <si>
    <t>83 Searcy Ward 3C</t>
  </si>
  <si>
    <t>1 CALIFORNIA</t>
  </si>
  <si>
    <t>16 MCJESTER</t>
  </si>
  <si>
    <t>17 MORGAN INSIDE</t>
  </si>
  <si>
    <t>18 MORGAN OUTSIDE</t>
  </si>
  <si>
    <t>20 NORTH CADRON INSIDE</t>
  </si>
  <si>
    <t>21 NORTH CADRON OUTSIDE</t>
  </si>
  <si>
    <t>23 PINE</t>
  </si>
  <si>
    <t>25 POFF</t>
  </si>
  <si>
    <t>26 SALINE INSIDE</t>
  </si>
  <si>
    <t>28 SOUTH CADRON INSIDE</t>
  </si>
  <si>
    <t>30 SUGAR CAMP</t>
  </si>
  <si>
    <t>34 WILBURN</t>
  </si>
  <si>
    <t>7 GRASSEY INSIDE</t>
  </si>
  <si>
    <t>8 GRASSEY OUTSIDE</t>
  </si>
  <si>
    <t>14 14</t>
  </si>
  <si>
    <t>16 16</t>
  </si>
  <si>
    <t>17 17</t>
  </si>
  <si>
    <t>31 32</t>
  </si>
  <si>
    <t>32 33</t>
  </si>
  <si>
    <t>40 41</t>
  </si>
  <si>
    <t>12 16 Union Valley</t>
  </si>
  <si>
    <t>15 3 Cherry Hill</t>
  </si>
  <si>
    <t>20 6 Kenney</t>
  </si>
  <si>
    <t>21 7 Lake</t>
  </si>
  <si>
    <t>5 11 Petit Jean</t>
  </si>
  <si>
    <t>9 13 Rose Creek</t>
  </si>
  <si>
    <t>18 Precinct 18</t>
  </si>
  <si>
    <t>23 Precinct 23</t>
  </si>
  <si>
    <t>30 Precinct 30</t>
  </si>
  <si>
    <t>34 Precinct 34</t>
  </si>
  <si>
    <t>12 15 Mountain</t>
  </si>
  <si>
    <t>17 22 Wheeler</t>
  </si>
  <si>
    <t>20 25 Indian Hills</t>
  </si>
  <si>
    <t>3 04 Culpepper</t>
  </si>
  <si>
    <t>4 05 Holley Mountain</t>
  </si>
  <si>
    <t>7 08 Craig</t>
  </si>
  <si>
    <t>8 09 Cargile</t>
  </si>
  <si>
    <t>1 Albion</t>
  </si>
  <si>
    <t>13 Bradford Ward 1</t>
  </si>
  <si>
    <t>14 Bradford Ward 2</t>
  </si>
  <si>
    <t>15 Bradford Ward 3</t>
  </si>
  <si>
    <t>16 Cadron</t>
  </si>
  <si>
    <t>2 Antioch</t>
  </si>
  <si>
    <t>20 Cleveland</t>
  </si>
  <si>
    <t>24 Cypert</t>
  </si>
  <si>
    <t>25 Denmark</t>
  </si>
  <si>
    <t>27 Dogwood TWP</t>
  </si>
  <si>
    <t>28 El Paso</t>
  </si>
  <si>
    <t>29 Francure</t>
  </si>
  <si>
    <t>30 Garner City</t>
  </si>
  <si>
    <t>31 Garner TWP</t>
  </si>
  <si>
    <t>32 Georgetown City</t>
  </si>
  <si>
    <t>33 Gravel Hill</t>
  </si>
  <si>
    <t>36 Griffithville City</t>
  </si>
  <si>
    <t>42 Higginson TWP</t>
  </si>
  <si>
    <t>43 Higginson Ward 1</t>
  </si>
  <si>
    <t>44 Higginson Ward 2</t>
  </si>
  <si>
    <t>45 Higginson Ward 3</t>
  </si>
  <si>
    <t>46 Jackson</t>
  </si>
  <si>
    <t>47 Jefferson</t>
  </si>
  <si>
    <t>48 Joy</t>
  </si>
  <si>
    <t>50 Judsonia Ward 2</t>
  </si>
  <si>
    <t>51 Judsonia Ward 3</t>
  </si>
  <si>
    <t>52 Kensett TWP</t>
  </si>
  <si>
    <t>53 Kensett Ward 1</t>
  </si>
  <si>
    <t>54 Kensett Ward 2</t>
  </si>
  <si>
    <t>55 Kensett Ward 3</t>
  </si>
  <si>
    <t>56 Kentucky</t>
  </si>
  <si>
    <t>57 Letona</t>
  </si>
  <si>
    <t>58 Liberty</t>
  </si>
  <si>
    <t>59 Marion</t>
  </si>
  <si>
    <t>6 Bald Knob Ward 2</t>
  </si>
  <si>
    <t>60 Marshall</t>
  </si>
  <si>
    <t>61 McRae TWP</t>
  </si>
  <si>
    <t>62 McRae Ward 1</t>
  </si>
  <si>
    <t>63 McRae Ward 2</t>
  </si>
  <si>
    <t>65 Pangburn Ward 1</t>
  </si>
  <si>
    <t>66 Pangburn Ward 2</t>
  </si>
  <si>
    <t>67 Pangburn Ward 3</t>
  </si>
  <si>
    <t>68 Red River</t>
  </si>
  <si>
    <t>69 Rose Bud City</t>
  </si>
  <si>
    <t>70 Royal</t>
  </si>
  <si>
    <t>71 Russell City</t>
  </si>
  <si>
    <t>72 Russell TWP</t>
  </si>
  <si>
    <t>77 Searcy Ward 2B</t>
  </si>
  <si>
    <t>8 Beebe Ward 1</t>
  </si>
  <si>
    <t>84 Searcy Ward 3D</t>
  </si>
  <si>
    <t>86 Searcy Ward 4A</t>
  </si>
  <si>
    <t>91 Walker</t>
  </si>
  <si>
    <t>Beta</t>
  </si>
  <si>
    <t>LAMBDA</t>
  </si>
  <si>
    <t>Pulaski County</t>
  </si>
  <si>
    <t>Registered Voters</t>
  </si>
  <si>
    <t>S = Early Reynolds</t>
  </si>
  <si>
    <t>T = Early Hill</t>
  </si>
  <si>
    <t>U = EDV Reynolds</t>
  </si>
  <si>
    <t>V = EDV Hill</t>
  </si>
  <si>
    <t>Reynolds M=D</t>
  </si>
  <si>
    <t>Hill M=D</t>
  </si>
  <si>
    <t>Reynolds M=E</t>
  </si>
  <si>
    <t>Hill M=E</t>
  </si>
  <si>
    <t>1 1 Aplin</t>
  </si>
  <si>
    <t>2 1 Aplin JP2</t>
  </si>
  <si>
    <t>4 10 Perry Zone 4</t>
  </si>
  <si>
    <t>6 11 Petit Jean PVSD No JP2</t>
  </si>
  <si>
    <t>8 12 Rankin Zone 4</t>
  </si>
  <si>
    <t>10 14 Tyler</t>
  </si>
  <si>
    <t>16 3 Cherry Hill JP2</t>
  </si>
  <si>
    <t>19 5 Houston EESD Zone 4</t>
  </si>
  <si>
    <t>2 PRECINCT 10</t>
  </si>
  <si>
    <t>3 PRECINCT 100</t>
  </si>
  <si>
    <t>4 PRECINCT 101</t>
  </si>
  <si>
    <t>5 PRECINCT 102</t>
  </si>
  <si>
    <t>6 PRECINCT 103</t>
  </si>
  <si>
    <t>7 PRECINCT 104</t>
  </si>
  <si>
    <t>8 PRECINCT 105</t>
  </si>
  <si>
    <t>10 PRECINCT 107</t>
  </si>
  <si>
    <t>12 PRECINCT 109</t>
  </si>
  <si>
    <t>14 PRECINCT 110</t>
  </si>
  <si>
    <t>15 PRECINCT 111</t>
  </si>
  <si>
    <t>16 PRECINCT 112</t>
  </si>
  <si>
    <t>17 PRECINCT 113</t>
  </si>
  <si>
    <t>18 PRECINCT 114</t>
  </si>
  <si>
    <t>19 PRECINCT 115</t>
  </si>
  <si>
    <t>20 PRECINCT 116</t>
  </si>
  <si>
    <t>21 PRECINCT 117</t>
  </si>
  <si>
    <t>22 PRECINCT 118</t>
  </si>
  <si>
    <t>23 PRECINCT 119</t>
  </si>
  <si>
    <t>25 PRECINCT 120</t>
  </si>
  <si>
    <t>27 PRECINCT 122</t>
  </si>
  <si>
    <t>28 PRECINCT 123</t>
  </si>
  <si>
    <t>29 PRECINCT 124</t>
  </si>
  <si>
    <t>30 PRECINCT 125</t>
  </si>
  <si>
    <t>31 PRECINCT 126</t>
  </si>
  <si>
    <t>32 PRECINCT 127</t>
  </si>
  <si>
    <t>33 PRECINCT 128</t>
  </si>
  <si>
    <t>34 PRECINCT 129</t>
  </si>
  <si>
    <t>36 PRECINCT 130</t>
  </si>
  <si>
    <t>37 PRECINCT 131</t>
  </si>
  <si>
    <t>45 PRECINCT 20</t>
  </si>
  <si>
    <t>67 PRECINCT 40</t>
  </si>
  <si>
    <t>72 PRECINCT 45</t>
  </si>
  <si>
    <t>75 PRECINCT 48</t>
  </si>
  <si>
    <t>76 PRECINCT 49</t>
  </si>
  <si>
    <t>78 PRECINCT 50</t>
  </si>
  <si>
    <t>79 PRECINCT 51</t>
  </si>
  <si>
    <t>87 PRECINCT 59</t>
  </si>
  <si>
    <t>130 PRECINCT 98</t>
  </si>
  <si>
    <t>64 Mt. Pisgah</t>
  </si>
  <si>
    <t>51 PRECINCT 26</t>
  </si>
  <si>
    <t>100 PRECINCT 70</t>
  </si>
  <si>
    <t>90 PRECINCT 61</t>
  </si>
  <si>
    <t>129 PRECINCT 97</t>
  </si>
  <si>
    <t>Delta 1</t>
  </si>
  <si>
    <t>Delta 2</t>
  </si>
  <si>
    <t>Delta 3</t>
  </si>
  <si>
    <t>A Quartic Index</t>
  </si>
  <si>
    <t>B Quartic Index</t>
  </si>
  <si>
    <t>C Quartic Index</t>
  </si>
  <si>
    <t>Matriarch Index</t>
  </si>
  <si>
    <t>Term Name</t>
  </si>
  <si>
    <t>Value Real</t>
  </si>
  <si>
    <t>Local Term</t>
  </si>
  <si>
    <t>Accept Root</t>
  </si>
  <si>
    <t>Resid</t>
  </si>
  <si>
    <t>A</t>
  </si>
  <si>
    <t>B</t>
  </si>
  <si>
    <t>C</t>
  </si>
  <si>
    <t>D</t>
  </si>
  <si>
    <t>s[0,0,0]</t>
  </si>
  <si>
    <t>s0</t>
  </si>
  <si>
    <t>s[0,0,1]</t>
  </si>
  <si>
    <t>t1</t>
  </si>
  <si>
    <t>s[0,1,0]</t>
  </si>
  <si>
    <t>t2</t>
  </si>
  <si>
    <t>s[1,0,0]</t>
  </si>
  <si>
    <t>t0</t>
  </si>
  <si>
    <t>s[0,0,2]</t>
  </si>
  <si>
    <t>u1</t>
  </si>
  <si>
    <t>s[0,1,1]</t>
  </si>
  <si>
    <t>u2</t>
  </si>
  <si>
    <t>s[0,2,0]</t>
  </si>
  <si>
    <t>u3</t>
  </si>
  <si>
    <t>s[1,0,1]</t>
  </si>
  <si>
    <t>u4</t>
  </si>
  <si>
    <t>s[1,1,0]</t>
  </si>
  <si>
    <t>u5</t>
  </si>
  <si>
    <t>s[2,0,0]</t>
  </si>
  <si>
    <t>u0</t>
  </si>
  <si>
    <t>s[0,0,3]</t>
  </si>
  <si>
    <t>v1</t>
  </si>
  <si>
    <t>s[0,1,2]</t>
  </si>
  <si>
    <t>v2</t>
  </si>
  <si>
    <t>s[0,2,1]</t>
  </si>
  <si>
    <t>v3</t>
  </si>
  <si>
    <t>s[0,3,0]</t>
  </si>
  <si>
    <t>v4</t>
  </si>
  <si>
    <t>s[1,0,2]</t>
  </si>
  <si>
    <t>v5</t>
  </si>
  <si>
    <t>s[1,1,1]</t>
  </si>
  <si>
    <t>v6</t>
  </si>
  <si>
    <t>s[1,2,0]</t>
  </si>
  <si>
    <t>v7</t>
  </si>
  <si>
    <t>s[2,0,1]</t>
  </si>
  <si>
    <t>v8</t>
  </si>
  <si>
    <t>s[2,1,0]</t>
  </si>
  <si>
    <t>v9</t>
  </si>
  <si>
    <t>s[3,0,0]</t>
  </si>
  <si>
    <t>v0</t>
  </si>
  <si>
    <t>Solve For</t>
  </si>
  <si>
    <t>Areal</t>
  </si>
  <si>
    <t>Breal</t>
  </si>
  <si>
    <t>Creal</t>
  </si>
  <si>
    <t>Dreal</t>
  </si>
  <si>
    <t>Aimg</t>
  </si>
  <si>
    <t>Bimg</t>
  </si>
  <si>
    <t>Cimg</t>
  </si>
  <si>
    <t>Dimg</t>
  </si>
  <si>
    <t>Actual</t>
  </si>
  <si>
    <t>1 vs winner</t>
  </si>
  <si>
    <t>2vs3</t>
  </si>
  <si>
    <t>Root 1 Real</t>
  </si>
  <si>
    <t>Root 1 Img</t>
  </si>
  <si>
    <t>Root 2 Real</t>
  </si>
  <si>
    <t>Root 2 Img</t>
  </si>
  <si>
    <t>Root 3 Real</t>
  </si>
  <si>
    <t>Root 3 Img</t>
  </si>
  <si>
    <t>Atheta</t>
  </si>
  <si>
    <t>Btheta</t>
  </si>
  <si>
    <t>Ctheta</t>
  </si>
  <si>
    <t>Dtheta</t>
  </si>
  <si>
    <t>AMag</t>
  </si>
  <si>
    <t>BMag</t>
  </si>
  <si>
    <t>CMag</t>
  </si>
  <si>
    <t>Dmag</t>
  </si>
  <si>
    <t>A'theta</t>
  </si>
  <si>
    <t>Ptheta</t>
  </si>
  <si>
    <t>Qtheta</t>
  </si>
  <si>
    <t>Rtheta</t>
  </si>
  <si>
    <t>PMag</t>
  </si>
  <si>
    <t>QMag</t>
  </si>
  <si>
    <t>Rmag</t>
  </si>
  <si>
    <t>A'real</t>
  </si>
  <si>
    <t>Preal</t>
  </si>
  <si>
    <t>Qreal</t>
  </si>
  <si>
    <t>Rreal</t>
  </si>
  <si>
    <t>A'img</t>
  </si>
  <si>
    <t>Pimg</t>
  </si>
  <si>
    <t>Qimg</t>
  </si>
  <si>
    <t>Rimg</t>
  </si>
  <si>
    <t xml:space="preserve"> Theta Sum</t>
  </si>
  <si>
    <t>Theta Reduce</t>
  </si>
  <si>
    <t>Theta Normal</t>
  </si>
  <si>
    <t>Mag Product</t>
  </si>
  <si>
    <t>-2P^3 theta</t>
  </si>
  <si>
    <t>-2P^3 mag</t>
  </si>
  <si>
    <t>9PQ theta</t>
  </si>
  <si>
    <t>9PQ mag</t>
  </si>
  <si>
    <t>-27R theta</t>
  </si>
  <si>
    <t>-27R mag</t>
  </si>
  <si>
    <t>S real</t>
  </si>
  <si>
    <t>S Img</t>
  </si>
  <si>
    <t>S Theta</t>
  </si>
  <si>
    <t>S mag</t>
  </si>
  <si>
    <t>-P^2Q^2 theta</t>
  </si>
  <si>
    <t>-P^2Q^2 mag</t>
  </si>
  <si>
    <t>4Q^3 theta</t>
  </si>
  <si>
    <t>4Q^3 mag</t>
  </si>
  <si>
    <t>4P^3R theta</t>
  </si>
  <si>
    <t>4P^3R mag</t>
  </si>
  <si>
    <t>-18PQR theta</t>
  </si>
  <si>
    <t>-18PQR mag</t>
  </si>
  <si>
    <t>27R^2 theta</t>
  </si>
  <si>
    <t>27R^2 mag</t>
  </si>
  <si>
    <t>T real</t>
  </si>
  <si>
    <t>T Img</t>
  </si>
  <si>
    <t>T Theta</t>
  </si>
  <si>
    <t>T mag</t>
  </si>
  <si>
    <t>G theta</t>
  </si>
  <si>
    <t>G mag</t>
  </si>
  <si>
    <t>H real</t>
  </si>
  <si>
    <t>H Img</t>
  </si>
  <si>
    <t>H Theta</t>
  </si>
  <si>
    <t>H mag</t>
  </si>
  <si>
    <t>U theta</t>
  </si>
  <si>
    <t>U mag</t>
  </si>
  <si>
    <t>P^2 theta</t>
  </si>
  <si>
    <t>P^2 mag</t>
  </si>
  <si>
    <t>-P^2 +3Q real</t>
  </si>
  <si>
    <t>-P^2 +3Q  Img</t>
  </si>
  <si>
    <t>-P^2 +3Q  Theta</t>
  </si>
  <si>
    <t>-P^2 +3Q  mag</t>
  </si>
  <si>
    <t>V theta</t>
  </si>
  <si>
    <t>V mag</t>
  </si>
  <si>
    <t>Real k1</t>
  </si>
  <si>
    <t>Img k1</t>
  </si>
  <si>
    <t>k1 theta</t>
  </si>
  <si>
    <t>k1 mag</t>
  </si>
  <si>
    <t>Real k2</t>
  </si>
  <si>
    <t>Img k2</t>
  </si>
  <si>
    <t>k2 theta</t>
  </si>
  <si>
    <t>k2 mag</t>
  </si>
  <si>
    <t>U2 theta</t>
  </si>
  <si>
    <t>U2 mag</t>
  </si>
  <si>
    <t>V2 theta</t>
  </si>
  <si>
    <t>V2 mag</t>
  </si>
  <si>
    <t>U3 theta</t>
  </si>
  <si>
    <t>U3 mag</t>
  </si>
  <si>
    <t>V3 theta</t>
  </si>
  <si>
    <t>V3 mag</t>
  </si>
  <si>
    <t>S actual</t>
  </si>
  <si>
    <t>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</si>
</sst>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 d"/>
    <numFmt numFmtId="165" formatCode="0.000000000000000"/>
    <numFmt numFmtId="166" formatCode="0.00000"/>
  </numFmts>
  <fonts count="17">
    <font>
      <sz val="10.0"/>
      <color rgb="FF000000"/>
      <name val="Calibri"/>
      <scheme val="minor"/>
    </font>
    <font>
      <color theme="1"/>
      <name val="Calibri"/>
      <scheme val="minor"/>
    </font>
    <font>
      <color rgb="FFFFFFFF"/>
      <name val="Calibri"/>
      <scheme val="minor"/>
    </font>
    <font>
      <color rgb="FF00FF00"/>
      <name val="Calibri"/>
      <scheme val="minor"/>
    </font>
    <font>
      <color theme="0"/>
      <name val="Calibri"/>
      <scheme val="minor"/>
    </font>
    <font>
      <color theme="1"/>
      <name val="Garamond"/>
    </font>
    <font>
      <color theme="0"/>
      <name val="Garamond"/>
    </font>
    <font>
      <sz val="11.0"/>
      <color theme="1"/>
      <name val="Calibri"/>
    </font>
    <font>
      <sz val="11.0"/>
      <color theme="0"/>
      <name val="Calibri"/>
    </font>
    <font>
      <sz val="11.0"/>
      <color rgb="FF00FF00"/>
      <name val="Calibri"/>
    </font>
    <font>
      <sz val="8.0"/>
      <color rgb="FF000000"/>
      <name val="Garamond"/>
    </font>
    <font>
      <sz val="8.0"/>
      <color rgb="FF00FF00"/>
      <name val="Garamond"/>
    </font>
    <font>
      <sz val="11.0"/>
      <color rgb="FFFFFFFF"/>
      <name val="Calibri"/>
    </font>
    <font>
      <sz val="8.0"/>
      <color theme="1"/>
      <name val="Garamond"/>
    </font>
    <font>
      <sz val="8.0"/>
      <color theme="0"/>
      <name val="Garamond"/>
    </font>
    <font>
      <sz val="8.0"/>
      <color rgb="FFF3F3F3"/>
      <name val="Garamond"/>
    </font>
    <font>
      <b/>
      <color theme="1"/>
      <name val="Calibri"/>
      <scheme val="minor"/>
    </font>
  </fonts>
  <fills count="2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EA9999"/>
        <bgColor rgb="FFEA9999"/>
      </patternFill>
    </fill>
    <fill>
      <patternFill patternType="solid">
        <fgColor rgb="FF00FFFF"/>
        <bgColor rgb="FF00FFFF"/>
      </patternFill>
    </fill>
    <fill>
      <patternFill patternType="solid">
        <fgColor theme="1"/>
        <bgColor theme="1"/>
      </patternFill>
    </fill>
    <fill>
      <patternFill patternType="solid">
        <fgColor rgb="FFFF00FF"/>
        <bgColor rgb="FFFF00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002060"/>
        <bgColor rgb="FF002060"/>
      </patternFill>
    </fill>
    <fill>
      <patternFill patternType="solid">
        <fgColor rgb="FF385623"/>
        <bgColor rgb="FF385623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E598"/>
        <bgColor rgb="FFFFE598"/>
      </patternFill>
    </fill>
    <fill>
      <patternFill patternType="solid">
        <fgColor rgb="FF000000"/>
        <bgColor rgb="FF000000"/>
      </patternFill>
    </fill>
    <fill>
      <patternFill patternType="solid">
        <fgColor rgb="FFFF3737"/>
        <bgColor rgb="FFFF3737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CCCCCC"/>
        <bgColor rgb="FFCCCCCC"/>
      </patternFill>
    </fill>
    <fill>
      <patternFill patternType="solid">
        <fgColor rgb="FF434343"/>
        <bgColor rgb="FF434343"/>
      </patternFill>
    </fill>
    <fill>
      <patternFill patternType="solid">
        <fgColor rgb="FFFF8000"/>
        <bgColor rgb="FFFF80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/>
      <right style="thin">
        <color rgb="FF00B0F0"/>
      </right>
      <top style="thin">
        <color rgb="FF00B0F0"/>
      </top>
      <bottom style="thin">
        <color rgb="FF00B0F0"/>
      </bottom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FFFF"/>
      </left>
      <right style="dotted">
        <color rgb="FF00FFFF"/>
      </right>
      <top/>
      <bottom style="dotted">
        <color rgb="FF00FFFF"/>
      </bottom>
    </border>
    <border>
      <left style="dotted">
        <color rgb="FF00FFFF"/>
      </left>
      <right style="dotted">
        <color rgb="FF00FFFF"/>
      </right>
      <top style="dotted">
        <color rgb="FF00FFFF"/>
      </top>
      <bottom style="dotted">
        <color rgb="FF00FFFF"/>
      </bottom>
    </border>
    <border>
      <left style="thin">
        <color rgb="FF00FFFF"/>
      </left>
      <right/>
      <top style="thin">
        <color rgb="FF00FFFF"/>
      </top>
      <bottom style="thin">
        <color rgb="FF00FFFF"/>
      </bottom>
    </border>
    <border>
      <left style="thin">
        <color rgb="FF00FFFF"/>
      </left>
      <top style="thin">
        <color rgb="FF00FFFF"/>
      </top>
      <bottom style="thin">
        <color rgb="FF00FFFF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3" fillId="7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1" fillId="8" fontId="4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2" fillId="4" fontId="4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9" fontId="5" numFmtId="0" xfId="0" applyAlignment="1" applyBorder="1" applyFill="1" applyFont="1">
      <alignment horizontal="center" readingOrder="0"/>
    </xf>
    <xf borderId="1" fillId="10" fontId="1" numFmtId="0" xfId="0" applyAlignment="1" applyBorder="1" applyFill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8" fontId="6" numFmtId="0" xfId="0" applyAlignment="1" applyBorder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1" fillId="4" fontId="2" numFmtId="0" xfId="0" applyAlignment="1" applyBorder="1" applyFont="1">
      <alignment horizontal="center" readingOrder="0"/>
    </xf>
    <xf borderId="1" fillId="11" fontId="1" numFmtId="0" xfId="0" applyAlignment="1" applyBorder="1" applyFont="1">
      <alignment horizontal="center" readingOrder="0"/>
    </xf>
    <xf borderId="1" fillId="12" fontId="1" numFmtId="0" xfId="0" applyAlignment="1" applyBorder="1" applyFont="1">
      <alignment horizontal="center" readingOrder="0"/>
    </xf>
    <xf borderId="1" fillId="11" fontId="1" numFmtId="0" xfId="0" applyAlignment="1" applyBorder="1" applyFont="1">
      <alignment horizontal="center"/>
    </xf>
    <xf borderId="1" fillId="12" fontId="1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" fillId="10" fontId="7" numFmtId="0" xfId="0" applyAlignment="1" applyBorder="1" applyFont="1">
      <alignment horizontal="center"/>
    </xf>
    <xf borderId="1" fillId="13" fontId="8" numFmtId="0" xfId="0" applyAlignment="1" applyBorder="1" applyFill="1" applyFont="1">
      <alignment horizontal="center"/>
    </xf>
    <xf borderId="5" fillId="13" fontId="8" numFmtId="0" xfId="0" applyAlignment="1" applyBorder="1" applyFont="1">
      <alignment horizontal="center"/>
    </xf>
    <xf borderId="6" fillId="3" fontId="8" numFmtId="0" xfId="0" applyAlignment="1" applyBorder="1" applyFont="1">
      <alignment horizontal="center"/>
    </xf>
    <xf borderId="6" fillId="8" fontId="8" numFmtId="0" xfId="0" applyAlignment="1" applyBorder="1" applyFont="1">
      <alignment horizontal="center"/>
    </xf>
    <xf borderId="6" fillId="14" fontId="8" numFmtId="0" xfId="0" applyAlignment="1" applyBorder="1" applyFill="1" applyFont="1">
      <alignment horizontal="center"/>
    </xf>
    <xf borderId="7" fillId="7" fontId="9" numFmtId="0" xfId="0" applyAlignment="1" applyBorder="1" applyFont="1">
      <alignment horizontal="center"/>
    </xf>
    <xf borderId="8" fillId="7" fontId="9" numFmtId="0" xfId="0" applyAlignment="1" applyBorder="1" applyFont="1">
      <alignment horizontal="center"/>
    </xf>
    <xf borderId="9" fillId="15" fontId="10" numFmtId="0" xfId="0" applyAlignment="1" applyBorder="1" applyFill="1" applyFont="1">
      <alignment horizontal="center"/>
    </xf>
    <xf borderId="9" fillId="16" fontId="10" numFmtId="0" xfId="0" applyAlignment="1" applyBorder="1" applyFill="1" applyFont="1">
      <alignment horizontal="center"/>
    </xf>
    <xf borderId="9" fillId="17" fontId="10" numFmtId="0" xfId="0" applyAlignment="1" applyBorder="1" applyFill="1" applyFont="1">
      <alignment horizontal="center"/>
    </xf>
    <xf borderId="9" fillId="5" fontId="10" numFmtId="0" xfId="0" applyAlignment="1" applyBorder="1" applyFont="1">
      <alignment horizontal="center"/>
    </xf>
    <xf borderId="10" fillId="2" fontId="7" numFmtId="0" xfId="0" applyAlignment="1" applyBorder="1" applyFont="1">
      <alignment horizontal="center"/>
    </xf>
    <xf borderId="1" fillId="2" fontId="7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0" fillId="0" fontId="10" numFmtId="165" xfId="0" applyAlignment="1" applyFont="1" applyNumberFormat="1">
      <alignment horizontal="center"/>
    </xf>
    <xf borderId="10" fillId="18" fontId="7" numFmtId="0" xfId="0" applyAlignment="1" applyBorder="1" applyFill="1" applyFont="1">
      <alignment horizontal="center"/>
    </xf>
    <xf borderId="1" fillId="18" fontId="7" numFmtId="0" xfId="0" applyAlignment="1" applyBorder="1" applyFont="1">
      <alignment horizontal="center"/>
    </xf>
    <xf borderId="11" fillId="19" fontId="11" numFmtId="0" xfId="0" applyAlignment="1" applyBorder="1" applyFill="1" applyFont="1">
      <alignment horizontal="center"/>
    </xf>
    <xf borderId="6" fillId="8" fontId="8" numFmtId="166" xfId="0" applyAlignment="1" applyBorder="1" applyFont="1" applyNumberFormat="1">
      <alignment horizontal="center"/>
    </xf>
    <xf borderId="6" fillId="14" fontId="8" numFmtId="166" xfId="0" applyAlignment="1" applyBorder="1" applyFont="1" applyNumberFormat="1">
      <alignment horizontal="center"/>
    </xf>
    <xf borderId="12" fillId="19" fontId="11" numFmtId="0" xfId="0" applyAlignment="1" applyBorder="1" applyFont="1">
      <alignment horizontal="center"/>
    </xf>
    <xf borderId="9" fillId="8" fontId="8" numFmtId="0" xfId="0" applyAlignment="1" applyBorder="1" applyFont="1">
      <alignment horizontal="center"/>
    </xf>
    <xf borderId="9" fillId="8" fontId="12" numFmtId="0" xfId="0" applyAlignment="1" applyBorder="1" applyFont="1">
      <alignment horizontal="center" readingOrder="0"/>
    </xf>
    <xf borderId="1" fillId="0" fontId="13" numFmtId="166" xfId="0" applyAlignment="1" applyBorder="1" applyFont="1" applyNumberFormat="1">
      <alignment horizontal="center"/>
    </xf>
    <xf borderId="2" fillId="0" fontId="13" numFmtId="166" xfId="0" applyAlignment="1" applyBorder="1" applyFont="1" applyNumberFormat="1">
      <alignment horizontal="center"/>
    </xf>
    <xf borderId="8" fillId="20" fontId="14" numFmtId="166" xfId="0" applyAlignment="1" applyBorder="1" applyFill="1" applyFont="1" applyNumberFormat="1">
      <alignment horizontal="center"/>
    </xf>
    <xf borderId="9" fillId="20" fontId="14" numFmtId="166" xfId="0" applyAlignment="1" applyBorder="1" applyFont="1" applyNumberFormat="1">
      <alignment horizontal="center"/>
    </xf>
    <xf borderId="9" fillId="8" fontId="15" numFmtId="0" xfId="0" applyAlignment="1" applyBorder="1" applyFont="1">
      <alignment horizontal="center"/>
    </xf>
    <xf borderId="9" fillId="6" fontId="10" numFmtId="0" xfId="0" applyAlignment="1" applyBorder="1" applyFont="1">
      <alignment horizontal="center"/>
    </xf>
    <xf borderId="9" fillId="10" fontId="10" numFmtId="0" xfId="0" applyAlignment="1" applyBorder="1" applyFont="1">
      <alignment horizontal="center"/>
    </xf>
    <xf borderId="9" fillId="9" fontId="13" numFmtId="0" xfId="0" applyAlignment="1" applyBorder="1" applyFont="1">
      <alignment horizontal="center"/>
    </xf>
    <xf borderId="9" fillId="2" fontId="13" numFmtId="0" xfId="0" applyAlignment="1" applyBorder="1" applyFont="1">
      <alignment horizontal="center"/>
    </xf>
    <xf borderId="9" fillId="3" fontId="15" numFmtId="0" xfId="0" applyAlignment="1" applyBorder="1" applyFont="1">
      <alignment horizontal="center"/>
    </xf>
    <xf borderId="9" fillId="21" fontId="13" numFmtId="0" xfId="0" applyAlignment="1" applyBorder="1" applyFill="1" applyFont="1">
      <alignment horizontal="center"/>
    </xf>
    <xf borderId="9" fillId="4" fontId="15" numFmtId="0" xfId="0" applyAlignment="1" applyBorder="1" applyFont="1">
      <alignment horizontal="center"/>
    </xf>
    <xf borderId="9" fillId="22" fontId="15" numFmtId="0" xfId="0" applyAlignment="1" applyBorder="1" applyFill="1" applyFont="1">
      <alignment horizontal="center"/>
    </xf>
    <xf borderId="3" fillId="19" fontId="11" numFmtId="0" xfId="0" applyAlignment="1" applyBorder="1" applyFont="1">
      <alignment horizontal="center"/>
    </xf>
    <xf borderId="13" fillId="19" fontId="11" numFmtId="0" xfId="0" applyAlignment="1" applyBorder="1" applyFont="1">
      <alignment horizontal="center"/>
    </xf>
    <xf borderId="9" fillId="23" fontId="10" numFmtId="0" xfId="0" applyAlignment="1" applyBorder="1" applyFill="1" applyFont="1">
      <alignment horizontal="center"/>
    </xf>
    <xf borderId="9" fillId="24" fontId="15" numFmtId="0" xfId="0" applyAlignment="1" applyBorder="1" applyFill="1" applyFont="1">
      <alignment horizontal="center"/>
    </xf>
    <xf borderId="1" fillId="25" fontId="13" numFmtId="166" xfId="0" applyAlignment="1" applyBorder="1" applyFill="1" applyFont="1" applyNumberFormat="1">
      <alignment horizontal="center"/>
    </xf>
    <xf borderId="5" fillId="25" fontId="13" numFmtId="166" xfId="0" applyAlignment="1" applyBorder="1" applyFont="1" applyNumberFormat="1">
      <alignment horizontal="center"/>
    </xf>
    <xf borderId="3" fillId="8" fontId="2" numFmtId="0" xfId="0" applyAlignment="1" applyBorder="1" applyFont="1">
      <alignment horizontal="center" readingOrder="0"/>
    </xf>
    <xf borderId="14" fillId="7" fontId="3" numFmtId="0" xfId="0" applyAlignment="1" applyBorder="1" applyFont="1">
      <alignment horizontal="center" readingOrder="0"/>
    </xf>
    <xf borderId="3" fillId="8" fontId="4" numFmtId="0" xfId="0" applyAlignment="1" applyBorder="1" applyFont="1">
      <alignment horizontal="center" readingOrder="0"/>
    </xf>
    <xf borderId="1" fillId="0" fontId="1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'Cubic Input'!$N$5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/>
            <c:spPr>
              <a:ln w="19050">
                <a:solidFill>
                  <a:srgbClr val="FF00FF"/>
                </a:solidFill>
              </a:ln>
            </c:spPr>
            <c:trendlineType val="linear"/>
            <c:dispRSqr val="1"/>
            <c:dispEq val="1"/>
          </c:trendline>
          <c:xVal>
            <c:numRef>
              <c:f>'Cubic Input'!$M$6:$M$240</c:f>
            </c:numRef>
          </c:xVal>
          <c:yVal>
            <c:numRef>
              <c:f>'Cubic Input'!$N$6:$N$240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413032"/>
        <c:axId val="723681592"/>
      </c:scatterChart>
      <c:valAx>
        <c:axId val="1076413032"/>
        <c:scaling>
          <c:orientation val="minMax"/>
          <c:max val="0.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3681592"/>
      </c:valAx>
      <c:valAx>
        <c:axId val="723681592"/>
        <c:scaling>
          <c:orientation val="minMax"/>
          <c:max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64130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chemeClr val="dk1"/>
                </a:solidFill>
                <a:latin typeface="Garamond"/>
              </a:defRPr>
            </a:pPr>
            <a:r>
              <a:rPr b="1" sz="1800">
                <a:solidFill>
                  <a:schemeClr val="dk1"/>
                </a:solidFill>
                <a:latin typeface="Garamond"/>
              </a:rPr>
              <a:t>Actual G vs Expected G; 235 Precincts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'Bivariate Cubic Approx, 235 Pre'!$H$1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'Bivariate Cubic Approx, 235 Pre'!$G$2:$G$236</c:f>
            </c:numRef>
          </c:xVal>
          <c:yVal>
            <c:numRef>
              <c:f>'Bivariate Cubic Approx, 235 Pre'!$H$2:$H$236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885365"/>
        <c:axId val="1916012528"/>
      </c:scatterChart>
      <c:valAx>
        <c:axId val="653885365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6012528"/>
        <c:majorUnit val="0.16666666666666666"/>
      </c:valAx>
      <c:valAx>
        <c:axId val="191601252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3885365"/>
        <c:majorUnit val="0.166666666666666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chemeClr val="dk1"/>
                </a:solidFill>
                <a:latin typeface="Garamond"/>
              </a:defRPr>
            </a:pPr>
            <a:r>
              <a:rPr b="1" sz="1800">
                <a:solidFill>
                  <a:schemeClr val="dk1"/>
                </a:solidFill>
                <a:latin typeface="Garamond"/>
              </a:rPr>
              <a:t>S vs S expected; 235 Precincts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'Bivariate Cubic Approx, 235 Pre'!$T$1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'Bivariate Cubic Approx, 235 Pre'!$S$2:$S$236</c:f>
            </c:numRef>
          </c:xVal>
          <c:yVal>
            <c:numRef>
              <c:f>'Bivariate Cubic Approx, 235 Pre'!$T$2:$T$236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622296"/>
        <c:axId val="210908966"/>
      </c:scatterChart>
      <c:valAx>
        <c:axId val="940622296"/>
        <c:scaling>
          <c:orientation val="minMax"/>
          <c:max val="3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908966"/>
        <c:majorUnit val="50.0"/>
      </c:valAx>
      <c:valAx>
        <c:axId val="210908966"/>
        <c:scaling>
          <c:orientation val="minMax"/>
          <c:max val="3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0622296"/>
        <c:majorUnit val="50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chemeClr val="dk1"/>
                </a:solidFill>
                <a:latin typeface="Garamond"/>
              </a:defRPr>
            </a:pPr>
            <a:r>
              <a:rPr b="1" sz="1800">
                <a:solidFill>
                  <a:schemeClr val="dk1"/>
                </a:solidFill>
                <a:latin typeface="Garamond"/>
              </a:rPr>
              <a:t>Actual G vs Expected G; 255 Precincts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'Bivariate Cubic Approx, 255 Pre'!$H$1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'Bivariate Cubic Approx, 255 Pre'!$G$2:$G$256</c:f>
            </c:numRef>
          </c:xVal>
          <c:yVal>
            <c:numRef>
              <c:f>'Bivariate Cubic Approx, 255 Pre'!$H$2:$H$256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219632"/>
        <c:axId val="705162604"/>
      </c:scatterChart>
      <c:valAx>
        <c:axId val="1169219632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5162604"/>
        <c:majorUnit val="0.16666666666666666"/>
      </c:valAx>
      <c:valAx>
        <c:axId val="705162604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9219632"/>
        <c:majorUnit val="0.166666666666666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chemeClr val="dk1"/>
                </a:solidFill>
                <a:latin typeface="Garamond"/>
              </a:defRPr>
            </a:pPr>
            <a:r>
              <a:rPr b="1" sz="1800">
                <a:solidFill>
                  <a:schemeClr val="dk1"/>
                </a:solidFill>
                <a:latin typeface="Garamond"/>
              </a:rPr>
              <a:t>S vs S expected, 255 Precincts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'Bivariate Cubic Approx, 255 Pre'!$T$1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'Bivariate Cubic Approx, 255 Pre'!$S$2:$S$256</c:f>
            </c:numRef>
          </c:xVal>
          <c:yVal>
            <c:numRef>
              <c:f>'Bivariate Cubic Approx, 255 Pre'!$T$2:$T$256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232603"/>
        <c:axId val="1520672394"/>
      </c:scatterChart>
      <c:valAx>
        <c:axId val="1545232603"/>
        <c:scaling>
          <c:orientation val="minMax"/>
          <c:max val="3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0672394"/>
        <c:majorUnit val="50.0"/>
      </c:valAx>
      <c:valAx>
        <c:axId val="1520672394"/>
        <c:scaling>
          <c:orientation val="minMax"/>
          <c:max val="3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5232603"/>
        <c:majorUnit val="50.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chemeClr val="dk1"/>
                </a:solidFill>
                <a:latin typeface="Garamond"/>
              </a:defRPr>
            </a:pPr>
            <a:r>
              <a:rPr b="1" sz="1800">
                <a:solidFill>
                  <a:schemeClr val="dk1"/>
                </a:solidFill>
                <a:latin typeface="Garamond"/>
              </a:rPr>
              <a:t>Actual G vs Expected G; All 388 Precincts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'Bivariate Cubic Approx, All pre'!$H$1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'Bivariate Cubic Approx, All pre'!$G$2:$G$389</c:f>
            </c:numRef>
          </c:xVal>
          <c:yVal>
            <c:numRef>
              <c:f>'Bivariate Cubic Approx, All pre'!$H$2:$H$389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975317"/>
        <c:axId val="1363131100"/>
      </c:scatterChart>
      <c:valAx>
        <c:axId val="910975317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3131100"/>
        <c:majorUnit val="0.16666666666666666"/>
      </c:valAx>
      <c:valAx>
        <c:axId val="1363131100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0975317"/>
        <c:majorUnit val="0.16666666666666666"/>
      </c:valAx>
    </c:plotArea>
    <c:legend>
      <c:legendPos val="r"/>
      <c:overlay val="0"/>
      <c:txPr>
        <a:bodyPr/>
        <a:lstStyle/>
        <a:p>
          <a:pPr lvl="0">
            <a:defRPr b="1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chemeClr val="dk1"/>
                </a:solidFill>
                <a:latin typeface="Garamond"/>
              </a:defRPr>
            </a:pPr>
            <a:r>
              <a:rPr b="1" sz="1800">
                <a:solidFill>
                  <a:schemeClr val="dk1"/>
                </a:solidFill>
                <a:latin typeface="Garamond"/>
              </a:rPr>
              <a:t>S vs S expected, All 388 Precincts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'Bivariate Cubic Approx, All pre'!$T$1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'Bivariate Cubic Approx, All pre'!$S$2:$S$389</c:f>
            </c:numRef>
          </c:xVal>
          <c:yVal>
            <c:numRef>
              <c:f>'Bivariate Cubic Approx, All pre'!$T$2:$T$389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544540"/>
        <c:axId val="907822833"/>
      </c:scatterChart>
      <c:valAx>
        <c:axId val="583544540"/>
        <c:scaling>
          <c:orientation val="minMax"/>
          <c:max val="3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7822833"/>
        <c:majorUnit val="50.0"/>
      </c:valAx>
      <c:valAx>
        <c:axId val="907822833"/>
        <c:scaling>
          <c:orientation val="minMax"/>
          <c:max val="3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3544540"/>
        <c:majorUnit val="50.0"/>
      </c:valAx>
    </c:plotArea>
    <c:legend>
      <c:legendPos val="r"/>
      <c:overlay val="0"/>
      <c:txPr>
        <a:bodyPr/>
        <a:lstStyle/>
        <a:p>
          <a:pPr lvl="0">
            <a:defRPr b="1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chemeClr val="dk1"/>
                </a:solidFill>
                <a:latin typeface="Garamond"/>
              </a:defRPr>
            </a:pPr>
            <a:r>
              <a:rPr b="1" sz="1800">
                <a:solidFill>
                  <a:schemeClr val="dk1"/>
                </a:solidFill>
                <a:latin typeface="Garamond"/>
              </a:rPr>
              <a:t>Actual G vs Expected G; 255 Precincts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'Bivariate Cubic Approx, 255 Pre'!$H$1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'Bivariate Cubic Approx, 255 Pre'!$G$2:$G$256</c:f>
            </c:numRef>
          </c:xVal>
          <c:yVal>
            <c:numRef>
              <c:f>'Bivariate Cubic Approx, 255 Pre'!$H$2:$H$256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576155"/>
        <c:axId val="1347069299"/>
      </c:scatterChart>
      <c:valAx>
        <c:axId val="2146576155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7069299"/>
        <c:majorUnit val="0.16666666666666666"/>
      </c:valAx>
      <c:valAx>
        <c:axId val="134706929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6576155"/>
        <c:majorUnit val="0.16666666666666666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chemeClr val="dk1"/>
                </a:solidFill>
                <a:latin typeface="Garamond"/>
              </a:defRPr>
            </a:pPr>
            <a:r>
              <a:rPr b="1" sz="1800">
                <a:solidFill>
                  <a:schemeClr val="dk1"/>
                </a:solidFill>
                <a:latin typeface="Garamond"/>
              </a:rPr>
              <a:t>S vs S expected, 255 Precincts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'Bivariate Cubic Approx, 255 Pre'!$T$1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'Bivariate Cubic Approx, 255 Pre'!$S$2:$S$256</c:f>
            </c:numRef>
          </c:xVal>
          <c:yVal>
            <c:numRef>
              <c:f>'Bivariate Cubic Approx, 255 Pre'!$T$2:$T$256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619151"/>
        <c:axId val="1729163440"/>
      </c:scatterChart>
      <c:valAx>
        <c:axId val="2097619151"/>
        <c:scaling>
          <c:orientation val="minMax"/>
          <c:max val="3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9163440"/>
        <c:majorUnit val="50.0"/>
      </c:valAx>
      <c:valAx>
        <c:axId val="1729163440"/>
        <c:scaling>
          <c:orientation val="minMax"/>
          <c:max val="3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7619151"/>
        <c:majorUnit val="50.0"/>
      </c:valAx>
    </c:plotArea>
    <c:legend>
      <c:legendPos val="r"/>
      <c:overlay val="0"/>
      <c:txPr>
        <a:bodyPr/>
        <a:lstStyle/>
        <a:p>
          <a:pPr lvl="0">
            <a:defRPr b="1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chemeClr val="dk1"/>
                </a:solidFill>
                <a:latin typeface="Garamond"/>
              </a:defRPr>
            </a:pPr>
            <a:r>
              <a:rPr b="1" sz="1800">
                <a:solidFill>
                  <a:schemeClr val="dk1"/>
                </a:solidFill>
                <a:latin typeface="Garamond"/>
              </a:rPr>
              <a:t>S vs S expected; 235 Precincts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'Bivariate Cubic Approx, 235 Pre'!$T$1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'Bivariate Cubic Approx, 235 Pre'!$S$2:$S$236</c:f>
            </c:numRef>
          </c:xVal>
          <c:yVal>
            <c:numRef>
              <c:f>'Bivariate Cubic Approx, 235 Pre'!$T$2:$T$236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6278110"/>
        <c:axId val="888751232"/>
      </c:scatterChart>
      <c:valAx>
        <c:axId val="1796278110"/>
        <c:scaling>
          <c:orientation val="minMax"/>
          <c:max val="3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8751232"/>
        <c:majorUnit val="50.0"/>
      </c:valAx>
      <c:valAx>
        <c:axId val="888751232"/>
        <c:scaling>
          <c:orientation val="minMax"/>
          <c:max val="3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6278110"/>
        <c:majorUnit val="50.0"/>
      </c:valAx>
    </c:plotArea>
    <c:legend>
      <c:legendPos val="r"/>
      <c:overlay val="0"/>
      <c:txPr>
        <a:bodyPr/>
        <a:lstStyle/>
        <a:p>
          <a:pPr lvl="0">
            <a:defRPr b="1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800">
                <a:solidFill>
                  <a:schemeClr val="dk1"/>
                </a:solidFill>
                <a:latin typeface="Garamond"/>
              </a:defRPr>
            </a:pPr>
            <a:r>
              <a:rPr b="1" sz="1800">
                <a:solidFill>
                  <a:schemeClr val="dk1"/>
                </a:solidFill>
                <a:latin typeface="Garamond"/>
              </a:rPr>
              <a:t>Actual G vs Expected G; 235 Precincts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'Bivariate Cubic Approx, 235 Pre'!$H$1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'Bivariate Cubic Approx, 235 Pre'!$G$2:$G$236</c:f>
            </c:numRef>
          </c:xVal>
          <c:yVal>
            <c:numRef>
              <c:f>'Bivariate Cubic Approx, 235 Pre'!$H$2:$H$236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238237"/>
        <c:axId val="1535855629"/>
      </c:scatterChart>
      <c:valAx>
        <c:axId val="1890238237"/>
        <c:scaling>
          <c:orientation val="minMax"/>
          <c:max val="1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5855629"/>
        <c:majorUnit val="0.16666666666666666"/>
      </c:valAx>
      <c:valAx>
        <c:axId val="153585562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0238237"/>
        <c:majorUnit val="0.16666666666666666"/>
      </c:valAx>
    </c:plotArea>
    <c:legend>
      <c:legendPos val="r"/>
      <c:overlay val="0"/>
      <c:txPr>
        <a:bodyPr/>
        <a:lstStyle/>
        <a:p>
          <a:pPr lvl="0">
            <a:defRPr b="1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2CC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Relationship Id="rId6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962025</xdr:colOff>
      <xdr:row>4</xdr:row>
      <xdr:rowOff>190500</xdr:rowOff>
    </xdr:from>
    <xdr:ext cx="9658350" cy="2295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600075</xdr:colOff>
      <xdr:row>22</xdr:row>
      <xdr:rowOff>28575</xdr:rowOff>
    </xdr:from>
    <xdr:ext cx="2486025" cy="8001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</xdr:colOff>
      <xdr:row>3</xdr:row>
      <xdr:rowOff>171450</xdr:rowOff>
    </xdr:from>
    <xdr:ext cx="4495800" cy="44100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219</xdr:col>
      <xdr:colOff>57150</xdr:colOff>
      <xdr:row>7</xdr:row>
      <xdr:rowOff>57150</xdr:rowOff>
    </xdr:from>
    <xdr:ext cx="14687550" cy="49720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409575</xdr:colOff>
      <xdr:row>4</xdr:row>
      <xdr:rowOff>104775</xdr:rowOff>
    </xdr:from>
    <xdr:ext cx="4591050" cy="53625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723900</xdr:colOff>
      <xdr:row>4</xdr:row>
      <xdr:rowOff>104775</xdr:rowOff>
    </xdr:from>
    <xdr:ext cx="4495800" cy="53625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409575</xdr:colOff>
      <xdr:row>4</xdr:row>
      <xdr:rowOff>104775</xdr:rowOff>
    </xdr:from>
    <xdr:ext cx="4591050" cy="53625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723900</xdr:colOff>
      <xdr:row>4</xdr:row>
      <xdr:rowOff>104775</xdr:rowOff>
    </xdr:from>
    <xdr:ext cx="4495800" cy="53625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238125</xdr:colOff>
      <xdr:row>30</xdr:row>
      <xdr:rowOff>180975</xdr:rowOff>
    </xdr:from>
    <xdr:ext cx="4591050" cy="53625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238125</xdr:colOff>
      <xdr:row>4</xdr:row>
      <xdr:rowOff>104775</xdr:rowOff>
    </xdr:from>
    <xdr:ext cx="4591050" cy="53625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457200</xdr:colOff>
      <xdr:row>30</xdr:row>
      <xdr:rowOff>180975</xdr:rowOff>
    </xdr:from>
    <xdr:ext cx="4591050" cy="53625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457200</xdr:colOff>
      <xdr:row>4</xdr:row>
      <xdr:rowOff>104775</xdr:rowOff>
    </xdr:from>
    <xdr:ext cx="4591050" cy="53625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771525</xdr:colOff>
      <xdr:row>4</xdr:row>
      <xdr:rowOff>104775</xdr:rowOff>
    </xdr:from>
    <xdr:ext cx="4495800" cy="53625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</xdr:col>
      <xdr:colOff>771525</xdr:colOff>
      <xdr:row>30</xdr:row>
      <xdr:rowOff>180975</xdr:rowOff>
    </xdr:from>
    <xdr:ext cx="4495800" cy="53625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3" max="35" width="15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>
        <f>SUM(G2:G236)</f>
        <v>211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9" t="s">
        <v>15</v>
      </c>
      <c r="R1" s="1" t="s">
        <v>16</v>
      </c>
      <c r="S1" s="1" t="s">
        <v>17</v>
      </c>
      <c r="T1" s="10"/>
      <c r="U1" s="2"/>
      <c r="V1" s="2"/>
      <c r="W1" s="2"/>
      <c r="X1" s="2"/>
      <c r="Y1" s="2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>
      <c r="A2" s="1" t="s">
        <v>18</v>
      </c>
      <c r="B2" s="2" t="s">
        <v>19</v>
      </c>
      <c r="C2" s="12">
        <v>81.0</v>
      </c>
      <c r="D2" s="13">
        <v>73.0</v>
      </c>
      <c r="E2" s="5">
        <v>18.0</v>
      </c>
      <c r="F2" s="6">
        <v>24.0</v>
      </c>
      <c r="G2" s="7">
        <f t="shared" ref="G2:G236" si="2">IF(OR(C2&lt;15,D2&lt;15,E2&lt;15,F2&lt;15),0,1)</f>
        <v>1</v>
      </c>
      <c r="H2" s="8">
        <f t="shared" ref="H2:H236" si="3">C2/(C2+D2)</f>
        <v>0.525974026</v>
      </c>
      <c r="I2" s="8">
        <f t="shared" ref="I2:I236" si="4">E2/(E2+F2)</f>
        <v>0.4285714286</v>
      </c>
      <c r="J2" s="8">
        <f t="shared" ref="J2:J236" si="5">C2/(C2+F2)</f>
        <v>0.7714285714</v>
      </c>
      <c r="K2" s="8">
        <f t="shared" ref="K2:K236" si="6">E2/(E2+D2)</f>
        <v>0.1978021978</v>
      </c>
      <c r="L2" s="8">
        <f t="shared" ref="L2:M2" si="1">C2/(C2+E2)</f>
        <v>0.8181818182</v>
      </c>
      <c r="M2" s="8">
        <f t="shared" si="1"/>
        <v>0.7525773196</v>
      </c>
      <c r="N2" s="8">
        <f t="shared" ref="N2:N236" si="8">(C2+E2)/(C2+D2+E2+F2)</f>
        <v>0.5051020408</v>
      </c>
      <c r="O2" s="8">
        <f t="shared" ref="O2:O236" si="9">(C2+F2)/(C2+D2+E2+F2)</f>
        <v>0.5357142857</v>
      </c>
      <c r="P2" s="8">
        <f t="shared" ref="P2:P236" si="10">(C2+D2)/(C2+D2+E2+F2)</f>
        <v>0.7857142857</v>
      </c>
      <c r="Q2" s="9">
        <v>0.7857607289028267</v>
      </c>
      <c r="R2" s="1">
        <f t="shared" ref="R2:R236" si="11">C2</f>
        <v>81</v>
      </c>
      <c r="S2" s="1">
        <f t="shared" ref="S2:S236" si="12">IF(Q2*(C2+F2)&lt;R2,CEILING(Q2*(C2+F2),1),FLOOR(Q2*(C2+F2),1))</f>
        <v>82</v>
      </c>
      <c r="T2" s="10"/>
      <c r="U2" s="2"/>
      <c r="V2" s="2"/>
      <c r="W2" s="2"/>
      <c r="X2" s="2"/>
      <c r="Y2" s="2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>
      <c r="A3" s="1" t="s">
        <v>18</v>
      </c>
      <c r="B3" s="2" t="s">
        <v>20</v>
      </c>
      <c r="C3" s="12">
        <v>135.0</v>
      </c>
      <c r="D3" s="13">
        <v>131.0</v>
      </c>
      <c r="E3" s="5">
        <v>216.0</v>
      </c>
      <c r="F3" s="6">
        <v>180.0</v>
      </c>
      <c r="G3" s="7">
        <f t="shared" si="2"/>
        <v>1</v>
      </c>
      <c r="H3" s="8">
        <f t="shared" si="3"/>
        <v>0.507518797</v>
      </c>
      <c r="I3" s="8">
        <f t="shared" si="4"/>
        <v>0.5454545455</v>
      </c>
      <c r="J3" s="8">
        <f t="shared" si="5"/>
        <v>0.4285714286</v>
      </c>
      <c r="K3" s="8">
        <f t="shared" si="6"/>
        <v>0.6224783862</v>
      </c>
      <c r="L3" s="8">
        <f t="shared" ref="L3:M3" si="7">C3/(C3+E3)</f>
        <v>0.3846153846</v>
      </c>
      <c r="M3" s="8">
        <f t="shared" si="7"/>
        <v>0.421221865</v>
      </c>
      <c r="N3" s="8">
        <f t="shared" si="8"/>
        <v>0.5302114804</v>
      </c>
      <c r="O3" s="8">
        <f t="shared" si="9"/>
        <v>0.4758308157</v>
      </c>
      <c r="P3" s="8">
        <f t="shared" si="10"/>
        <v>0.4018126888</v>
      </c>
      <c r="Q3" s="9">
        <v>0.43874341099413994</v>
      </c>
      <c r="R3" s="1">
        <f t="shared" si="11"/>
        <v>135</v>
      </c>
      <c r="S3" s="1">
        <f t="shared" si="12"/>
        <v>138</v>
      </c>
      <c r="T3" s="10"/>
      <c r="U3" s="2"/>
      <c r="V3" s="2"/>
      <c r="W3" s="2"/>
      <c r="X3" s="2"/>
      <c r="Y3" s="2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>
      <c r="A4" s="1" t="s">
        <v>18</v>
      </c>
      <c r="B4" s="2" t="s">
        <v>21</v>
      </c>
      <c r="C4" s="12">
        <v>39.0</v>
      </c>
      <c r="D4" s="13">
        <v>40.0</v>
      </c>
      <c r="E4" s="5">
        <v>79.0</v>
      </c>
      <c r="F4" s="6">
        <v>106.0</v>
      </c>
      <c r="G4" s="7">
        <f t="shared" si="2"/>
        <v>1</v>
      </c>
      <c r="H4" s="8">
        <f t="shared" si="3"/>
        <v>0.4936708861</v>
      </c>
      <c r="I4" s="8">
        <f t="shared" si="4"/>
        <v>0.427027027</v>
      </c>
      <c r="J4" s="8">
        <f t="shared" si="5"/>
        <v>0.2689655172</v>
      </c>
      <c r="K4" s="8">
        <f t="shared" si="6"/>
        <v>0.6638655462</v>
      </c>
      <c r="L4" s="8">
        <f t="shared" ref="L4:M4" si="13">C4/(C4+E4)</f>
        <v>0.3305084746</v>
      </c>
      <c r="M4" s="8">
        <f t="shared" si="13"/>
        <v>0.2739726027</v>
      </c>
      <c r="N4" s="8">
        <f t="shared" si="8"/>
        <v>0.446969697</v>
      </c>
      <c r="O4" s="8">
        <f t="shared" si="9"/>
        <v>0.5492424242</v>
      </c>
      <c r="P4" s="8">
        <f t="shared" si="10"/>
        <v>0.2992424242</v>
      </c>
      <c r="Q4" s="9">
        <v>0.2709525957037317</v>
      </c>
      <c r="R4" s="1">
        <f t="shared" si="11"/>
        <v>39</v>
      </c>
      <c r="S4" s="1">
        <f t="shared" si="12"/>
        <v>39</v>
      </c>
      <c r="T4" s="10"/>
      <c r="U4" s="2"/>
      <c r="V4" s="2"/>
      <c r="W4" s="2"/>
      <c r="X4" s="2"/>
      <c r="Y4" s="2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>
      <c r="A5" s="1" t="s">
        <v>18</v>
      </c>
      <c r="B5" s="2" t="s">
        <v>22</v>
      </c>
      <c r="C5" s="12">
        <v>53.0</v>
      </c>
      <c r="D5" s="13">
        <v>41.0</v>
      </c>
      <c r="E5" s="5">
        <v>68.0</v>
      </c>
      <c r="F5" s="6">
        <v>102.0</v>
      </c>
      <c r="G5" s="7">
        <f t="shared" si="2"/>
        <v>1</v>
      </c>
      <c r="H5" s="8">
        <f t="shared" si="3"/>
        <v>0.5638297872</v>
      </c>
      <c r="I5" s="8">
        <f t="shared" si="4"/>
        <v>0.4</v>
      </c>
      <c r="J5" s="8">
        <f t="shared" si="5"/>
        <v>0.3419354839</v>
      </c>
      <c r="K5" s="8">
        <f t="shared" si="6"/>
        <v>0.623853211</v>
      </c>
      <c r="L5" s="8">
        <f t="shared" ref="L5:M5" si="14">C5/(C5+E5)</f>
        <v>0.4380165289</v>
      </c>
      <c r="M5" s="8">
        <f t="shared" si="14"/>
        <v>0.2867132867</v>
      </c>
      <c r="N5" s="8">
        <f t="shared" si="8"/>
        <v>0.4583333333</v>
      </c>
      <c r="O5" s="8">
        <f t="shared" si="9"/>
        <v>0.5871212121</v>
      </c>
      <c r="P5" s="8">
        <f t="shared" si="10"/>
        <v>0.3560606061</v>
      </c>
      <c r="Q5" s="9">
        <v>0.33151843872718456</v>
      </c>
      <c r="R5" s="1">
        <f t="shared" si="11"/>
        <v>53</v>
      </c>
      <c r="S5" s="1">
        <f t="shared" si="12"/>
        <v>52</v>
      </c>
      <c r="T5" s="10"/>
      <c r="U5" s="2"/>
      <c r="V5" s="2"/>
      <c r="W5" s="2"/>
      <c r="X5" s="2"/>
      <c r="Y5" s="2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>
      <c r="A6" s="1" t="s">
        <v>18</v>
      </c>
      <c r="B6" s="2" t="s">
        <v>23</v>
      </c>
      <c r="C6" s="12">
        <v>73.0</v>
      </c>
      <c r="D6" s="13">
        <v>66.0</v>
      </c>
      <c r="E6" s="5">
        <v>119.0</v>
      </c>
      <c r="F6" s="6">
        <v>159.0</v>
      </c>
      <c r="G6" s="7">
        <f t="shared" si="2"/>
        <v>1</v>
      </c>
      <c r="H6" s="8">
        <f t="shared" si="3"/>
        <v>0.5251798561</v>
      </c>
      <c r="I6" s="8">
        <f t="shared" si="4"/>
        <v>0.428057554</v>
      </c>
      <c r="J6" s="8">
        <f t="shared" si="5"/>
        <v>0.3146551724</v>
      </c>
      <c r="K6" s="8">
        <f t="shared" si="6"/>
        <v>0.6432432432</v>
      </c>
      <c r="L6" s="8">
        <f t="shared" ref="L6:M6" si="15">C6/(C6+E6)</f>
        <v>0.3802083333</v>
      </c>
      <c r="M6" s="8">
        <f t="shared" si="15"/>
        <v>0.2933333333</v>
      </c>
      <c r="N6" s="8">
        <f t="shared" si="8"/>
        <v>0.4604316547</v>
      </c>
      <c r="O6" s="8">
        <f t="shared" si="9"/>
        <v>0.5563549161</v>
      </c>
      <c r="P6" s="8">
        <f t="shared" si="10"/>
        <v>0.3333333333</v>
      </c>
      <c r="Q6" s="9">
        <v>0.3128466008978309</v>
      </c>
      <c r="R6" s="1">
        <f t="shared" si="11"/>
        <v>73</v>
      </c>
      <c r="S6" s="1">
        <f t="shared" si="12"/>
        <v>73</v>
      </c>
      <c r="T6" s="10"/>
      <c r="U6" s="2"/>
      <c r="V6" s="2"/>
      <c r="W6" s="2"/>
      <c r="X6" s="2"/>
      <c r="Y6" s="2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>
      <c r="A7" s="1" t="s">
        <v>18</v>
      </c>
      <c r="B7" s="2" t="s">
        <v>24</v>
      </c>
      <c r="C7" s="12">
        <v>83.0</v>
      </c>
      <c r="D7" s="13">
        <v>71.0</v>
      </c>
      <c r="E7" s="5">
        <v>83.0</v>
      </c>
      <c r="F7" s="6">
        <v>105.0</v>
      </c>
      <c r="G7" s="7">
        <f t="shared" si="2"/>
        <v>1</v>
      </c>
      <c r="H7" s="8">
        <f t="shared" si="3"/>
        <v>0.538961039</v>
      </c>
      <c r="I7" s="8">
        <f t="shared" si="4"/>
        <v>0.4414893617</v>
      </c>
      <c r="J7" s="8">
        <f t="shared" si="5"/>
        <v>0.4414893617</v>
      </c>
      <c r="K7" s="8">
        <f t="shared" si="6"/>
        <v>0.538961039</v>
      </c>
      <c r="L7" s="8">
        <f t="shared" ref="L7:M7" si="16">C7/(C7+E7)</f>
        <v>0.5</v>
      </c>
      <c r="M7" s="8">
        <f t="shared" si="16"/>
        <v>0.4034090909</v>
      </c>
      <c r="N7" s="8">
        <f t="shared" si="8"/>
        <v>0.485380117</v>
      </c>
      <c r="O7" s="8">
        <f t="shared" si="9"/>
        <v>0.5497076023</v>
      </c>
      <c r="P7" s="8">
        <f t="shared" si="10"/>
        <v>0.4502923977</v>
      </c>
      <c r="Q7" s="9">
        <v>0.44193792092817213</v>
      </c>
      <c r="R7" s="1">
        <f t="shared" si="11"/>
        <v>83</v>
      </c>
      <c r="S7" s="1">
        <f t="shared" si="12"/>
        <v>83</v>
      </c>
      <c r="T7" s="10"/>
      <c r="U7" s="2"/>
      <c r="V7" s="2"/>
      <c r="W7" s="2"/>
      <c r="X7" s="2"/>
      <c r="Y7" s="2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>
      <c r="A8" s="1" t="s">
        <v>18</v>
      </c>
      <c r="B8" s="2" t="s">
        <v>25</v>
      </c>
      <c r="C8" s="12">
        <v>75.0</v>
      </c>
      <c r="D8" s="13">
        <v>44.0</v>
      </c>
      <c r="E8" s="5">
        <v>57.0</v>
      </c>
      <c r="F8" s="6">
        <v>42.0</v>
      </c>
      <c r="G8" s="7">
        <f t="shared" si="2"/>
        <v>1</v>
      </c>
      <c r="H8" s="8">
        <f t="shared" si="3"/>
        <v>0.6302521008</v>
      </c>
      <c r="I8" s="8">
        <f t="shared" si="4"/>
        <v>0.5757575758</v>
      </c>
      <c r="J8" s="8">
        <f t="shared" si="5"/>
        <v>0.641025641</v>
      </c>
      <c r="K8" s="8">
        <f t="shared" si="6"/>
        <v>0.5643564356</v>
      </c>
      <c r="L8" s="8">
        <f t="shared" ref="L8:M8" si="17">C8/(C8+E8)</f>
        <v>0.5681818182</v>
      </c>
      <c r="M8" s="8">
        <f t="shared" si="17"/>
        <v>0.511627907</v>
      </c>
      <c r="N8" s="8">
        <f t="shared" si="8"/>
        <v>0.6055045872</v>
      </c>
      <c r="O8" s="8">
        <f t="shared" si="9"/>
        <v>0.5366972477</v>
      </c>
      <c r="P8" s="8">
        <f t="shared" si="10"/>
        <v>0.5458715596</v>
      </c>
      <c r="Q8" s="9">
        <v>0.640227186269469</v>
      </c>
      <c r="R8" s="1">
        <f t="shared" si="11"/>
        <v>75</v>
      </c>
      <c r="S8" s="1">
        <f t="shared" si="12"/>
        <v>75</v>
      </c>
      <c r="T8" s="10"/>
      <c r="U8" s="2"/>
      <c r="V8" s="2"/>
      <c r="W8" s="2"/>
      <c r="X8" s="2"/>
      <c r="Y8" s="2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>
      <c r="A9" s="1" t="s">
        <v>18</v>
      </c>
      <c r="B9" s="2" t="s">
        <v>26</v>
      </c>
      <c r="C9" s="12">
        <v>45.0</v>
      </c>
      <c r="D9" s="13">
        <v>41.0</v>
      </c>
      <c r="E9" s="5">
        <v>19.0</v>
      </c>
      <c r="F9" s="6">
        <v>31.0</v>
      </c>
      <c r="G9" s="7">
        <f t="shared" si="2"/>
        <v>1</v>
      </c>
      <c r="H9" s="8">
        <f t="shared" si="3"/>
        <v>0.523255814</v>
      </c>
      <c r="I9" s="8">
        <f t="shared" si="4"/>
        <v>0.38</v>
      </c>
      <c r="J9" s="8">
        <f t="shared" si="5"/>
        <v>0.5921052632</v>
      </c>
      <c r="K9" s="8">
        <f t="shared" si="6"/>
        <v>0.3166666667</v>
      </c>
      <c r="L9" s="8">
        <f t="shared" ref="L9:M9" si="18">C9/(C9+E9)</f>
        <v>0.703125</v>
      </c>
      <c r="M9" s="8">
        <f t="shared" si="18"/>
        <v>0.5694444444</v>
      </c>
      <c r="N9" s="8">
        <f t="shared" si="8"/>
        <v>0.4705882353</v>
      </c>
      <c r="O9" s="8">
        <f t="shared" si="9"/>
        <v>0.5588235294</v>
      </c>
      <c r="P9" s="8">
        <f t="shared" si="10"/>
        <v>0.6323529412</v>
      </c>
      <c r="Q9" s="9">
        <v>0.6004455076525512</v>
      </c>
      <c r="R9" s="1">
        <f t="shared" si="11"/>
        <v>45</v>
      </c>
      <c r="S9" s="1">
        <f t="shared" si="12"/>
        <v>45</v>
      </c>
      <c r="T9" s="10"/>
      <c r="U9" s="2"/>
      <c r="V9" s="2"/>
      <c r="W9" s="2"/>
      <c r="X9" s="2"/>
      <c r="Y9" s="2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>
      <c r="A10" s="1" t="s">
        <v>18</v>
      </c>
      <c r="B10" s="2" t="s">
        <v>27</v>
      </c>
      <c r="C10" s="12">
        <v>24.0</v>
      </c>
      <c r="D10" s="13">
        <v>21.0</v>
      </c>
      <c r="E10" s="5">
        <v>29.0</v>
      </c>
      <c r="F10" s="6">
        <v>27.0</v>
      </c>
      <c r="G10" s="7">
        <f t="shared" si="2"/>
        <v>1</v>
      </c>
      <c r="H10" s="8">
        <f t="shared" si="3"/>
        <v>0.5333333333</v>
      </c>
      <c r="I10" s="8">
        <f t="shared" si="4"/>
        <v>0.5178571429</v>
      </c>
      <c r="J10" s="8">
        <f t="shared" si="5"/>
        <v>0.4705882353</v>
      </c>
      <c r="K10" s="8">
        <f t="shared" si="6"/>
        <v>0.58</v>
      </c>
      <c r="L10" s="8">
        <f t="shared" ref="L10:M10" si="19">C10/(C10+E10)</f>
        <v>0.4528301887</v>
      </c>
      <c r="M10" s="8">
        <f t="shared" si="19"/>
        <v>0.4375</v>
      </c>
      <c r="N10" s="8">
        <f t="shared" si="8"/>
        <v>0.5247524752</v>
      </c>
      <c r="O10" s="8">
        <f t="shared" si="9"/>
        <v>0.504950495</v>
      </c>
      <c r="P10" s="8">
        <f t="shared" si="10"/>
        <v>0.4455445545</v>
      </c>
      <c r="Q10" s="9">
        <v>0.47421002189451944</v>
      </c>
      <c r="R10" s="1">
        <f t="shared" si="11"/>
        <v>24</v>
      </c>
      <c r="S10" s="1">
        <f t="shared" si="12"/>
        <v>24</v>
      </c>
      <c r="T10" s="10"/>
      <c r="U10" s="2"/>
      <c r="V10" s="2"/>
      <c r="W10" s="2"/>
      <c r="X10" s="2"/>
      <c r="Y10" s="2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>
      <c r="A11" s="1" t="s">
        <v>18</v>
      </c>
      <c r="B11" s="2" t="s">
        <v>28</v>
      </c>
      <c r="C11" s="12">
        <v>77.0</v>
      </c>
      <c r="D11" s="13">
        <v>76.0</v>
      </c>
      <c r="E11" s="5">
        <v>35.0</v>
      </c>
      <c r="F11" s="6">
        <v>29.0</v>
      </c>
      <c r="G11" s="7">
        <f t="shared" si="2"/>
        <v>1</v>
      </c>
      <c r="H11" s="8">
        <f t="shared" si="3"/>
        <v>0.5032679739</v>
      </c>
      <c r="I11" s="8">
        <f t="shared" si="4"/>
        <v>0.546875</v>
      </c>
      <c r="J11" s="8">
        <f t="shared" si="5"/>
        <v>0.7264150943</v>
      </c>
      <c r="K11" s="8">
        <f t="shared" si="6"/>
        <v>0.3153153153</v>
      </c>
      <c r="L11" s="8">
        <f t="shared" ref="L11:M11" si="20">C11/(C11+E11)</f>
        <v>0.6875</v>
      </c>
      <c r="M11" s="8">
        <f t="shared" si="20"/>
        <v>0.7238095238</v>
      </c>
      <c r="N11" s="8">
        <f t="shared" si="8"/>
        <v>0.5161290323</v>
      </c>
      <c r="O11" s="8">
        <f t="shared" si="9"/>
        <v>0.4884792627</v>
      </c>
      <c r="P11" s="8">
        <f t="shared" si="10"/>
        <v>0.7050691244</v>
      </c>
      <c r="Q11" s="9">
        <v>0.7120221314536619</v>
      </c>
      <c r="R11" s="1">
        <f t="shared" si="11"/>
        <v>77</v>
      </c>
      <c r="S11" s="1">
        <f t="shared" si="12"/>
        <v>76</v>
      </c>
      <c r="T11" s="10"/>
      <c r="U11" s="2"/>
      <c r="V11" s="2"/>
      <c r="W11" s="2"/>
      <c r="X11" s="2"/>
      <c r="Y11" s="2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>
      <c r="A12" s="1" t="s">
        <v>18</v>
      </c>
      <c r="B12" s="2" t="s">
        <v>29</v>
      </c>
      <c r="C12" s="12">
        <v>33.0</v>
      </c>
      <c r="D12" s="13">
        <v>16.0</v>
      </c>
      <c r="E12" s="5">
        <v>21.0</v>
      </c>
      <c r="F12" s="6">
        <v>16.0</v>
      </c>
      <c r="G12" s="7">
        <f t="shared" si="2"/>
        <v>1</v>
      </c>
      <c r="H12" s="8">
        <f t="shared" si="3"/>
        <v>0.6734693878</v>
      </c>
      <c r="I12" s="8">
        <f t="shared" si="4"/>
        <v>0.5675675676</v>
      </c>
      <c r="J12" s="8">
        <f t="shared" si="5"/>
        <v>0.6734693878</v>
      </c>
      <c r="K12" s="8">
        <f t="shared" si="6"/>
        <v>0.5675675676</v>
      </c>
      <c r="L12" s="8">
        <f t="shared" ref="L12:M12" si="21">C12/(C12+E12)</f>
        <v>0.6111111111</v>
      </c>
      <c r="M12" s="8">
        <f t="shared" si="21"/>
        <v>0.5</v>
      </c>
      <c r="N12" s="8">
        <f t="shared" si="8"/>
        <v>0.6279069767</v>
      </c>
      <c r="O12" s="8">
        <f t="shared" si="9"/>
        <v>0.5697674419</v>
      </c>
      <c r="P12" s="8">
        <f t="shared" si="10"/>
        <v>0.5697674419</v>
      </c>
      <c r="Q12" s="9">
        <v>0.6808249812500695</v>
      </c>
      <c r="R12" s="1">
        <f t="shared" si="11"/>
        <v>33</v>
      </c>
      <c r="S12" s="1">
        <f t="shared" si="12"/>
        <v>33</v>
      </c>
      <c r="T12" s="10"/>
      <c r="U12" s="2"/>
      <c r="V12" s="2"/>
      <c r="W12" s="2"/>
      <c r="X12" s="2"/>
      <c r="Y12" s="2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>
      <c r="A13" s="1" t="s">
        <v>18</v>
      </c>
      <c r="B13" s="2" t="s">
        <v>30</v>
      </c>
      <c r="C13" s="12">
        <v>69.0</v>
      </c>
      <c r="D13" s="13">
        <v>50.0</v>
      </c>
      <c r="E13" s="5">
        <v>54.0</v>
      </c>
      <c r="F13" s="6">
        <v>52.0</v>
      </c>
      <c r="G13" s="7">
        <f t="shared" si="2"/>
        <v>1</v>
      </c>
      <c r="H13" s="8">
        <f t="shared" si="3"/>
        <v>0.5798319328</v>
      </c>
      <c r="I13" s="8">
        <f t="shared" si="4"/>
        <v>0.5094339623</v>
      </c>
      <c r="J13" s="8">
        <f t="shared" si="5"/>
        <v>0.5702479339</v>
      </c>
      <c r="K13" s="8">
        <f t="shared" si="6"/>
        <v>0.5192307692</v>
      </c>
      <c r="L13" s="8">
        <f t="shared" ref="L13:M13" si="22">C13/(C13+E13)</f>
        <v>0.5609756098</v>
      </c>
      <c r="M13" s="8">
        <f t="shared" si="22"/>
        <v>0.4901960784</v>
      </c>
      <c r="N13" s="8">
        <f t="shared" si="8"/>
        <v>0.5466666667</v>
      </c>
      <c r="O13" s="8">
        <f t="shared" si="9"/>
        <v>0.5377777778</v>
      </c>
      <c r="P13" s="8">
        <f t="shared" si="10"/>
        <v>0.5288888889</v>
      </c>
      <c r="Q13" s="9">
        <v>0.5715181713103877</v>
      </c>
      <c r="R13" s="1">
        <f t="shared" si="11"/>
        <v>69</v>
      </c>
      <c r="S13" s="1">
        <f t="shared" si="12"/>
        <v>69</v>
      </c>
      <c r="T13" s="10"/>
      <c r="U13" s="2"/>
      <c r="V13" s="2"/>
      <c r="W13" s="2"/>
      <c r="X13" s="2"/>
      <c r="Y13" s="2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>
      <c r="A14" s="1" t="s">
        <v>18</v>
      </c>
      <c r="B14" s="2" t="s">
        <v>31</v>
      </c>
      <c r="C14" s="12">
        <v>45.0</v>
      </c>
      <c r="D14" s="13">
        <v>48.0</v>
      </c>
      <c r="E14" s="5">
        <v>34.0</v>
      </c>
      <c r="F14" s="6">
        <v>31.0</v>
      </c>
      <c r="G14" s="7">
        <f t="shared" si="2"/>
        <v>1</v>
      </c>
      <c r="H14" s="8">
        <f t="shared" si="3"/>
        <v>0.4838709677</v>
      </c>
      <c r="I14" s="8">
        <f t="shared" si="4"/>
        <v>0.5230769231</v>
      </c>
      <c r="J14" s="8">
        <f t="shared" si="5"/>
        <v>0.5921052632</v>
      </c>
      <c r="K14" s="8">
        <f t="shared" si="6"/>
        <v>0.4146341463</v>
      </c>
      <c r="L14" s="8">
        <f t="shared" ref="L14:M14" si="23">C14/(C14+E14)</f>
        <v>0.5696202532</v>
      </c>
      <c r="M14" s="8">
        <f t="shared" si="23"/>
        <v>0.6075949367</v>
      </c>
      <c r="N14" s="8">
        <f t="shared" si="8"/>
        <v>0.5</v>
      </c>
      <c r="O14" s="8">
        <f t="shared" si="9"/>
        <v>0.4810126582</v>
      </c>
      <c r="P14" s="8">
        <f t="shared" si="10"/>
        <v>0.5886075949</v>
      </c>
      <c r="Q14" s="9">
        <v>0.5848495016189121</v>
      </c>
      <c r="R14" s="1">
        <f t="shared" si="11"/>
        <v>45</v>
      </c>
      <c r="S14" s="1">
        <f t="shared" si="12"/>
        <v>45</v>
      </c>
      <c r="T14" s="10"/>
      <c r="U14" s="2"/>
      <c r="V14" s="2"/>
      <c r="W14" s="2"/>
      <c r="X14" s="2"/>
      <c r="Y14" s="2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>
      <c r="A15" s="1" t="s">
        <v>18</v>
      </c>
      <c r="B15" s="2" t="s">
        <v>32</v>
      </c>
      <c r="C15" s="12">
        <v>18.0</v>
      </c>
      <c r="D15" s="13">
        <v>26.0</v>
      </c>
      <c r="E15" s="5">
        <v>19.0</v>
      </c>
      <c r="F15" s="6">
        <v>32.0</v>
      </c>
      <c r="G15" s="7">
        <f t="shared" si="2"/>
        <v>1</v>
      </c>
      <c r="H15" s="8">
        <f t="shared" si="3"/>
        <v>0.4090909091</v>
      </c>
      <c r="I15" s="8">
        <f t="shared" si="4"/>
        <v>0.3725490196</v>
      </c>
      <c r="J15" s="8">
        <f t="shared" si="5"/>
        <v>0.36</v>
      </c>
      <c r="K15" s="8">
        <f t="shared" si="6"/>
        <v>0.4222222222</v>
      </c>
      <c r="L15" s="8">
        <f t="shared" ref="L15:M15" si="24">C15/(C15+E15)</f>
        <v>0.4864864865</v>
      </c>
      <c r="M15" s="8">
        <f t="shared" si="24"/>
        <v>0.4482758621</v>
      </c>
      <c r="N15" s="8">
        <f t="shared" si="8"/>
        <v>0.3894736842</v>
      </c>
      <c r="O15" s="8">
        <f t="shared" si="9"/>
        <v>0.5263157895</v>
      </c>
      <c r="P15" s="8">
        <f t="shared" si="10"/>
        <v>0.4631578947</v>
      </c>
      <c r="Q15" s="9">
        <v>0.3640454702742075</v>
      </c>
      <c r="R15" s="1">
        <f t="shared" si="11"/>
        <v>18</v>
      </c>
      <c r="S15" s="1">
        <f t="shared" si="12"/>
        <v>18</v>
      </c>
      <c r="T15" s="10"/>
      <c r="U15" s="2"/>
      <c r="V15" s="2"/>
      <c r="W15" s="2"/>
      <c r="X15" s="2"/>
      <c r="Y15" s="2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>
      <c r="A16" s="1" t="s">
        <v>18</v>
      </c>
      <c r="B16" s="2" t="s">
        <v>33</v>
      </c>
      <c r="C16" s="12">
        <v>70.0</v>
      </c>
      <c r="D16" s="13">
        <v>71.0</v>
      </c>
      <c r="E16" s="5">
        <v>29.0</v>
      </c>
      <c r="F16" s="6">
        <v>34.0</v>
      </c>
      <c r="G16" s="7">
        <f t="shared" si="2"/>
        <v>1</v>
      </c>
      <c r="H16" s="8">
        <f t="shared" si="3"/>
        <v>0.4964539007</v>
      </c>
      <c r="I16" s="8">
        <f t="shared" si="4"/>
        <v>0.4603174603</v>
      </c>
      <c r="J16" s="8">
        <f t="shared" si="5"/>
        <v>0.6730769231</v>
      </c>
      <c r="K16" s="8">
        <f t="shared" si="6"/>
        <v>0.29</v>
      </c>
      <c r="L16" s="8">
        <f t="shared" ref="L16:M16" si="25">C16/(C16+E16)</f>
        <v>0.7070707071</v>
      </c>
      <c r="M16" s="8">
        <f t="shared" si="25"/>
        <v>0.6761904762</v>
      </c>
      <c r="N16" s="8">
        <f t="shared" si="8"/>
        <v>0.4852941176</v>
      </c>
      <c r="O16" s="8">
        <f t="shared" si="9"/>
        <v>0.5098039216</v>
      </c>
      <c r="P16" s="8">
        <f t="shared" si="10"/>
        <v>0.6911764706</v>
      </c>
      <c r="Q16" s="9">
        <v>0.6722939177434667</v>
      </c>
      <c r="R16" s="1">
        <f t="shared" si="11"/>
        <v>70</v>
      </c>
      <c r="S16" s="1">
        <f t="shared" si="12"/>
        <v>70</v>
      </c>
      <c r="T16" s="10"/>
      <c r="U16" s="2"/>
      <c r="V16" s="2"/>
      <c r="W16" s="2"/>
      <c r="X16" s="2"/>
      <c r="Y16" s="2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>
      <c r="A17" s="1" t="s">
        <v>18</v>
      </c>
      <c r="B17" s="2" t="s">
        <v>34</v>
      </c>
      <c r="C17" s="12">
        <v>43.0</v>
      </c>
      <c r="D17" s="13">
        <v>45.0</v>
      </c>
      <c r="E17" s="5">
        <v>30.0</v>
      </c>
      <c r="F17" s="6">
        <v>26.0</v>
      </c>
      <c r="G17" s="7">
        <f t="shared" si="2"/>
        <v>1</v>
      </c>
      <c r="H17" s="8">
        <f t="shared" si="3"/>
        <v>0.4886363636</v>
      </c>
      <c r="I17" s="8">
        <f t="shared" si="4"/>
        <v>0.5357142857</v>
      </c>
      <c r="J17" s="8">
        <f t="shared" si="5"/>
        <v>0.6231884058</v>
      </c>
      <c r="K17" s="8">
        <f t="shared" si="6"/>
        <v>0.4</v>
      </c>
      <c r="L17" s="8">
        <f t="shared" ref="L17:M17" si="26">C17/(C17+E17)</f>
        <v>0.5890410959</v>
      </c>
      <c r="M17" s="8">
        <f t="shared" si="26"/>
        <v>0.6338028169</v>
      </c>
      <c r="N17" s="8">
        <f t="shared" si="8"/>
        <v>0.5069444444</v>
      </c>
      <c r="O17" s="8">
        <f t="shared" si="9"/>
        <v>0.4791666667</v>
      </c>
      <c r="P17" s="8">
        <f t="shared" si="10"/>
        <v>0.6111111111</v>
      </c>
      <c r="Q17" s="9">
        <v>0.6126141563342808</v>
      </c>
      <c r="R17" s="1">
        <f t="shared" si="11"/>
        <v>43</v>
      </c>
      <c r="S17" s="1">
        <f t="shared" si="12"/>
        <v>43</v>
      </c>
      <c r="T17" s="10"/>
      <c r="U17" s="2"/>
      <c r="V17" s="2"/>
      <c r="W17" s="2"/>
      <c r="X17" s="2"/>
      <c r="Y17" s="2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>
      <c r="A18" s="1" t="s">
        <v>18</v>
      </c>
      <c r="B18" s="2" t="s">
        <v>35</v>
      </c>
      <c r="C18" s="12">
        <v>52.0</v>
      </c>
      <c r="D18" s="13">
        <v>58.0</v>
      </c>
      <c r="E18" s="5">
        <v>15.0</v>
      </c>
      <c r="F18" s="6">
        <v>15.0</v>
      </c>
      <c r="G18" s="7">
        <f t="shared" si="2"/>
        <v>1</v>
      </c>
      <c r="H18" s="8">
        <f t="shared" si="3"/>
        <v>0.4727272727</v>
      </c>
      <c r="I18" s="8">
        <f t="shared" si="4"/>
        <v>0.5</v>
      </c>
      <c r="J18" s="8">
        <f t="shared" si="5"/>
        <v>0.776119403</v>
      </c>
      <c r="K18" s="8">
        <f t="shared" si="6"/>
        <v>0.2054794521</v>
      </c>
      <c r="L18" s="8">
        <f t="shared" ref="L18:M18" si="27">C18/(C18+E18)</f>
        <v>0.776119403</v>
      </c>
      <c r="M18" s="8">
        <f t="shared" si="27"/>
        <v>0.7945205479</v>
      </c>
      <c r="N18" s="8">
        <f t="shared" si="8"/>
        <v>0.4785714286</v>
      </c>
      <c r="O18" s="8">
        <f t="shared" si="9"/>
        <v>0.4785714286</v>
      </c>
      <c r="P18" s="8">
        <f t="shared" si="10"/>
        <v>0.7857142857</v>
      </c>
      <c r="Q18" s="9">
        <v>0.7655892096006067</v>
      </c>
      <c r="R18" s="1">
        <f t="shared" si="11"/>
        <v>52</v>
      </c>
      <c r="S18" s="1">
        <f t="shared" si="12"/>
        <v>52</v>
      </c>
      <c r="T18" s="10"/>
      <c r="U18" s="2"/>
      <c r="V18" s="2"/>
      <c r="W18" s="2"/>
      <c r="X18" s="2"/>
      <c r="Y18" s="2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>
      <c r="A19" s="1" t="s">
        <v>18</v>
      </c>
      <c r="B19" s="2" t="s">
        <v>36</v>
      </c>
      <c r="C19" s="12">
        <v>51.0</v>
      </c>
      <c r="D19" s="13">
        <v>47.0</v>
      </c>
      <c r="E19" s="5">
        <v>19.0</v>
      </c>
      <c r="F19" s="6">
        <v>20.0</v>
      </c>
      <c r="G19" s="7">
        <f t="shared" si="2"/>
        <v>1</v>
      </c>
      <c r="H19" s="8">
        <f t="shared" si="3"/>
        <v>0.5204081633</v>
      </c>
      <c r="I19" s="8">
        <f t="shared" si="4"/>
        <v>0.4871794872</v>
      </c>
      <c r="J19" s="8">
        <f t="shared" si="5"/>
        <v>0.7183098592</v>
      </c>
      <c r="K19" s="8">
        <f t="shared" si="6"/>
        <v>0.2878787879</v>
      </c>
      <c r="L19" s="8">
        <f t="shared" ref="L19:M19" si="28">C19/(C19+E19)</f>
        <v>0.7285714286</v>
      </c>
      <c r="M19" s="8">
        <f t="shared" si="28"/>
        <v>0.7014925373</v>
      </c>
      <c r="N19" s="8">
        <f t="shared" si="8"/>
        <v>0.5109489051</v>
      </c>
      <c r="O19" s="8">
        <f t="shared" si="9"/>
        <v>0.5182481752</v>
      </c>
      <c r="P19" s="8">
        <f t="shared" si="10"/>
        <v>0.7153284672</v>
      </c>
      <c r="Q19" s="9">
        <v>0.7180579223949592</v>
      </c>
      <c r="R19" s="1">
        <f t="shared" si="11"/>
        <v>51</v>
      </c>
      <c r="S19" s="1">
        <f t="shared" si="12"/>
        <v>51</v>
      </c>
      <c r="T19" s="10"/>
      <c r="U19" s="2"/>
      <c r="V19" s="2"/>
      <c r="W19" s="2"/>
      <c r="X19" s="2"/>
      <c r="Y19" s="2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>
      <c r="A20" s="1" t="s">
        <v>37</v>
      </c>
      <c r="B20" s="14">
        <v>44562.0</v>
      </c>
      <c r="C20" s="12">
        <v>38.0</v>
      </c>
      <c r="D20" s="13">
        <v>43.0</v>
      </c>
      <c r="E20" s="5">
        <v>60.0</v>
      </c>
      <c r="F20" s="6">
        <v>92.0</v>
      </c>
      <c r="G20" s="7">
        <f t="shared" si="2"/>
        <v>1</v>
      </c>
      <c r="H20" s="8">
        <f t="shared" si="3"/>
        <v>0.4691358025</v>
      </c>
      <c r="I20" s="8">
        <f t="shared" si="4"/>
        <v>0.3947368421</v>
      </c>
      <c r="J20" s="8">
        <f t="shared" si="5"/>
        <v>0.2923076923</v>
      </c>
      <c r="K20" s="8">
        <f t="shared" si="6"/>
        <v>0.5825242718</v>
      </c>
      <c r="L20" s="8">
        <f t="shared" ref="L20:M20" si="29">C20/(C20+E20)</f>
        <v>0.387755102</v>
      </c>
      <c r="M20" s="8">
        <f t="shared" si="29"/>
        <v>0.3185185185</v>
      </c>
      <c r="N20" s="8">
        <f t="shared" si="8"/>
        <v>0.4206008584</v>
      </c>
      <c r="O20" s="8">
        <f t="shared" si="9"/>
        <v>0.5579399142</v>
      </c>
      <c r="P20" s="8">
        <f t="shared" si="10"/>
        <v>0.347639485</v>
      </c>
      <c r="Q20" s="9">
        <v>0.29150997120716443</v>
      </c>
      <c r="R20" s="1">
        <f t="shared" si="11"/>
        <v>38</v>
      </c>
      <c r="S20" s="1">
        <f t="shared" si="12"/>
        <v>38</v>
      </c>
      <c r="T20" s="10"/>
      <c r="U20" s="2"/>
      <c r="V20" s="2"/>
      <c r="W20" s="2"/>
      <c r="X20" s="2"/>
      <c r="Y20" s="2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>
      <c r="A21" s="1" t="s">
        <v>37</v>
      </c>
      <c r="B21" s="14">
        <v>44594.0</v>
      </c>
      <c r="C21" s="12">
        <v>19.0</v>
      </c>
      <c r="D21" s="13">
        <v>24.0</v>
      </c>
      <c r="E21" s="5">
        <v>42.0</v>
      </c>
      <c r="F21" s="6">
        <v>78.0</v>
      </c>
      <c r="G21" s="7">
        <f t="shared" si="2"/>
        <v>1</v>
      </c>
      <c r="H21" s="8">
        <f t="shared" si="3"/>
        <v>0.4418604651</v>
      </c>
      <c r="I21" s="8">
        <f t="shared" si="4"/>
        <v>0.35</v>
      </c>
      <c r="J21" s="8">
        <f t="shared" si="5"/>
        <v>0.1958762887</v>
      </c>
      <c r="K21" s="8">
        <f t="shared" si="6"/>
        <v>0.6363636364</v>
      </c>
      <c r="L21" s="8">
        <f t="shared" ref="L21:M21" si="30">C21/(C21+E21)</f>
        <v>0.3114754098</v>
      </c>
      <c r="M21" s="8">
        <f t="shared" si="30"/>
        <v>0.2352941176</v>
      </c>
      <c r="N21" s="8">
        <f t="shared" si="8"/>
        <v>0.3742331288</v>
      </c>
      <c r="O21" s="8">
        <f t="shared" si="9"/>
        <v>0.5950920245</v>
      </c>
      <c r="P21" s="8">
        <f t="shared" si="10"/>
        <v>0.263803681</v>
      </c>
      <c r="Q21" s="9">
        <v>0.18488723018729758</v>
      </c>
      <c r="R21" s="1">
        <f t="shared" si="11"/>
        <v>19</v>
      </c>
      <c r="S21" s="1">
        <f t="shared" si="12"/>
        <v>18</v>
      </c>
      <c r="T21" s="10"/>
      <c r="U21" s="2"/>
      <c r="V21" s="2"/>
      <c r="W21" s="2"/>
      <c r="X21" s="2"/>
      <c r="Y21" s="2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>
      <c r="A22" s="1" t="s">
        <v>37</v>
      </c>
      <c r="B22" s="14">
        <v>44623.0</v>
      </c>
      <c r="C22" s="12">
        <v>53.0</v>
      </c>
      <c r="D22" s="13">
        <v>59.0</v>
      </c>
      <c r="E22" s="5">
        <v>84.0</v>
      </c>
      <c r="F22" s="6">
        <v>156.0</v>
      </c>
      <c r="G22" s="7">
        <f t="shared" si="2"/>
        <v>1</v>
      </c>
      <c r="H22" s="8">
        <f t="shared" si="3"/>
        <v>0.4732142857</v>
      </c>
      <c r="I22" s="8">
        <f t="shared" si="4"/>
        <v>0.35</v>
      </c>
      <c r="J22" s="8">
        <f t="shared" si="5"/>
        <v>0.2535885167</v>
      </c>
      <c r="K22" s="8">
        <f t="shared" si="6"/>
        <v>0.5874125874</v>
      </c>
      <c r="L22" s="8">
        <f t="shared" ref="L22:M22" si="31">C22/(C22+E22)</f>
        <v>0.3868613139</v>
      </c>
      <c r="M22" s="8">
        <f t="shared" si="31"/>
        <v>0.2744186047</v>
      </c>
      <c r="N22" s="8">
        <f t="shared" si="8"/>
        <v>0.3892045455</v>
      </c>
      <c r="O22" s="8">
        <f t="shared" si="9"/>
        <v>0.59375</v>
      </c>
      <c r="P22" s="8">
        <f t="shared" si="10"/>
        <v>0.3181818182</v>
      </c>
      <c r="Q22" s="9">
        <v>0.24054876949895468</v>
      </c>
      <c r="R22" s="1">
        <f t="shared" si="11"/>
        <v>53</v>
      </c>
      <c r="S22" s="1">
        <f t="shared" si="12"/>
        <v>51</v>
      </c>
      <c r="T22" s="10"/>
      <c r="U22" s="2"/>
      <c r="V22" s="2"/>
      <c r="W22" s="2"/>
      <c r="X22" s="2"/>
      <c r="Y22" s="2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>
      <c r="A23" s="1" t="s">
        <v>37</v>
      </c>
      <c r="B23" s="14">
        <v>44686.0</v>
      </c>
      <c r="C23" s="12">
        <v>62.0</v>
      </c>
      <c r="D23" s="13">
        <v>88.0</v>
      </c>
      <c r="E23" s="5">
        <v>131.0</v>
      </c>
      <c r="F23" s="6">
        <v>196.0</v>
      </c>
      <c r="G23" s="7">
        <f t="shared" si="2"/>
        <v>1</v>
      </c>
      <c r="H23" s="8">
        <f t="shared" si="3"/>
        <v>0.4133333333</v>
      </c>
      <c r="I23" s="8">
        <f t="shared" si="4"/>
        <v>0.4006116208</v>
      </c>
      <c r="J23" s="8">
        <f t="shared" si="5"/>
        <v>0.2403100775</v>
      </c>
      <c r="K23" s="8">
        <f t="shared" si="6"/>
        <v>0.598173516</v>
      </c>
      <c r="L23" s="8">
        <f t="shared" ref="L23:M23" si="32">C23/(C23+E23)</f>
        <v>0.3212435233</v>
      </c>
      <c r="M23" s="8">
        <f t="shared" si="32"/>
        <v>0.3098591549</v>
      </c>
      <c r="N23" s="8">
        <f t="shared" si="8"/>
        <v>0.4046121593</v>
      </c>
      <c r="O23" s="8">
        <f t="shared" si="9"/>
        <v>0.5408805031</v>
      </c>
      <c r="P23" s="8">
        <f t="shared" si="10"/>
        <v>0.3144654088</v>
      </c>
      <c r="Q23" s="9">
        <v>0.24982380223499628</v>
      </c>
      <c r="R23" s="1">
        <f t="shared" si="11"/>
        <v>62</v>
      </c>
      <c r="S23" s="1">
        <f t="shared" si="12"/>
        <v>64</v>
      </c>
      <c r="T23" s="10"/>
      <c r="U23" s="2"/>
      <c r="V23" s="2"/>
      <c r="W23" s="2"/>
      <c r="X23" s="2"/>
      <c r="Y23" s="2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>
      <c r="A24" s="1" t="s">
        <v>37</v>
      </c>
      <c r="B24" s="14">
        <v>44718.0</v>
      </c>
      <c r="C24" s="12">
        <v>31.0</v>
      </c>
      <c r="D24" s="13">
        <v>13.0</v>
      </c>
      <c r="E24" s="5">
        <v>41.0</v>
      </c>
      <c r="F24" s="6">
        <v>53.0</v>
      </c>
      <c r="G24" s="7">
        <f t="shared" si="2"/>
        <v>0</v>
      </c>
      <c r="H24" s="8">
        <f t="shared" si="3"/>
        <v>0.7045454545</v>
      </c>
      <c r="I24" s="8">
        <f t="shared" si="4"/>
        <v>0.4361702128</v>
      </c>
      <c r="J24" s="8">
        <f t="shared" si="5"/>
        <v>0.369047619</v>
      </c>
      <c r="K24" s="8">
        <f t="shared" si="6"/>
        <v>0.7592592593</v>
      </c>
      <c r="L24" s="8">
        <f t="shared" ref="L24:M24" si="33">C24/(C24+E24)</f>
        <v>0.4305555556</v>
      </c>
      <c r="M24" s="8">
        <f t="shared" si="33"/>
        <v>0.196969697</v>
      </c>
      <c r="N24" s="8">
        <f t="shared" si="8"/>
        <v>0.5217391304</v>
      </c>
      <c r="O24" s="8">
        <f t="shared" si="9"/>
        <v>0.6086956522</v>
      </c>
      <c r="P24" s="8">
        <f t="shared" si="10"/>
        <v>0.3188405797</v>
      </c>
      <c r="Q24" s="9">
        <v>0.3531308604674728</v>
      </c>
      <c r="R24" s="1">
        <f t="shared" si="11"/>
        <v>31</v>
      </c>
      <c r="S24" s="1">
        <f t="shared" si="12"/>
        <v>30</v>
      </c>
      <c r="T24" s="10"/>
      <c r="U24" s="2"/>
      <c r="V24" s="2"/>
      <c r="W24" s="2"/>
      <c r="X24" s="2"/>
      <c r="Y24" s="2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>
      <c r="A25" s="1" t="s">
        <v>37</v>
      </c>
      <c r="B25" s="14">
        <v>44844.0</v>
      </c>
      <c r="C25" s="12">
        <v>61.0</v>
      </c>
      <c r="D25" s="13">
        <v>96.0</v>
      </c>
      <c r="E25" s="5">
        <v>165.0</v>
      </c>
      <c r="F25" s="6">
        <v>263.0</v>
      </c>
      <c r="G25" s="7">
        <f t="shared" si="2"/>
        <v>1</v>
      </c>
      <c r="H25" s="8">
        <f t="shared" si="3"/>
        <v>0.3885350318</v>
      </c>
      <c r="I25" s="8">
        <f t="shared" si="4"/>
        <v>0.3855140187</v>
      </c>
      <c r="J25" s="8">
        <f t="shared" si="5"/>
        <v>0.1882716049</v>
      </c>
      <c r="K25" s="8">
        <f t="shared" si="6"/>
        <v>0.632183908</v>
      </c>
      <c r="L25" s="8">
        <f t="shared" ref="L25:M25" si="34">C25/(C25+E25)</f>
        <v>0.2699115044</v>
      </c>
      <c r="M25" s="8">
        <f t="shared" si="34"/>
        <v>0.2674094708</v>
      </c>
      <c r="N25" s="8">
        <f t="shared" si="8"/>
        <v>0.3863247863</v>
      </c>
      <c r="O25" s="8">
        <f t="shared" si="9"/>
        <v>0.5538461538</v>
      </c>
      <c r="P25" s="8">
        <f t="shared" si="10"/>
        <v>0.2683760684</v>
      </c>
      <c r="Q25" s="9">
        <v>0.19736417597871242</v>
      </c>
      <c r="R25" s="1">
        <f t="shared" si="11"/>
        <v>61</v>
      </c>
      <c r="S25" s="1">
        <f t="shared" si="12"/>
        <v>63</v>
      </c>
      <c r="T25" s="10"/>
      <c r="U25" s="2"/>
      <c r="V25" s="2"/>
      <c r="W25" s="2"/>
      <c r="X25" s="2"/>
      <c r="Y25" s="2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>
      <c r="A26" s="1" t="s">
        <v>37</v>
      </c>
      <c r="B26" s="14">
        <v>44876.0</v>
      </c>
      <c r="C26" s="12">
        <v>43.0</v>
      </c>
      <c r="D26" s="13">
        <v>48.0</v>
      </c>
      <c r="E26" s="5">
        <v>54.0</v>
      </c>
      <c r="F26" s="6">
        <v>102.0</v>
      </c>
      <c r="G26" s="7">
        <f t="shared" si="2"/>
        <v>1</v>
      </c>
      <c r="H26" s="8">
        <f t="shared" si="3"/>
        <v>0.4725274725</v>
      </c>
      <c r="I26" s="8">
        <f t="shared" si="4"/>
        <v>0.3461538462</v>
      </c>
      <c r="J26" s="8">
        <f t="shared" si="5"/>
        <v>0.2965517241</v>
      </c>
      <c r="K26" s="8">
        <f t="shared" si="6"/>
        <v>0.5294117647</v>
      </c>
      <c r="L26" s="8">
        <f t="shared" ref="L26:M26" si="35">C26/(C26+E26)</f>
        <v>0.4432989691</v>
      </c>
      <c r="M26" s="8">
        <f t="shared" si="35"/>
        <v>0.32</v>
      </c>
      <c r="N26" s="8">
        <f t="shared" si="8"/>
        <v>0.3927125506</v>
      </c>
      <c r="O26" s="8">
        <f t="shared" si="9"/>
        <v>0.5870445344</v>
      </c>
      <c r="P26" s="8">
        <f t="shared" si="10"/>
        <v>0.3684210526</v>
      </c>
      <c r="Q26" s="9">
        <v>0.28545107246994006</v>
      </c>
      <c r="R26" s="1">
        <f t="shared" si="11"/>
        <v>43</v>
      </c>
      <c r="S26" s="1">
        <f t="shared" si="12"/>
        <v>42</v>
      </c>
      <c r="T26" s="10"/>
      <c r="U26" s="2"/>
      <c r="V26" s="2"/>
      <c r="W26" s="2"/>
      <c r="X26" s="2"/>
      <c r="Y26" s="2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>
      <c r="A27" s="1" t="s">
        <v>37</v>
      </c>
      <c r="B27" s="14">
        <v>44907.0</v>
      </c>
      <c r="C27" s="12">
        <v>143.0</v>
      </c>
      <c r="D27" s="13">
        <v>120.0</v>
      </c>
      <c r="E27" s="5">
        <v>127.0</v>
      </c>
      <c r="F27" s="6">
        <v>135.0</v>
      </c>
      <c r="G27" s="7">
        <f t="shared" si="2"/>
        <v>1</v>
      </c>
      <c r="H27" s="8">
        <f t="shared" si="3"/>
        <v>0.5437262357</v>
      </c>
      <c r="I27" s="8">
        <f t="shared" si="4"/>
        <v>0.4847328244</v>
      </c>
      <c r="J27" s="8">
        <f t="shared" si="5"/>
        <v>0.5143884892</v>
      </c>
      <c r="K27" s="8">
        <f t="shared" si="6"/>
        <v>0.5141700405</v>
      </c>
      <c r="L27" s="8">
        <f t="shared" ref="L27:M27" si="36">C27/(C27+E27)</f>
        <v>0.5296296296</v>
      </c>
      <c r="M27" s="8">
        <f t="shared" si="36"/>
        <v>0.4705882353</v>
      </c>
      <c r="N27" s="8">
        <f t="shared" si="8"/>
        <v>0.5142857143</v>
      </c>
      <c r="O27" s="8">
        <f t="shared" si="9"/>
        <v>0.5295238095</v>
      </c>
      <c r="P27" s="8">
        <f t="shared" si="10"/>
        <v>0.500952381</v>
      </c>
      <c r="Q27" s="9">
        <v>0.5157475421080038</v>
      </c>
      <c r="R27" s="1">
        <f t="shared" si="11"/>
        <v>143</v>
      </c>
      <c r="S27" s="1">
        <f t="shared" si="12"/>
        <v>143</v>
      </c>
      <c r="T27" s="10"/>
      <c r="U27" s="2"/>
      <c r="V27" s="2"/>
      <c r="W27" s="2"/>
      <c r="X27" s="2"/>
      <c r="Y27" s="2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>
      <c r="A28" s="1" t="s">
        <v>37</v>
      </c>
      <c r="B28" s="2" t="s">
        <v>38</v>
      </c>
      <c r="C28" s="12">
        <v>80.0</v>
      </c>
      <c r="D28" s="13">
        <v>115.0</v>
      </c>
      <c r="E28" s="5">
        <v>81.0</v>
      </c>
      <c r="F28" s="6">
        <v>101.0</v>
      </c>
      <c r="G28" s="7">
        <f t="shared" si="2"/>
        <v>1</v>
      </c>
      <c r="H28" s="8">
        <f t="shared" si="3"/>
        <v>0.4102564103</v>
      </c>
      <c r="I28" s="8">
        <f t="shared" si="4"/>
        <v>0.4450549451</v>
      </c>
      <c r="J28" s="8">
        <f t="shared" si="5"/>
        <v>0.4419889503</v>
      </c>
      <c r="K28" s="8">
        <f t="shared" si="6"/>
        <v>0.4132653061</v>
      </c>
      <c r="L28" s="8">
        <f t="shared" ref="L28:M28" si="37">C28/(C28+E28)</f>
        <v>0.4968944099</v>
      </c>
      <c r="M28" s="8">
        <f t="shared" si="37"/>
        <v>0.5324074074</v>
      </c>
      <c r="N28" s="8">
        <f t="shared" si="8"/>
        <v>0.4270557029</v>
      </c>
      <c r="O28" s="8">
        <f t="shared" si="9"/>
        <v>0.4801061008</v>
      </c>
      <c r="P28" s="8">
        <f t="shared" si="10"/>
        <v>0.5172413793</v>
      </c>
      <c r="Q28" s="9">
        <v>0.44889241586999384</v>
      </c>
      <c r="R28" s="1">
        <f t="shared" si="11"/>
        <v>80</v>
      </c>
      <c r="S28" s="1">
        <f t="shared" si="12"/>
        <v>81</v>
      </c>
      <c r="T28" s="10"/>
      <c r="U28" s="2"/>
      <c r="V28" s="2"/>
      <c r="W28" s="2"/>
      <c r="X28" s="2"/>
      <c r="Y28" s="2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>
      <c r="A29" s="1" t="s">
        <v>37</v>
      </c>
      <c r="B29" s="2" t="s">
        <v>39</v>
      </c>
      <c r="C29" s="12">
        <v>43.0</v>
      </c>
      <c r="D29" s="13">
        <v>22.0</v>
      </c>
      <c r="E29" s="5">
        <v>36.0</v>
      </c>
      <c r="F29" s="6">
        <v>43.0</v>
      </c>
      <c r="G29" s="7">
        <f t="shared" si="2"/>
        <v>1</v>
      </c>
      <c r="H29" s="8">
        <f t="shared" si="3"/>
        <v>0.6615384615</v>
      </c>
      <c r="I29" s="8">
        <f t="shared" si="4"/>
        <v>0.4556962025</v>
      </c>
      <c r="J29" s="8">
        <f t="shared" si="5"/>
        <v>0.5</v>
      </c>
      <c r="K29" s="8">
        <f t="shared" si="6"/>
        <v>0.6206896552</v>
      </c>
      <c r="L29" s="8">
        <f t="shared" ref="L29:M29" si="38">C29/(C29+E29)</f>
        <v>0.5443037975</v>
      </c>
      <c r="M29" s="8">
        <f t="shared" si="38"/>
        <v>0.3384615385</v>
      </c>
      <c r="N29" s="8">
        <f t="shared" si="8"/>
        <v>0.5486111111</v>
      </c>
      <c r="O29" s="8">
        <f t="shared" si="9"/>
        <v>0.5972222222</v>
      </c>
      <c r="P29" s="8">
        <f t="shared" si="10"/>
        <v>0.4513888889</v>
      </c>
      <c r="Q29" s="9">
        <v>0.5019675956435186</v>
      </c>
      <c r="R29" s="1">
        <f t="shared" si="11"/>
        <v>43</v>
      </c>
      <c r="S29" s="1">
        <f t="shared" si="12"/>
        <v>43</v>
      </c>
      <c r="T29" s="10"/>
      <c r="U29" s="2"/>
      <c r="V29" s="2"/>
      <c r="W29" s="2"/>
      <c r="X29" s="2"/>
      <c r="Y29" s="2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>
      <c r="A30" s="1" t="s">
        <v>37</v>
      </c>
      <c r="B30" s="2" t="s">
        <v>40</v>
      </c>
      <c r="C30" s="12">
        <v>114.0</v>
      </c>
      <c r="D30" s="13">
        <v>72.0</v>
      </c>
      <c r="E30" s="5">
        <v>82.0</v>
      </c>
      <c r="F30" s="6">
        <v>65.0</v>
      </c>
      <c r="G30" s="7">
        <f t="shared" si="2"/>
        <v>1</v>
      </c>
      <c r="H30" s="8">
        <f t="shared" si="3"/>
        <v>0.6129032258</v>
      </c>
      <c r="I30" s="8">
        <f t="shared" si="4"/>
        <v>0.5578231293</v>
      </c>
      <c r="J30" s="8">
        <f t="shared" si="5"/>
        <v>0.6368715084</v>
      </c>
      <c r="K30" s="8">
        <f t="shared" si="6"/>
        <v>0.5324675325</v>
      </c>
      <c r="L30" s="8">
        <f t="shared" ref="L30:M30" si="39">C30/(C30+E30)</f>
        <v>0.5816326531</v>
      </c>
      <c r="M30" s="8">
        <f t="shared" si="39"/>
        <v>0.5255474453</v>
      </c>
      <c r="N30" s="8">
        <f t="shared" si="8"/>
        <v>0.5885885886</v>
      </c>
      <c r="O30" s="8">
        <f t="shared" si="9"/>
        <v>0.5375375375</v>
      </c>
      <c r="P30" s="8">
        <f t="shared" si="10"/>
        <v>0.5585585586</v>
      </c>
      <c r="Q30" s="9">
        <v>0.636382762520981</v>
      </c>
      <c r="R30" s="1">
        <f t="shared" si="11"/>
        <v>114</v>
      </c>
      <c r="S30" s="1">
        <f t="shared" si="12"/>
        <v>114</v>
      </c>
      <c r="T30" s="10"/>
      <c r="U30" s="2"/>
      <c r="V30" s="2"/>
      <c r="W30" s="2"/>
      <c r="X30" s="2"/>
      <c r="Y30" s="2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>
      <c r="A31" s="1" t="s">
        <v>37</v>
      </c>
      <c r="B31" s="2" t="s">
        <v>41</v>
      </c>
      <c r="C31" s="12">
        <v>131.0</v>
      </c>
      <c r="D31" s="13">
        <v>129.0</v>
      </c>
      <c r="E31" s="5">
        <v>148.0</v>
      </c>
      <c r="F31" s="6">
        <v>133.0</v>
      </c>
      <c r="G31" s="7">
        <f t="shared" si="2"/>
        <v>1</v>
      </c>
      <c r="H31" s="8">
        <f t="shared" si="3"/>
        <v>0.5038461538</v>
      </c>
      <c r="I31" s="8">
        <f t="shared" si="4"/>
        <v>0.5266903915</v>
      </c>
      <c r="J31" s="8">
        <f t="shared" si="5"/>
        <v>0.4962121212</v>
      </c>
      <c r="K31" s="8">
        <f t="shared" si="6"/>
        <v>0.5342960289</v>
      </c>
      <c r="L31" s="8">
        <f t="shared" ref="L31:M31" si="40">C31/(C31+E31)</f>
        <v>0.4695340502</v>
      </c>
      <c r="M31" s="8">
        <f t="shared" si="40"/>
        <v>0.4923664122</v>
      </c>
      <c r="N31" s="8">
        <f t="shared" si="8"/>
        <v>0.5157116451</v>
      </c>
      <c r="O31" s="8">
        <f t="shared" si="9"/>
        <v>0.4879852126</v>
      </c>
      <c r="P31" s="8">
        <f t="shared" si="10"/>
        <v>0.4805914972</v>
      </c>
      <c r="Q31" s="9">
        <v>0.4982020669799523</v>
      </c>
      <c r="R31" s="1">
        <f t="shared" si="11"/>
        <v>131</v>
      </c>
      <c r="S31" s="1">
        <f t="shared" si="12"/>
        <v>131</v>
      </c>
      <c r="T31" s="10"/>
      <c r="U31" s="2"/>
      <c r="V31" s="2"/>
      <c r="W31" s="2"/>
      <c r="X31" s="2"/>
      <c r="Y31" s="2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>
      <c r="A32" s="1" t="s">
        <v>37</v>
      </c>
      <c r="B32" s="2" t="s">
        <v>42</v>
      </c>
      <c r="C32" s="12">
        <v>108.0</v>
      </c>
      <c r="D32" s="13">
        <v>101.0</v>
      </c>
      <c r="E32" s="5">
        <v>209.0</v>
      </c>
      <c r="F32" s="6">
        <v>225.0</v>
      </c>
      <c r="G32" s="7">
        <f t="shared" si="2"/>
        <v>1</v>
      </c>
      <c r="H32" s="8">
        <f t="shared" si="3"/>
        <v>0.5167464115</v>
      </c>
      <c r="I32" s="8">
        <f t="shared" si="4"/>
        <v>0.4815668203</v>
      </c>
      <c r="J32" s="8">
        <f t="shared" si="5"/>
        <v>0.3243243243</v>
      </c>
      <c r="K32" s="8">
        <f t="shared" si="6"/>
        <v>0.6741935484</v>
      </c>
      <c r="L32" s="8">
        <f t="shared" ref="L32:M32" si="41">C32/(C32+E32)</f>
        <v>0.3406940063</v>
      </c>
      <c r="M32" s="8">
        <f t="shared" si="41"/>
        <v>0.3098159509</v>
      </c>
      <c r="N32" s="8">
        <f t="shared" si="8"/>
        <v>0.4930015552</v>
      </c>
      <c r="O32" s="8">
        <f t="shared" si="9"/>
        <v>0.5178849145</v>
      </c>
      <c r="P32" s="8">
        <f t="shared" si="10"/>
        <v>0.3250388802</v>
      </c>
      <c r="Q32" s="9">
        <v>0.33349054077949214</v>
      </c>
      <c r="R32" s="1">
        <f t="shared" si="11"/>
        <v>108</v>
      </c>
      <c r="S32" s="1">
        <f t="shared" si="12"/>
        <v>111</v>
      </c>
      <c r="T32" s="10"/>
      <c r="U32" s="2"/>
      <c r="V32" s="2"/>
      <c r="W32" s="2"/>
      <c r="X32" s="2"/>
      <c r="Y32" s="2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>
      <c r="A33" s="1" t="s">
        <v>37</v>
      </c>
      <c r="B33" s="2" t="s">
        <v>43</v>
      </c>
      <c r="C33" s="12">
        <v>95.0</v>
      </c>
      <c r="D33" s="13">
        <v>61.0</v>
      </c>
      <c r="E33" s="5">
        <v>159.0</v>
      </c>
      <c r="F33" s="6">
        <v>189.0</v>
      </c>
      <c r="G33" s="7">
        <f t="shared" si="2"/>
        <v>1</v>
      </c>
      <c r="H33" s="8">
        <f t="shared" si="3"/>
        <v>0.608974359</v>
      </c>
      <c r="I33" s="8">
        <f t="shared" si="4"/>
        <v>0.4568965517</v>
      </c>
      <c r="J33" s="8">
        <f t="shared" si="5"/>
        <v>0.3345070423</v>
      </c>
      <c r="K33" s="8">
        <f t="shared" si="6"/>
        <v>0.7227272727</v>
      </c>
      <c r="L33" s="8">
        <f t="shared" ref="L33:M33" si="42">C33/(C33+E33)</f>
        <v>0.374015748</v>
      </c>
      <c r="M33" s="8">
        <f t="shared" si="42"/>
        <v>0.244</v>
      </c>
      <c r="N33" s="8">
        <f t="shared" si="8"/>
        <v>0.503968254</v>
      </c>
      <c r="O33" s="8">
        <f t="shared" si="9"/>
        <v>0.5634920635</v>
      </c>
      <c r="P33" s="8">
        <f t="shared" si="10"/>
        <v>0.3095238095</v>
      </c>
      <c r="Q33" s="9">
        <v>0.32860915784958</v>
      </c>
      <c r="R33" s="1">
        <f t="shared" si="11"/>
        <v>95</v>
      </c>
      <c r="S33" s="1">
        <f t="shared" si="12"/>
        <v>94</v>
      </c>
      <c r="T33" s="10"/>
      <c r="U33" s="2"/>
      <c r="V33" s="2"/>
      <c r="W33" s="2"/>
      <c r="X33" s="2"/>
      <c r="Y33" s="2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>
      <c r="A34" s="1" t="s">
        <v>37</v>
      </c>
      <c r="B34" s="2" t="s">
        <v>44</v>
      </c>
      <c r="C34" s="12">
        <v>62.0</v>
      </c>
      <c r="D34" s="13">
        <v>41.0</v>
      </c>
      <c r="E34" s="5">
        <v>106.0</v>
      </c>
      <c r="F34" s="6">
        <v>127.0</v>
      </c>
      <c r="G34" s="7">
        <f t="shared" si="2"/>
        <v>1</v>
      </c>
      <c r="H34" s="8">
        <f t="shared" si="3"/>
        <v>0.6019417476</v>
      </c>
      <c r="I34" s="8">
        <f t="shared" si="4"/>
        <v>0.4549356223</v>
      </c>
      <c r="J34" s="8">
        <f t="shared" si="5"/>
        <v>0.328042328</v>
      </c>
      <c r="K34" s="8">
        <f t="shared" si="6"/>
        <v>0.7210884354</v>
      </c>
      <c r="L34" s="8">
        <f t="shared" ref="L34:M34" si="43">C34/(C34+E34)</f>
        <v>0.369047619</v>
      </c>
      <c r="M34" s="8">
        <f t="shared" si="43"/>
        <v>0.244047619</v>
      </c>
      <c r="N34" s="8">
        <f t="shared" si="8"/>
        <v>0.5</v>
      </c>
      <c r="O34" s="8">
        <f t="shared" si="9"/>
        <v>0.5625</v>
      </c>
      <c r="P34" s="8">
        <f t="shared" si="10"/>
        <v>0.306547619</v>
      </c>
      <c r="Q34" s="9">
        <v>0.32235933127039773</v>
      </c>
      <c r="R34" s="1">
        <f t="shared" si="11"/>
        <v>62</v>
      </c>
      <c r="S34" s="1">
        <f t="shared" si="12"/>
        <v>61</v>
      </c>
      <c r="T34" s="10"/>
      <c r="U34" s="2"/>
      <c r="V34" s="2"/>
      <c r="W34" s="2"/>
      <c r="X34" s="2"/>
      <c r="Y34" s="2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>
      <c r="A35" s="1" t="s">
        <v>37</v>
      </c>
      <c r="B35" s="2" t="s">
        <v>45</v>
      </c>
      <c r="C35" s="12">
        <v>46.0</v>
      </c>
      <c r="D35" s="13">
        <v>47.0</v>
      </c>
      <c r="E35" s="5">
        <v>58.0</v>
      </c>
      <c r="F35" s="6">
        <v>103.0</v>
      </c>
      <c r="G35" s="7">
        <f t="shared" si="2"/>
        <v>1</v>
      </c>
      <c r="H35" s="8">
        <f t="shared" si="3"/>
        <v>0.4946236559</v>
      </c>
      <c r="I35" s="8">
        <f t="shared" si="4"/>
        <v>0.3602484472</v>
      </c>
      <c r="J35" s="8">
        <f t="shared" si="5"/>
        <v>0.3087248322</v>
      </c>
      <c r="K35" s="8">
        <f t="shared" si="6"/>
        <v>0.5523809524</v>
      </c>
      <c r="L35" s="8">
        <f t="shared" ref="L35:M35" si="44">C35/(C35+E35)</f>
        <v>0.4423076923</v>
      </c>
      <c r="M35" s="8">
        <f t="shared" si="44"/>
        <v>0.3133333333</v>
      </c>
      <c r="N35" s="8">
        <f t="shared" si="8"/>
        <v>0.4094488189</v>
      </c>
      <c r="O35" s="8">
        <f t="shared" si="9"/>
        <v>0.5866141732</v>
      </c>
      <c r="P35" s="8">
        <f t="shared" si="10"/>
        <v>0.3661417323</v>
      </c>
      <c r="Q35" s="9">
        <v>0.2979400006828719</v>
      </c>
      <c r="R35" s="1">
        <f t="shared" si="11"/>
        <v>46</v>
      </c>
      <c r="S35" s="1">
        <f t="shared" si="12"/>
        <v>45</v>
      </c>
      <c r="T35" s="10"/>
      <c r="U35" s="2"/>
      <c r="V35" s="2"/>
      <c r="W35" s="2"/>
      <c r="X35" s="2"/>
      <c r="Y35" s="2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>
      <c r="A36" s="1" t="s">
        <v>37</v>
      </c>
      <c r="B36" s="2" t="s">
        <v>46</v>
      </c>
      <c r="C36" s="12">
        <v>107.0</v>
      </c>
      <c r="D36" s="13">
        <v>75.0</v>
      </c>
      <c r="E36" s="5">
        <v>96.0</v>
      </c>
      <c r="F36" s="6">
        <v>147.0</v>
      </c>
      <c r="G36" s="7">
        <f t="shared" si="2"/>
        <v>1</v>
      </c>
      <c r="H36" s="8">
        <f t="shared" si="3"/>
        <v>0.5879120879</v>
      </c>
      <c r="I36" s="8">
        <f t="shared" si="4"/>
        <v>0.3950617284</v>
      </c>
      <c r="J36" s="8">
        <f t="shared" si="5"/>
        <v>0.4212598425</v>
      </c>
      <c r="K36" s="8">
        <f t="shared" si="6"/>
        <v>0.5614035088</v>
      </c>
      <c r="L36" s="8">
        <f t="shared" ref="L36:M36" si="45">C36/(C36+E36)</f>
        <v>0.5270935961</v>
      </c>
      <c r="M36" s="8">
        <f t="shared" si="45"/>
        <v>0.3378378378</v>
      </c>
      <c r="N36" s="8">
        <f t="shared" si="8"/>
        <v>0.4776470588</v>
      </c>
      <c r="O36" s="8">
        <f t="shared" si="9"/>
        <v>0.5976470588</v>
      </c>
      <c r="P36" s="8">
        <f t="shared" si="10"/>
        <v>0.4282352941</v>
      </c>
      <c r="Q36" s="9">
        <v>0.41451568386908033</v>
      </c>
      <c r="R36" s="1">
        <f t="shared" si="11"/>
        <v>107</v>
      </c>
      <c r="S36" s="1">
        <f t="shared" si="12"/>
        <v>106</v>
      </c>
      <c r="T36" s="10"/>
      <c r="U36" s="2"/>
      <c r="V36" s="2"/>
      <c r="W36" s="2"/>
      <c r="X36" s="2"/>
      <c r="Y36" s="2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>
      <c r="A37" s="1" t="s">
        <v>37</v>
      </c>
      <c r="B37" s="2" t="s">
        <v>47</v>
      </c>
      <c r="C37" s="12">
        <v>108.0</v>
      </c>
      <c r="D37" s="13">
        <v>95.0</v>
      </c>
      <c r="E37" s="5">
        <v>100.0</v>
      </c>
      <c r="F37" s="6">
        <v>129.0</v>
      </c>
      <c r="G37" s="7">
        <f t="shared" si="2"/>
        <v>1</v>
      </c>
      <c r="H37" s="8">
        <f t="shared" si="3"/>
        <v>0.5320197044</v>
      </c>
      <c r="I37" s="8">
        <f t="shared" si="4"/>
        <v>0.4366812227</v>
      </c>
      <c r="J37" s="8">
        <f t="shared" si="5"/>
        <v>0.4556962025</v>
      </c>
      <c r="K37" s="8">
        <f t="shared" si="6"/>
        <v>0.5128205128</v>
      </c>
      <c r="L37" s="8">
        <f t="shared" ref="L37:M37" si="46">C37/(C37+E37)</f>
        <v>0.5192307692</v>
      </c>
      <c r="M37" s="8">
        <f t="shared" si="46"/>
        <v>0.4241071429</v>
      </c>
      <c r="N37" s="8">
        <f t="shared" si="8"/>
        <v>0.4814814815</v>
      </c>
      <c r="O37" s="8">
        <f t="shared" si="9"/>
        <v>0.5486111111</v>
      </c>
      <c r="P37" s="8">
        <f t="shared" si="10"/>
        <v>0.4699074074</v>
      </c>
      <c r="Q37" s="9">
        <v>0.4563949976928843</v>
      </c>
      <c r="R37" s="1">
        <f t="shared" si="11"/>
        <v>108</v>
      </c>
      <c r="S37" s="1">
        <f t="shared" si="12"/>
        <v>108</v>
      </c>
      <c r="T37" s="10"/>
      <c r="U37" s="2"/>
      <c r="V37" s="2"/>
      <c r="W37" s="2"/>
      <c r="X37" s="2"/>
      <c r="Y37" s="2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>
      <c r="A38" s="1" t="s">
        <v>37</v>
      </c>
      <c r="B38" s="2" t="s">
        <v>48</v>
      </c>
      <c r="C38" s="12">
        <v>48.0</v>
      </c>
      <c r="D38" s="13">
        <v>31.0</v>
      </c>
      <c r="E38" s="5">
        <v>22.0</v>
      </c>
      <c r="F38" s="6">
        <v>14.0</v>
      </c>
      <c r="G38" s="7">
        <f t="shared" si="2"/>
        <v>0</v>
      </c>
      <c r="H38" s="8">
        <f t="shared" si="3"/>
        <v>0.6075949367</v>
      </c>
      <c r="I38" s="8">
        <f t="shared" si="4"/>
        <v>0.6111111111</v>
      </c>
      <c r="J38" s="8">
        <f t="shared" si="5"/>
        <v>0.7741935484</v>
      </c>
      <c r="K38" s="8">
        <f t="shared" si="6"/>
        <v>0.4150943396</v>
      </c>
      <c r="L38" s="8">
        <f t="shared" ref="L38:M38" si="47">C38/(C38+E38)</f>
        <v>0.6857142857</v>
      </c>
      <c r="M38" s="8">
        <f t="shared" si="47"/>
        <v>0.6888888889</v>
      </c>
      <c r="N38" s="8">
        <f t="shared" si="8"/>
        <v>0.6086956522</v>
      </c>
      <c r="O38" s="8">
        <f t="shared" si="9"/>
        <v>0.5391304348</v>
      </c>
      <c r="P38" s="8">
        <f t="shared" si="10"/>
        <v>0.6869565217</v>
      </c>
      <c r="Q38" s="9">
        <v>0.7665670674208933</v>
      </c>
      <c r="R38" s="1">
        <f t="shared" si="11"/>
        <v>48</v>
      </c>
      <c r="S38" s="1">
        <f t="shared" si="12"/>
        <v>48</v>
      </c>
      <c r="T38" s="10"/>
      <c r="U38" s="2"/>
      <c r="V38" s="2"/>
      <c r="W38" s="2"/>
      <c r="X38" s="2"/>
      <c r="Y38" s="2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>
      <c r="A39" s="1" t="s">
        <v>37</v>
      </c>
      <c r="B39" s="2" t="s">
        <v>49</v>
      </c>
      <c r="C39" s="12">
        <v>102.0</v>
      </c>
      <c r="D39" s="13">
        <v>68.0</v>
      </c>
      <c r="E39" s="5">
        <v>98.0</v>
      </c>
      <c r="F39" s="6">
        <v>72.0</v>
      </c>
      <c r="G39" s="7">
        <f t="shared" si="2"/>
        <v>1</v>
      </c>
      <c r="H39" s="8">
        <f t="shared" si="3"/>
        <v>0.6</v>
      </c>
      <c r="I39" s="8">
        <f t="shared" si="4"/>
        <v>0.5764705882</v>
      </c>
      <c r="J39" s="8">
        <f t="shared" si="5"/>
        <v>0.5862068966</v>
      </c>
      <c r="K39" s="8">
        <f t="shared" si="6"/>
        <v>0.5903614458</v>
      </c>
      <c r="L39" s="8">
        <f t="shared" ref="L39:M39" si="48">C39/(C39+E39)</f>
        <v>0.51</v>
      </c>
      <c r="M39" s="8">
        <f t="shared" si="48"/>
        <v>0.4857142857</v>
      </c>
      <c r="N39" s="8">
        <f t="shared" si="8"/>
        <v>0.5882352941</v>
      </c>
      <c r="O39" s="8">
        <f t="shared" si="9"/>
        <v>0.5117647059</v>
      </c>
      <c r="P39" s="8">
        <f t="shared" si="10"/>
        <v>0.5</v>
      </c>
      <c r="Q39" s="9">
        <v>0.5835216791604643</v>
      </c>
      <c r="R39" s="1">
        <f t="shared" si="11"/>
        <v>102</v>
      </c>
      <c r="S39" s="1">
        <f t="shared" si="12"/>
        <v>102</v>
      </c>
      <c r="T39" s="10"/>
      <c r="U39" s="2"/>
      <c r="V39" s="2"/>
      <c r="W39" s="2"/>
      <c r="X39" s="2"/>
      <c r="Y39" s="2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>
      <c r="A40" s="1" t="s">
        <v>37</v>
      </c>
      <c r="B40" s="2" t="s">
        <v>50</v>
      </c>
      <c r="C40" s="12">
        <v>71.0</v>
      </c>
      <c r="D40" s="13">
        <v>62.0</v>
      </c>
      <c r="E40" s="5">
        <v>111.0</v>
      </c>
      <c r="F40" s="6">
        <v>117.0</v>
      </c>
      <c r="G40" s="7">
        <f t="shared" si="2"/>
        <v>1</v>
      </c>
      <c r="H40" s="8">
        <f t="shared" si="3"/>
        <v>0.5338345865</v>
      </c>
      <c r="I40" s="8">
        <f t="shared" si="4"/>
        <v>0.4868421053</v>
      </c>
      <c r="J40" s="8">
        <f t="shared" si="5"/>
        <v>0.3776595745</v>
      </c>
      <c r="K40" s="8">
        <f t="shared" si="6"/>
        <v>0.6416184971</v>
      </c>
      <c r="L40" s="8">
        <f t="shared" ref="L40:M40" si="49">C40/(C40+E40)</f>
        <v>0.3901098901</v>
      </c>
      <c r="M40" s="8">
        <f t="shared" si="49"/>
        <v>0.3463687151</v>
      </c>
      <c r="N40" s="8">
        <f t="shared" si="8"/>
        <v>0.5041551247</v>
      </c>
      <c r="O40" s="8">
        <f t="shared" si="9"/>
        <v>0.5207756233</v>
      </c>
      <c r="P40" s="8">
        <f t="shared" si="10"/>
        <v>0.3684210526</v>
      </c>
      <c r="Q40" s="9">
        <v>0.3836979519467093</v>
      </c>
      <c r="R40" s="1">
        <f t="shared" si="11"/>
        <v>71</v>
      </c>
      <c r="S40" s="1">
        <f t="shared" si="12"/>
        <v>72</v>
      </c>
      <c r="T40" s="10"/>
      <c r="U40" s="2"/>
      <c r="V40" s="2"/>
      <c r="W40" s="2"/>
      <c r="X40" s="2"/>
      <c r="Y40" s="2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>
      <c r="A41" s="1" t="s">
        <v>37</v>
      </c>
      <c r="B41" s="2" t="s">
        <v>51</v>
      </c>
      <c r="C41" s="12">
        <v>34.0</v>
      </c>
      <c r="D41" s="13">
        <v>39.0</v>
      </c>
      <c r="E41" s="5">
        <v>26.0</v>
      </c>
      <c r="F41" s="6">
        <v>20.0</v>
      </c>
      <c r="G41" s="7">
        <f t="shared" si="2"/>
        <v>1</v>
      </c>
      <c r="H41" s="8">
        <f t="shared" si="3"/>
        <v>0.4657534247</v>
      </c>
      <c r="I41" s="8">
        <f t="shared" si="4"/>
        <v>0.5652173913</v>
      </c>
      <c r="J41" s="8">
        <f t="shared" si="5"/>
        <v>0.6296296296</v>
      </c>
      <c r="K41" s="8">
        <f t="shared" si="6"/>
        <v>0.4</v>
      </c>
      <c r="L41" s="8">
        <f t="shared" ref="L41:M41" si="50">C41/(C41+E41)</f>
        <v>0.5666666667</v>
      </c>
      <c r="M41" s="8">
        <f t="shared" si="50"/>
        <v>0.6610169492</v>
      </c>
      <c r="N41" s="8">
        <f t="shared" si="8"/>
        <v>0.5042016807</v>
      </c>
      <c r="O41" s="8">
        <f t="shared" si="9"/>
        <v>0.4537815126</v>
      </c>
      <c r="P41" s="8">
        <f t="shared" si="10"/>
        <v>0.6134453782</v>
      </c>
      <c r="Q41" s="9">
        <v>0.6124013294081365</v>
      </c>
      <c r="R41" s="1">
        <f t="shared" si="11"/>
        <v>34</v>
      </c>
      <c r="S41" s="1">
        <f t="shared" si="12"/>
        <v>34</v>
      </c>
      <c r="T41" s="10"/>
      <c r="U41" s="2"/>
      <c r="V41" s="2"/>
      <c r="W41" s="2"/>
      <c r="X41" s="2"/>
      <c r="Y41" s="2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>
      <c r="A42" s="1" t="s">
        <v>37</v>
      </c>
      <c r="B42" s="2" t="s">
        <v>52</v>
      </c>
      <c r="C42" s="12">
        <v>38.0</v>
      </c>
      <c r="D42" s="13">
        <v>46.0</v>
      </c>
      <c r="E42" s="5">
        <v>44.0</v>
      </c>
      <c r="F42" s="6">
        <v>35.0</v>
      </c>
      <c r="G42" s="7">
        <f t="shared" si="2"/>
        <v>1</v>
      </c>
      <c r="H42" s="8">
        <f t="shared" si="3"/>
        <v>0.4523809524</v>
      </c>
      <c r="I42" s="8">
        <f t="shared" si="4"/>
        <v>0.5569620253</v>
      </c>
      <c r="J42" s="8">
        <f t="shared" si="5"/>
        <v>0.5205479452</v>
      </c>
      <c r="K42" s="8">
        <f t="shared" si="6"/>
        <v>0.4888888889</v>
      </c>
      <c r="L42" s="8">
        <f t="shared" ref="L42:M42" si="51">C42/(C42+E42)</f>
        <v>0.4634146341</v>
      </c>
      <c r="M42" s="8">
        <f t="shared" si="51"/>
        <v>0.5679012346</v>
      </c>
      <c r="N42" s="8">
        <f t="shared" si="8"/>
        <v>0.5030674847</v>
      </c>
      <c r="O42" s="8">
        <f t="shared" si="9"/>
        <v>0.4478527607</v>
      </c>
      <c r="P42" s="8">
        <f t="shared" si="10"/>
        <v>0.5153374233</v>
      </c>
      <c r="Q42" s="9">
        <v>0.5186946883043745</v>
      </c>
      <c r="R42" s="1">
        <f t="shared" si="11"/>
        <v>38</v>
      </c>
      <c r="S42" s="1">
        <f t="shared" si="12"/>
        <v>38</v>
      </c>
      <c r="T42" s="10"/>
      <c r="U42" s="2"/>
      <c r="V42" s="2"/>
      <c r="W42" s="2"/>
      <c r="X42" s="2"/>
      <c r="Y42" s="2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>
      <c r="A43" s="1" t="s">
        <v>37</v>
      </c>
      <c r="B43" s="2" t="s">
        <v>53</v>
      </c>
      <c r="C43" s="12">
        <v>55.0</v>
      </c>
      <c r="D43" s="13">
        <v>44.0</v>
      </c>
      <c r="E43" s="5">
        <v>27.0</v>
      </c>
      <c r="F43" s="6">
        <v>24.0</v>
      </c>
      <c r="G43" s="7">
        <f t="shared" si="2"/>
        <v>1</v>
      </c>
      <c r="H43" s="8">
        <f t="shared" si="3"/>
        <v>0.5555555556</v>
      </c>
      <c r="I43" s="8">
        <f t="shared" si="4"/>
        <v>0.5294117647</v>
      </c>
      <c r="J43" s="8">
        <f t="shared" si="5"/>
        <v>0.6962025316</v>
      </c>
      <c r="K43" s="8">
        <f t="shared" si="6"/>
        <v>0.3802816901</v>
      </c>
      <c r="L43" s="8">
        <f t="shared" ref="L43:M43" si="52">C43/(C43+E43)</f>
        <v>0.6707317073</v>
      </c>
      <c r="M43" s="8">
        <f t="shared" si="52"/>
        <v>0.6470588235</v>
      </c>
      <c r="N43" s="8">
        <f t="shared" si="8"/>
        <v>0.5466666667</v>
      </c>
      <c r="O43" s="8">
        <f t="shared" si="9"/>
        <v>0.5266666667</v>
      </c>
      <c r="P43" s="8">
        <f t="shared" si="10"/>
        <v>0.66</v>
      </c>
      <c r="Q43" s="9">
        <v>0.693377853003905</v>
      </c>
      <c r="R43" s="1">
        <f t="shared" si="11"/>
        <v>55</v>
      </c>
      <c r="S43" s="1">
        <f t="shared" si="12"/>
        <v>55</v>
      </c>
      <c r="T43" s="10"/>
      <c r="U43" s="2"/>
      <c r="V43" s="2"/>
      <c r="W43" s="2"/>
      <c r="X43" s="2"/>
      <c r="Y43" s="2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>
      <c r="A44" s="1" t="s">
        <v>37</v>
      </c>
      <c r="B44" s="2" t="s">
        <v>54</v>
      </c>
      <c r="C44" s="12">
        <v>59.0</v>
      </c>
      <c r="D44" s="13">
        <v>47.0</v>
      </c>
      <c r="E44" s="5">
        <v>57.0</v>
      </c>
      <c r="F44" s="6">
        <v>59.0</v>
      </c>
      <c r="G44" s="7">
        <f t="shared" si="2"/>
        <v>1</v>
      </c>
      <c r="H44" s="8">
        <f t="shared" si="3"/>
        <v>0.5566037736</v>
      </c>
      <c r="I44" s="8">
        <f t="shared" si="4"/>
        <v>0.4913793103</v>
      </c>
      <c r="J44" s="8">
        <f t="shared" si="5"/>
        <v>0.5</v>
      </c>
      <c r="K44" s="8">
        <f t="shared" si="6"/>
        <v>0.5480769231</v>
      </c>
      <c r="L44" s="8">
        <f t="shared" ref="L44:M44" si="53">C44/(C44+E44)</f>
        <v>0.5086206897</v>
      </c>
      <c r="M44" s="8">
        <f t="shared" si="53"/>
        <v>0.4433962264</v>
      </c>
      <c r="N44" s="8">
        <f t="shared" si="8"/>
        <v>0.5225225225</v>
      </c>
      <c r="O44" s="8">
        <f t="shared" si="9"/>
        <v>0.5315315315</v>
      </c>
      <c r="P44" s="8">
        <f t="shared" si="10"/>
        <v>0.4774774775</v>
      </c>
      <c r="Q44" s="9">
        <v>0.5016697251312973</v>
      </c>
      <c r="R44" s="1">
        <f t="shared" si="11"/>
        <v>59</v>
      </c>
      <c r="S44" s="1">
        <f t="shared" si="12"/>
        <v>59</v>
      </c>
      <c r="T44" s="10"/>
      <c r="U44" s="2"/>
      <c r="V44" s="2"/>
      <c r="W44" s="2"/>
      <c r="X44" s="2"/>
      <c r="Y44" s="2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>
      <c r="A45" s="1" t="s">
        <v>37</v>
      </c>
      <c r="B45" s="2" t="s">
        <v>55</v>
      </c>
      <c r="C45" s="12">
        <v>63.0</v>
      </c>
      <c r="D45" s="13">
        <v>91.0</v>
      </c>
      <c r="E45" s="5">
        <v>75.0</v>
      </c>
      <c r="F45" s="6">
        <v>102.0</v>
      </c>
      <c r="G45" s="7">
        <f t="shared" si="2"/>
        <v>1</v>
      </c>
      <c r="H45" s="8">
        <f t="shared" si="3"/>
        <v>0.4090909091</v>
      </c>
      <c r="I45" s="8">
        <f t="shared" si="4"/>
        <v>0.4237288136</v>
      </c>
      <c r="J45" s="8">
        <f t="shared" si="5"/>
        <v>0.3818181818</v>
      </c>
      <c r="K45" s="8">
        <f t="shared" si="6"/>
        <v>0.4518072289</v>
      </c>
      <c r="L45" s="8">
        <f t="shared" ref="L45:M45" si="54">C45/(C45+E45)</f>
        <v>0.4565217391</v>
      </c>
      <c r="M45" s="8">
        <f t="shared" si="54"/>
        <v>0.4715025907</v>
      </c>
      <c r="N45" s="8">
        <f t="shared" si="8"/>
        <v>0.416918429</v>
      </c>
      <c r="O45" s="8">
        <f t="shared" si="9"/>
        <v>0.498489426</v>
      </c>
      <c r="P45" s="8">
        <f t="shared" si="10"/>
        <v>0.4652567976</v>
      </c>
      <c r="Q45" s="9">
        <v>0.39176608571585914</v>
      </c>
      <c r="R45" s="1">
        <f t="shared" si="11"/>
        <v>63</v>
      </c>
      <c r="S45" s="1">
        <f t="shared" si="12"/>
        <v>64</v>
      </c>
      <c r="T45" s="10"/>
      <c r="U45" s="2"/>
      <c r="V45" s="2"/>
      <c r="W45" s="2"/>
      <c r="X45" s="2"/>
      <c r="Y45" s="2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>
      <c r="A46" s="1" t="s">
        <v>37</v>
      </c>
      <c r="B46" s="2" t="s">
        <v>56</v>
      </c>
      <c r="C46" s="12">
        <v>127.0</v>
      </c>
      <c r="D46" s="13">
        <v>95.0</v>
      </c>
      <c r="E46" s="5">
        <v>78.0</v>
      </c>
      <c r="F46" s="6">
        <v>73.0</v>
      </c>
      <c r="G46" s="7">
        <f t="shared" si="2"/>
        <v>1</v>
      </c>
      <c r="H46" s="8">
        <f t="shared" si="3"/>
        <v>0.5720720721</v>
      </c>
      <c r="I46" s="8">
        <f t="shared" si="4"/>
        <v>0.5165562914</v>
      </c>
      <c r="J46" s="8">
        <f t="shared" si="5"/>
        <v>0.635</v>
      </c>
      <c r="K46" s="8">
        <f t="shared" si="6"/>
        <v>0.450867052</v>
      </c>
      <c r="L46" s="8">
        <f t="shared" ref="L46:M46" si="55">C46/(C46+E46)</f>
        <v>0.6195121951</v>
      </c>
      <c r="M46" s="8">
        <f t="shared" si="55"/>
        <v>0.5654761905</v>
      </c>
      <c r="N46" s="8">
        <f t="shared" si="8"/>
        <v>0.5495978552</v>
      </c>
      <c r="O46" s="8">
        <f t="shared" si="9"/>
        <v>0.5361930295</v>
      </c>
      <c r="P46" s="8">
        <f t="shared" si="10"/>
        <v>0.5951742627</v>
      </c>
      <c r="Q46" s="9">
        <v>0.6353048413678657</v>
      </c>
      <c r="R46" s="1">
        <f t="shared" si="11"/>
        <v>127</v>
      </c>
      <c r="S46" s="1">
        <f t="shared" si="12"/>
        <v>127</v>
      </c>
      <c r="T46" s="10"/>
      <c r="U46" s="2"/>
      <c r="V46" s="2"/>
      <c r="W46" s="2"/>
      <c r="X46" s="2"/>
      <c r="Y46" s="2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>
      <c r="A47" s="1" t="s">
        <v>37</v>
      </c>
      <c r="B47" s="2" t="s">
        <v>57</v>
      </c>
      <c r="C47" s="12">
        <v>56.0</v>
      </c>
      <c r="D47" s="13">
        <v>50.0</v>
      </c>
      <c r="E47" s="5">
        <v>15.0</v>
      </c>
      <c r="F47" s="6">
        <v>19.0</v>
      </c>
      <c r="G47" s="7">
        <f t="shared" si="2"/>
        <v>1</v>
      </c>
      <c r="H47" s="8">
        <f t="shared" si="3"/>
        <v>0.5283018868</v>
      </c>
      <c r="I47" s="8">
        <f t="shared" si="4"/>
        <v>0.4411764706</v>
      </c>
      <c r="J47" s="8">
        <f t="shared" si="5"/>
        <v>0.7466666667</v>
      </c>
      <c r="K47" s="8">
        <f t="shared" si="6"/>
        <v>0.2307692308</v>
      </c>
      <c r="L47" s="8">
        <f t="shared" ref="L47:M47" si="56">C47/(C47+E47)</f>
        <v>0.7887323944</v>
      </c>
      <c r="M47" s="8">
        <f t="shared" si="56"/>
        <v>0.7246376812</v>
      </c>
      <c r="N47" s="8">
        <f t="shared" si="8"/>
        <v>0.5071428571</v>
      </c>
      <c r="O47" s="8">
        <f t="shared" si="9"/>
        <v>0.5357142857</v>
      </c>
      <c r="P47" s="8">
        <f t="shared" si="10"/>
        <v>0.7571428571</v>
      </c>
      <c r="Q47" s="9">
        <v>0.7575562985518172</v>
      </c>
      <c r="R47" s="1">
        <f t="shared" si="11"/>
        <v>56</v>
      </c>
      <c r="S47" s="1">
        <f t="shared" si="12"/>
        <v>56</v>
      </c>
      <c r="T47" s="10"/>
      <c r="U47" s="2"/>
      <c r="V47" s="2"/>
      <c r="W47" s="2"/>
      <c r="X47" s="2"/>
      <c r="Y47" s="2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>
      <c r="A48" s="1" t="s">
        <v>37</v>
      </c>
      <c r="B48" s="2" t="s">
        <v>58</v>
      </c>
      <c r="C48" s="12">
        <v>162.0</v>
      </c>
      <c r="D48" s="13">
        <v>135.0</v>
      </c>
      <c r="E48" s="5">
        <v>139.0</v>
      </c>
      <c r="F48" s="6">
        <v>181.0</v>
      </c>
      <c r="G48" s="7">
        <f t="shared" si="2"/>
        <v>1</v>
      </c>
      <c r="H48" s="8">
        <f t="shared" si="3"/>
        <v>0.5454545455</v>
      </c>
      <c r="I48" s="8">
        <f t="shared" si="4"/>
        <v>0.434375</v>
      </c>
      <c r="J48" s="8">
        <f t="shared" si="5"/>
        <v>0.472303207</v>
      </c>
      <c r="K48" s="8">
        <f t="shared" si="6"/>
        <v>0.5072992701</v>
      </c>
      <c r="L48" s="8">
        <f t="shared" ref="L48:M48" si="57">C48/(C48+E48)</f>
        <v>0.5382059801</v>
      </c>
      <c r="M48" s="8">
        <f t="shared" si="57"/>
        <v>0.4272151899</v>
      </c>
      <c r="N48" s="8">
        <f t="shared" si="8"/>
        <v>0.4878444084</v>
      </c>
      <c r="O48" s="8">
        <f t="shared" si="9"/>
        <v>0.5559157212</v>
      </c>
      <c r="P48" s="8">
        <f t="shared" si="10"/>
        <v>0.4813614263</v>
      </c>
      <c r="Q48" s="9">
        <v>0.4729252712850346</v>
      </c>
      <c r="R48" s="1">
        <f t="shared" si="11"/>
        <v>162</v>
      </c>
      <c r="S48" s="1">
        <f t="shared" si="12"/>
        <v>162</v>
      </c>
      <c r="T48" s="10"/>
      <c r="U48" s="2"/>
      <c r="V48" s="2"/>
      <c r="W48" s="2"/>
      <c r="X48" s="2"/>
      <c r="Y48" s="2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>
      <c r="A49" s="1" t="s">
        <v>37</v>
      </c>
      <c r="B49" s="2" t="s">
        <v>59</v>
      </c>
      <c r="C49" s="12">
        <v>48.0</v>
      </c>
      <c r="D49" s="13">
        <v>54.0</v>
      </c>
      <c r="E49" s="5">
        <v>63.0</v>
      </c>
      <c r="F49" s="6">
        <v>92.0</v>
      </c>
      <c r="G49" s="7">
        <f t="shared" si="2"/>
        <v>1</v>
      </c>
      <c r="H49" s="8">
        <f t="shared" si="3"/>
        <v>0.4705882353</v>
      </c>
      <c r="I49" s="8">
        <f t="shared" si="4"/>
        <v>0.4064516129</v>
      </c>
      <c r="J49" s="8">
        <f t="shared" si="5"/>
        <v>0.3428571429</v>
      </c>
      <c r="K49" s="8">
        <f t="shared" si="6"/>
        <v>0.5384615385</v>
      </c>
      <c r="L49" s="8">
        <f t="shared" ref="L49:M49" si="58">C49/(C49+E49)</f>
        <v>0.4324324324</v>
      </c>
      <c r="M49" s="8">
        <f t="shared" si="58"/>
        <v>0.3698630137</v>
      </c>
      <c r="N49" s="8">
        <f t="shared" si="8"/>
        <v>0.4319066148</v>
      </c>
      <c r="O49" s="8">
        <f t="shared" si="9"/>
        <v>0.5447470817</v>
      </c>
      <c r="P49" s="8">
        <f t="shared" si="10"/>
        <v>0.3968871595</v>
      </c>
      <c r="Q49" s="9">
        <v>0.34458385942712233</v>
      </c>
      <c r="R49" s="1">
        <f t="shared" si="11"/>
        <v>48</v>
      </c>
      <c r="S49" s="1">
        <f t="shared" si="12"/>
        <v>48</v>
      </c>
      <c r="T49" s="10"/>
      <c r="U49" s="2"/>
      <c r="V49" s="2"/>
      <c r="W49" s="2"/>
      <c r="X49" s="2"/>
      <c r="Y49" s="2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>
      <c r="A50" s="1" t="s">
        <v>37</v>
      </c>
      <c r="B50" s="2" t="s">
        <v>60</v>
      </c>
      <c r="C50" s="12">
        <v>52.0</v>
      </c>
      <c r="D50" s="13">
        <v>43.0</v>
      </c>
      <c r="E50" s="5">
        <v>81.0</v>
      </c>
      <c r="F50" s="6">
        <v>106.0</v>
      </c>
      <c r="G50" s="7">
        <f t="shared" si="2"/>
        <v>1</v>
      </c>
      <c r="H50" s="8">
        <f t="shared" si="3"/>
        <v>0.5473684211</v>
      </c>
      <c r="I50" s="8">
        <f t="shared" si="4"/>
        <v>0.4331550802</v>
      </c>
      <c r="J50" s="8">
        <f t="shared" si="5"/>
        <v>0.3291139241</v>
      </c>
      <c r="K50" s="8">
        <f t="shared" si="6"/>
        <v>0.6532258065</v>
      </c>
      <c r="L50" s="8">
        <f t="shared" ref="L50:M50" si="59">C50/(C50+E50)</f>
        <v>0.3909774436</v>
      </c>
      <c r="M50" s="8">
        <f t="shared" si="59"/>
        <v>0.288590604</v>
      </c>
      <c r="N50" s="8">
        <f t="shared" si="8"/>
        <v>0.4716312057</v>
      </c>
      <c r="O50" s="8">
        <f t="shared" si="9"/>
        <v>0.5602836879</v>
      </c>
      <c r="P50" s="8">
        <f t="shared" si="10"/>
        <v>0.3368794326</v>
      </c>
      <c r="Q50" s="9">
        <v>0.32573979424927324</v>
      </c>
      <c r="R50" s="1">
        <f t="shared" si="11"/>
        <v>52</v>
      </c>
      <c r="S50" s="1">
        <f t="shared" si="12"/>
        <v>52</v>
      </c>
      <c r="T50" s="10"/>
      <c r="U50" s="2"/>
      <c r="V50" s="2"/>
      <c r="W50" s="2"/>
      <c r="X50" s="2"/>
      <c r="Y50" s="2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>
      <c r="A51" s="1" t="s">
        <v>37</v>
      </c>
      <c r="B51" s="2" t="s">
        <v>61</v>
      </c>
      <c r="C51" s="12">
        <v>55.0</v>
      </c>
      <c r="D51" s="13">
        <v>73.0</v>
      </c>
      <c r="E51" s="5">
        <v>152.0</v>
      </c>
      <c r="F51" s="6">
        <v>203.0</v>
      </c>
      <c r="G51" s="7">
        <f t="shared" si="2"/>
        <v>1</v>
      </c>
      <c r="H51" s="8">
        <f t="shared" si="3"/>
        <v>0.4296875</v>
      </c>
      <c r="I51" s="8">
        <f t="shared" si="4"/>
        <v>0.4281690141</v>
      </c>
      <c r="J51" s="8">
        <f t="shared" si="5"/>
        <v>0.2131782946</v>
      </c>
      <c r="K51" s="8">
        <f t="shared" si="6"/>
        <v>0.6755555556</v>
      </c>
      <c r="L51" s="8">
        <f t="shared" ref="L51:M51" si="60">C51/(C51+E51)</f>
        <v>0.2657004831</v>
      </c>
      <c r="M51" s="8">
        <f t="shared" si="60"/>
        <v>0.2644927536</v>
      </c>
      <c r="N51" s="8">
        <f t="shared" si="8"/>
        <v>0.4285714286</v>
      </c>
      <c r="O51" s="8">
        <f t="shared" si="9"/>
        <v>0.5341614907</v>
      </c>
      <c r="P51" s="8">
        <f t="shared" si="10"/>
        <v>0.265010352</v>
      </c>
      <c r="Q51" s="9">
        <v>0.22614674637488816</v>
      </c>
      <c r="R51" s="1">
        <f t="shared" si="11"/>
        <v>55</v>
      </c>
      <c r="S51" s="1">
        <f t="shared" si="12"/>
        <v>58</v>
      </c>
      <c r="T51" s="10"/>
      <c r="U51" s="2"/>
      <c r="V51" s="2"/>
      <c r="W51" s="2"/>
      <c r="X51" s="2"/>
      <c r="Y51" s="2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>
      <c r="A52" s="1" t="s">
        <v>37</v>
      </c>
      <c r="B52" s="2" t="s">
        <v>62</v>
      </c>
      <c r="C52" s="12">
        <v>20.0</v>
      </c>
      <c r="D52" s="13">
        <v>53.0</v>
      </c>
      <c r="E52" s="5">
        <v>69.0</v>
      </c>
      <c r="F52" s="6">
        <v>183.0</v>
      </c>
      <c r="G52" s="7">
        <f t="shared" si="2"/>
        <v>1</v>
      </c>
      <c r="H52" s="8">
        <f t="shared" si="3"/>
        <v>0.2739726027</v>
      </c>
      <c r="I52" s="8">
        <f t="shared" si="4"/>
        <v>0.2738095238</v>
      </c>
      <c r="J52" s="8">
        <f t="shared" si="5"/>
        <v>0.09852216749</v>
      </c>
      <c r="K52" s="8">
        <f t="shared" si="6"/>
        <v>0.5655737705</v>
      </c>
      <c r="L52" s="8">
        <f t="shared" ref="L52:M52" si="61">C52/(C52+E52)</f>
        <v>0.2247191011</v>
      </c>
      <c r="M52" s="8">
        <f t="shared" si="61"/>
        <v>0.2245762712</v>
      </c>
      <c r="N52" s="8">
        <f t="shared" si="8"/>
        <v>0.2738461538</v>
      </c>
      <c r="O52" s="8">
        <f t="shared" si="9"/>
        <v>0.6246153846</v>
      </c>
      <c r="P52" s="8">
        <f t="shared" si="10"/>
        <v>0.2246153846</v>
      </c>
      <c r="Q52" s="9">
        <v>0.09199295218610243</v>
      </c>
      <c r="R52" s="1">
        <f t="shared" si="11"/>
        <v>20</v>
      </c>
      <c r="S52" s="1">
        <f t="shared" si="12"/>
        <v>19</v>
      </c>
      <c r="T52" s="10"/>
      <c r="U52" s="2"/>
      <c r="V52" s="2"/>
      <c r="W52" s="2"/>
      <c r="X52" s="2"/>
      <c r="Y52" s="2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>
      <c r="A53" s="1" t="s">
        <v>37</v>
      </c>
      <c r="B53" s="2" t="s">
        <v>63</v>
      </c>
      <c r="C53" s="12">
        <v>50.0</v>
      </c>
      <c r="D53" s="13">
        <v>58.0</v>
      </c>
      <c r="E53" s="5">
        <v>129.0</v>
      </c>
      <c r="F53" s="6">
        <v>193.0</v>
      </c>
      <c r="G53" s="7">
        <f t="shared" si="2"/>
        <v>1</v>
      </c>
      <c r="H53" s="8">
        <f t="shared" si="3"/>
        <v>0.462962963</v>
      </c>
      <c r="I53" s="8">
        <f t="shared" si="4"/>
        <v>0.400621118</v>
      </c>
      <c r="J53" s="8">
        <f t="shared" si="5"/>
        <v>0.2057613169</v>
      </c>
      <c r="K53" s="8">
        <f t="shared" si="6"/>
        <v>0.6898395722</v>
      </c>
      <c r="L53" s="8">
        <f t="shared" ref="L53:M53" si="62">C53/(C53+E53)</f>
        <v>0.2793296089</v>
      </c>
      <c r="M53" s="8">
        <f t="shared" si="62"/>
        <v>0.2310756972</v>
      </c>
      <c r="N53" s="8">
        <f t="shared" si="8"/>
        <v>0.4162790698</v>
      </c>
      <c r="O53" s="8">
        <f t="shared" si="9"/>
        <v>0.5651162791</v>
      </c>
      <c r="P53" s="8">
        <f t="shared" si="10"/>
        <v>0.2511627907</v>
      </c>
      <c r="Q53" s="9">
        <v>0.20492461230647857</v>
      </c>
      <c r="R53" s="1">
        <f t="shared" si="11"/>
        <v>50</v>
      </c>
      <c r="S53" s="1">
        <f t="shared" si="12"/>
        <v>50</v>
      </c>
      <c r="T53" s="10"/>
      <c r="U53" s="2"/>
      <c r="V53" s="2"/>
      <c r="W53" s="2"/>
      <c r="X53" s="2"/>
      <c r="Y53" s="2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>
      <c r="A54" s="1" t="s">
        <v>37</v>
      </c>
      <c r="B54" s="2" t="s">
        <v>64</v>
      </c>
      <c r="C54" s="12">
        <v>56.0</v>
      </c>
      <c r="D54" s="13">
        <v>72.0</v>
      </c>
      <c r="E54" s="5">
        <v>67.0</v>
      </c>
      <c r="F54" s="6">
        <v>97.0</v>
      </c>
      <c r="G54" s="7">
        <f t="shared" si="2"/>
        <v>1</v>
      </c>
      <c r="H54" s="8">
        <f t="shared" si="3"/>
        <v>0.4375</v>
      </c>
      <c r="I54" s="8">
        <f t="shared" si="4"/>
        <v>0.4085365854</v>
      </c>
      <c r="J54" s="8">
        <f t="shared" si="5"/>
        <v>0.3660130719</v>
      </c>
      <c r="K54" s="8">
        <f t="shared" si="6"/>
        <v>0.4820143885</v>
      </c>
      <c r="L54" s="8">
        <f t="shared" ref="L54:M54" si="63">C54/(C54+E54)</f>
        <v>0.4552845528</v>
      </c>
      <c r="M54" s="8">
        <f t="shared" si="63"/>
        <v>0.426035503</v>
      </c>
      <c r="N54" s="8">
        <f t="shared" si="8"/>
        <v>0.4212328767</v>
      </c>
      <c r="O54" s="8">
        <f t="shared" si="9"/>
        <v>0.5239726027</v>
      </c>
      <c r="P54" s="8">
        <f t="shared" si="10"/>
        <v>0.4383561644</v>
      </c>
      <c r="Q54" s="9">
        <v>0.37170718812529807</v>
      </c>
      <c r="R54" s="1">
        <f t="shared" si="11"/>
        <v>56</v>
      </c>
      <c r="S54" s="1">
        <f t="shared" si="12"/>
        <v>56</v>
      </c>
      <c r="T54" s="10"/>
      <c r="U54" s="2"/>
      <c r="V54" s="2"/>
      <c r="W54" s="2"/>
      <c r="X54" s="2"/>
      <c r="Y54" s="2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>
      <c r="A55" s="1" t="s">
        <v>37</v>
      </c>
      <c r="B55" s="2" t="s">
        <v>65</v>
      </c>
      <c r="C55" s="12">
        <v>35.0</v>
      </c>
      <c r="D55" s="13">
        <v>23.0</v>
      </c>
      <c r="E55" s="5">
        <v>57.0</v>
      </c>
      <c r="F55" s="6">
        <v>57.0</v>
      </c>
      <c r="G55" s="7">
        <f t="shared" si="2"/>
        <v>1</v>
      </c>
      <c r="H55" s="8">
        <f t="shared" si="3"/>
        <v>0.6034482759</v>
      </c>
      <c r="I55" s="8">
        <f t="shared" si="4"/>
        <v>0.5</v>
      </c>
      <c r="J55" s="8">
        <f t="shared" si="5"/>
        <v>0.3804347826</v>
      </c>
      <c r="K55" s="8">
        <f t="shared" si="6"/>
        <v>0.7125</v>
      </c>
      <c r="L55" s="8">
        <f t="shared" ref="L55:M55" si="64">C55/(C55+E55)</f>
        <v>0.3804347826</v>
      </c>
      <c r="M55" s="8">
        <f t="shared" si="64"/>
        <v>0.2875</v>
      </c>
      <c r="N55" s="8">
        <f t="shared" si="8"/>
        <v>0.5348837209</v>
      </c>
      <c r="O55" s="8">
        <f t="shared" si="9"/>
        <v>0.5348837209</v>
      </c>
      <c r="P55" s="8">
        <f t="shared" si="10"/>
        <v>0.3372093023</v>
      </c>
      <c r="Q55" s="9">
        <v>0.3824538019307473</v>
      </c>
      <c r="R55" s="1">
        <f t="shared" si="11"/>
        <v>35</v>
      </c>
      <c r="S55" s="1">
        <f t="shared" si="12"/>
        <v>35</v>
      </c>
      <c r="T55" s="10"/>
      <c r="U55" s="2"/>
      <c r="V55" s="2"/>
      <c r="W55" s="2"/>
      <c r="X55" s="2"/>
      <c r="Y55" s="2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>
      <c r="A56" s="1" t="s">
        <v>37</v>
      </c>
      <c r="B56" s="2" t="s">
        <v>66</v>
      </c>
      <c r="C56" s="12">
        <v>56.0</v>
      </c>
      <c r="D56" s="13">
        <v>68.0</v>
      </c>
      <c r="E56" s="5">
        <v>138.0</v>
      </c>
      <c r="F56" s="6">
        <v>241.0</v>
      </c>
      <c r="G56" s="7">
        <f t="shared" si="2"/>
        <v>1</v>
      </c>
      <c r="H56" s="8">
        <f t="shared" si="3"/>
        <v>0.4516129032</v>
      </c>
      <c r="I56" s="8">
        <f t="shared" si="4"/>
        <v>0.364116095</v>
      </c>
      <c r="J56" s="8">
        <f t="shared" si="5"/>
        <v>0.1885521886</v>
      </c>
      <c r="K56" s="8">
        <f t="shared" si="6"/>
        <v>0.6699029126</v>
      </c>
      <c r="L56" s="8">
        <f t="shared" ref="L56:M56" si="65">C56/(C56+E56)</f>
        <v>0.2886597938</v>
      </c>
      <c r="M56" s="8">
        <f t="shared" si="65"/>
        <v>0.2200647249</v>
      </c>
      <c r="N56" s="8">
        <f t="shared" si="8"/>
        <v>0.3856858847</v>
      </c>
      <c r="O56" s="8">
        <f t="shared" si="9"/>
        <v>0.5904572565</v>
      </c>
      <c r="P56" s="8">
        <f t="shared" si="10"/>
        <v>0.2465208748</v>
      </c>
      <c r="Q56" s="9">
        <v>0.1790488305483096</v>
      </c>
      <c r="R56" s="1">
        <f t="shared" si="11"/>
        <v>56</v>
      </c>
      <c r="S56" s="1">
        <f t="shared" si="12"/>
        <v>54</v>
      </c>
      <c r="T56" s="10"/>
      <c r="U56" s="2"/>
      <c r="V56" s="2"/>
      <c r="W56" s="2"/>
      <c r="X56" s="2"/>
      <c r="Y56" s="2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>
      <c r="A57" s="1" t="s">
        <v>37</v>
      </c>
      <c r="B57" s="2" t="s">
        <v>67</v>
      </c>
      <c r="C57" s="12">
        <v>31.0</v>
      </c>
      <c r="D57" s="13">
        <v>71.0</v>
      </c>
      <c r="E57" s="5">
        <v>95.0</v>
      </c>
      <c r="F57" s="6">
        <v>184.0</v>
      </c>
      <c r="G57" s="7">
        <f t="shared" si="2"/>
        <v>1</v>
      </c>
      <c r="H57" s="8">
        <f t="shared" si="3"/>
        <v>0.3039215686</v>
      </c>
      <c r="I57" s="8">
        <f t="shared" si="4"/>
        <v>0.3405017921</v>
      </c>
      <c r="J57" s="8">
        <f t="shared" si="5"/>
        <v>0.1441860465</v>
      </c>
      <c r="K57" s="8">
        <f t="shared" si="6"/>
        <v>0.5722891566</v>
      </c>
      <c r="L57" s="8">
        <f t="shared" ref="L57:M57" si="66">C57/(C57+E57)</f>
        <v>0.246031746</v>
      </c>
      <c r="M57" s="8">
        <f t="shared" si="66"/>
        <v>0.2784313725</v>
      </c>
      <c r="N57" s="8">
        <f t="shared" si="8"/>
        <v>0.3307086614</v>
      </c>
      <c r="O57" s="8">
        <f t="shared" si="9"/>
        <v>0.5643044619</v>
      </c>
      <c r="P57" s="8">
        <f t="shared" si="10"/>
        <v>0.2677165354</v>
      </c>
      <c r="Q57" s="9">
        <v>0.15719472474983365</v>
      </c>
      <c r="R57" s="1">
        <f t="shared" si="11"/>
        <v>31</v>
      </c>
      <c r="S57" s="1">
        <f t="shared" si="12"/>
        <v>33</v>
      </c>
      <c r="T57" s="10"/>
      <c r="U57" s="2"/>
      <c r="V57" s="2"/>
      <c r="W57" s="2"/>
      <c r="X57" s="2"/>
      <c r="Y57" s="2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>
      <c r="A58" s="1" t="s">
        <v>37</v>
      </c>
      <c r="B58" s="2" t="s">
        <v>68</v>
      </c>
      <c r="C58" s="12">
        <v>12.0</v>
      </c>
      <c r="D58" s="13">
        <v>29.0</v>
      </c>
      <c r="E58" s="5">
        <v>28.0</v>
      </c>
      <c r="F58" s="6">
        <v>60.0</v>
      </c>
      <c r="G58" s="7">
        <f t="shared" si="2"/>
        <v>0</v>
      </c>
      <c r="H58" s="8">
        <f t="shared" si="3"/>
        <v>0.2926829268</v>
      </c>
      <c r="I58" s="8">
        <f t="shared" si="4"/>
        <v>0.3181818182</v>
      </c>
      <c r="J58" s="8">
        <f t="shared" si="5"/>
        <v>0.1666666667</v>
      </c>
      <c r="K58" s="8">
        <f t="shared" si="6"/>
        <v>0.4912280702</v>
      </c>
      <c r="L58" s="8">
        <f t="shared" ref="L58:M58" si="67">C58/(C58+E58)</f>
        <v>0.3</v>
      </c>
      <c r="M58" s="8">
        <f t="shared" si="67"/>
        <v>0.3258426966</v>
      </c>
      <c r="N58" s="8">
        <f t="shared" si="8"/>
        <v>0.3100775194</v>
      </c>
      <c r="O58" s="8">
        <f t="shared" si="9"/>
        <v>0.5581395349</v>
      </c>
      <c r="P58" s="8">
        <f t="shared" si="10"/>
        <v>0.3178294574</v>
      </c>
      <c r="Q58" s="9">
        <v>0.1782788416329073</v>
      </c>
      <c r="R58" s="1">
        <f t="shared" si="11"/>
        <v>12</v>
      </c>
      <c r="S58" s="1">
        <f t="shared" si="12"/>
        <v>12</v>
      </c>
      <c r="T58" s="10"/>
      <c r="U58" s="2"/>
      <c r="V58" s="2"/>
      <c r="W58" s="2"/>
      <c r="X58" s="2"/>
      <c r="Y58" s="2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>
      <c r="A59" s="1" t="s">
        <v>69</v>
      </c>
      <c r="B59" s="15" t="s">
        <v>70</v>
      </c>
      <c r="C59" s="12">
        <v>59.0</v>
      </c>
      <c r="D59" s="13">
        <v>50.0</v>
      </c>
      <c r="E59" s="5">
        <v>22.0</v>
      </c>
      <c r="F59" s="6">
        <v>23.0</v>
      </c>
      <c r="G59" s="7">
        <f t="shared" si="2"/>
        <v>1</v>
      </c>
      <c r="H59" s="8">
        <f t="shared" si="3"/>
        <v>0.5412844037</v>
      </c>
      <c r="I59" s="8">
        <f t="shared" si="4"/>
        <v>0.4888888889</v>
      </c>
      <c r="J59" s="8">
        <f t="shared" si="5"/>
        <v>0.7195121951</v>
      </c>
      <c r="K59" s="8">
        <f t="shared" si="6"/>
        <v>0.3055555556</v>
      </c>
      <c r="L59" s="8">
        <f t="shared" ref="L59:M59" si="68">C59/(C59+E59)</f>
        <v>0.7283950617</v>
      </c>
      <c r="M59" s="8">
        <f t="shared" si="68"/>
        <v>0.6849315068</v>
      </c>
      <c r="N59" s="8">
        <f t="shared" si="8"/>
        <v>0.525974026</v>
      </c>
      <c r="O59" s="8">
        <f t="shared" si="9"/>
        <v>0.5324675325</v>
      </c>
      <c r="P59" s="8">
        <f t="shared" si="10"/>
        <v>0.7077922078</v>
      </c>
      <c r="Q59" s="9">
        <v>0.7226370822483454</v>
      </c>
      <c r="R59" s="1">
        <f t="shared" si="11"/>
        <v>59</v>
      </c>
      <c r="S59" s="1">
        <f t="shared" si="12"/>
        <v>59</v>
      </c>
      <c r="T59" s="10"/>
      <c r="U59" s="2"/>
      <c r="V59" s="2"/>
      <c r="W59" s="2"/>
      <c r="X59" s="2"/>
      <c r="Y59" s="2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>
      <c r="A60" s="1" t="s">
        <v>69</v>
      </c>
      <c r="B60" s="15" t="s">
        <v>71</v>
      </c>
      <c r="C60" s="12">
        <v>98.0</v>
      </c>
      <c r="D60" s="13">
        <v>56.0</v>
      </c>
      <c r="E60" s="5">
        <v>27.0</v>
      </c>
      <c r="F60" s="6">
        <v>16.0</v>
      </c>
      <c r="G60" s="7">
        <f t="shared" si="2"/>
        <v>1</v>
      </c>
      <c r="H60" s="8">
        <f t="shared" si="3"/>
        <v>0.6363636364</v>
      </c>
      <c r="I60" s="8">
        <f t="shared" si="4"/>
        <v>0.6279069767</v>
      </c>
      <c r="J60" s="8">
        <f t="shared" si="5"/>
        <v>0.8596491228</v>
      </c>
      <c r="K60" s="8">
        <f t="shared" si="6"/>
        <v>0.3253012048</v>
      </c>
      <c r="L60" s="8">
        <f t="shared" ref="L60:M60" si="69">C60/(C60+E60)</f>
        <v>0.784</v>
      </c>
      <c r="M60" s="8">
        <f t="shared" si="69"/>
        <v>0.7777777778</v>
      </c>
      <c r="N60" s="8">
        <f t="shared" si="8"/>
        <v>0.6345177665</v>
      </c>
      <c r="O60" s="8">
        <f t="shared" si="9"/>
        <v>0.578680203</v>
      </c>
      <c r="P60" s="8">
        <f t="shared" si="10"/>
        <v>0.7817258883</v>
      </c>
      <c r="Q60" s="9">
        <v>0.8659287918720446</v>
      </c>
      <c r="R60" s="1">
        <f t="shared" si="11"/>
        <v>98</v>
      </c>
      <c r="S60" s="1">
        <f t="shared" si="12"/>
        <v>98</v>
      </c>
      <c r="T60" s="10"/>
      <c r="U60" s="2"/>
      <c r="V60" s="2"/>
      <c r="W60" s="2"/>
      <c r="X60" s="2"/>
      <c r="Y60" s="2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>
      <c r="A61" s="1" t="s">
        <v>69</v>
      </c>
      <c r="B61" s="15" t="s">
        <v>72</v>
      </c>
      <c r="C61" s="12">
        <v>30.0</v>
      </c>
      <c r="D61" s="13">
        <v>33.0</v>
      </c>
      <c r="E61" s="5">
        <v>14.0</v>
      </c>
      <c r="F61" s="6">
        <v>18.0</v>
      </c>
      <c r="G61" s="7">
        <f t="shared" si="2"/>
        <v>0</v>
      </c>
      <c r="H61" s="8">
        <f t="shared" si="3"/>
        <v>0.4761904762</v>
      </c>
      <c r="I61" s="8">
        <f t="shared" si="4"/>
        <v>0.4375</v>
      </c>
      <c r="J61" s="8">
        <f t="shared" si="5"/>
        <v>0.625</v>
      </c>
      <c r="K61" s="8">
        <f t="shared" si="6"/>
        <v>0.2978723404</v>
      </c>
      <c r="L61" s="8">
        <f t="shared" ref="L61:M61" si="70">C61/(C61+E61)</f>
        <v>0.6818181818</v>
      </c>
      <c r="M61" s="8">
        <f t="shared" si="70"/>
        <v>0.6470588235</v>
      </c>
      <c r="N61" s="8">
        <f t="shared" si="8"/>
        <v>0.4631578947</v>
      </c>
      <c r="O61" s="8">
        <f t="shared" si="9"/>
        <v>0.5052631579</v>
      </c>
      <c r="P61" s="8">
        <f t="shared" si="10"/>
        <v>0.6631578947</v>
      </c>
      <c r="Q61" s="9">
        <v>0.6244056426591535</v>
      </c>
      <c r="R61" s="1">
        <f t="shared" si="11"/>
        <v>30</v>
      </c>
      <c r="S61" s="1">
        <f t="shared" si="12"/>
        <v>30</v>
      </c>
      <c r="T61" s="10"/>
      <c r="U61" s="2"/>
      <c r="V61" s="2"/>
      <c r="W61" s="2"/>
      <c r="X61" s="2"/>
      <c r="Y61" s="2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>
      <c r="A62" s="1" t="s">
        <v>69</v>
      </c>
      <c r="B62" s="15" t="s">
        <v>73</v>
      </c>
      <c r="C62" s="12">
        <v>33.0</v>
      </c>
      <c r="D62" s="13">
        <v>55.0</v>
      </c>
      <c r="E62" s="5">
        <v>58.0</v>
      </c>
      <c r="F62" s="6">
        <v>125.0</v>
      </c>
      <c r="G62" s="7">
        <f t="shared" si="2"/>
        <v>1</v>
      </c>
      <c r="H62" s="8">
        <f t="shared" si="3"/>
        <v>0.375</v>
      </c>
      <c r="I62" s="8">
        <f t="shared" si="4"/>
        <v>0.3169398907</v>
      </c>
      <c r="J62" s="8">
        <f t="shared" si="5"/>
        <v>0.2088607595</v>
      </c>
      <c r="K62" s="8">
        <f t="shared" si="6"/>
        <v>0.5132743363</v>
      </c>
      <c r="L62" s="8">
        <f t="shared" ref="L62:M62" si="71">C62/(C62+E62)</f>
        <v>0.3626373626</v>
      </c>
      <c r="M62" s="8">
        <f t="shared" si="71"/>
        <v>0.3055555556</v>
      </c>
      <c r="N62" s="8">
        <f t="shared" si="8"/>
        <v>0.3357933579</v>
      </c>
      <c r="O62" s="8">
        <f t="shared" si="9"/>
        <v>0.5830258303</v>
      </c>
      <c r="P62" s="8">
        <f t="shared" si="10"/>
        <v>0.3247232472</v>
      </c>
      <c r="Q62" s="9">
        <v>0.2033411388769174</v>
      </c>
      <c r="R62" s="1">
        <f t="shared" si="11"/>
        <v>33</v>
      </c>
      <c r="S62" s="1">
        <f t="shared" si="12"/>
        <v>33</v>
      </c>
      <c r="T62" s="10"/>
      <c r="U62" s="2"/>
      <c r="V62" s="2"/>
      <c r="W62" s="2"/>
      <c r="X62" s="2"/>
      <c r="Y62" s="2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>
      <c r="A63" s="1" t="s">
        <v>69</v>
      </c>
      <c r="B63" s="15" t="s">
        <v>74</v>
      </c>
      <c r="C63" s="12">
        <v>18.0</v>
      </c>
      <c r="D63" s="13">
        <v>20.0</v>
      </c>
      <c r="E63" s="5">
        <v>16.0</v>
      </c>
      <c r="F63" s="6">
        <v>36.0</v>
      </c>
      <c r="G63" s="7">
        <f t="shared" si="2"/>
        <v>1</v>
      </c>
      <c r="H63" s="8">
        <f t="shared" si="3"/>
        <v>0.4736842105</v>
      </c>
      <c r="I63" s="8">
        <f t="shared" si="4"/>
        <v>0.3076923077</v>
      </c>
      <c r="J63" s="8">
        <f t="shared" si="5"/>
        <v>0.3333333333</v>
      </c>
      <c r="K63" s="8">
        <f t="shared" si="6"/>
        <v>0.4444444444</v>
      </c>
      <c r="L63" s="8">
        <f t="shared" ref="L63:M63" si="72">C63/(C63+E63)</f>
        <v>0.5294117647</v>
      </c>
      <c r="M63" s="8">
        <f t="shared" si="72"/>
        <v>0.3571428571</v>
      </c>
      <c r="N63" s="8">
        <f t="shared" si="8"/>
        <v>0.3777777778</v>
      </c>
      <c r="O63" s="8">
        <f t="shared" si="9"/>
        <v>0.6</v>
      </c>
      <c r="P63" s="8">
        <f t="shared" si="10"/>
        <v>0.4222222222</v>
      </c>
      <c r="Q63" s="9">
        <v>0.3177266794052386</v>
      </c>
      <c r="R63" s="1">
        <f t="shared" si="11"/>
        <v>18</v>
      </c>
      <c r="S63" s="1">
        <f t="shared" si="12"/>
        <v>18</v>
      </c>
      <c r="T63" s="10"/>
      <c r="U63" s="2"/>
      <c r="V63" s="2"/>
      <c r="W63" s="2"/>
      <c r="X63" s="2"/>
      <c r="Y63" s="2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>
      <c r="A64" s="1" t="s">
        <v>69</v>
      </c>
      <c r="B64" s="15" t="s">
        <v>75</v>
      </c>
      <c r="C64" s="12">
        <v>35.0</v>
      </c>
      <c r="D64" s="13">
        <v>26.0</v>
      </c>
      <c r="E64" s="5">
        <v>30.0</v>
      </c>
      <c r="F64" s="6">
        <v>48.0</v>
      </c>
      <c r="G64" s="7">
        <f t="shared" si="2"/>
        <v>1</v>
      </c>
      <c r="H64" s="8">
        <f t="shared" si="3"/>
        <v>0.5737704918</v>
      </c>
      <c r="I64" s="8">
        <f t="shared" si="4"/>
        <v>0.3846153846</v>
      </c>
      <c r="J64" s="8">
        <f t="shared" si="5"/>
        <v>0.421686747</v>
      </c>
      <c r="K64" s="8">
        <f t="shared" si="6"/>
        <v>0.5357142857</v>
      </c>
      <c r="L64" s="8">
        <f t="shared" ref="L64:M64" si="73">C64/(C64+E64)</f>
        <v>0.5384615385</v>
      </c>
      <c r="M64" s="8">
        <f t="shared" si="73"/>
        <v>0.3513513514</v>
      </c>
      <c r="N64" s="8">
        <f t="shared" si="8"/>
        <v>0.4676258993</v>
      </c>
      <c r="O64" s="8">
        <f t="shared" si="9"/>
        <v>0.5971223022</v>
      </c>
      <c r="P64" s="8">
        <f t="shared" si="10"/>
        <v>0.4388489209</v>
      </c>
      <c r="Q64" s="9">
        <v>0.41498015374334823</v>
      </c>
      <c r="R64" s="1">
        <f t="shared" si="11"/>
        <v>35</v>
      </c>
      <c r="S64" s="1">
        <f t="shared" si="12"/>
        <v>35</v>
      </c>
      <c r="T64" s="10"/>
      <c r="U64" s="2"/>
      <c r="V64" s="2"/>
      <c r="W64" s="2"/>
      <c r="X64" s="2"/>
      <c r="Y64" s="2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>
      <c r="A65" s="1" t="s">
        <v>69</v>
      </c>
      <c r="B65" s="15" t="s">
        <v>76</v>
      </c>
      <c r="C65" s="12">
        <v>33.0</v>
      </c>
      <c r="D65" s="13">
        <v>57.0</v>
      </c>
      <c r="E65" s="5">
        <v>14.0</v>
      </c>
      <c r="F65" s="6">
        <v>41.0</v>
      </c>
      <c r="G65" s="7">
        <f t="shared" si="2"/>
        <v>0</v>
      </c>
      <c r="H65" s="8">
        <f t="shared" si="3"/>
        <v>0.3666666667</v>
      </c>
      <c r="I65" s="8">
        <f t="shared" si="4"/>
        <v>0.2545454545</v>
      </c>
      <c r="J65" s="8">
        <f t="shared" si="5"/>
        <v>0.4459459459</v>
      </c>
      <c r="K65" s="8">
        <f t="shared" si="6"/>
        <v>0.1971830986</v>
      </c>
      <c r="L65" s="8">
        <f t="shared" ref="L65:M65" si="74">C65/(C65+E65)</f>
        <v>0.7021276596</v>
      </c>
      <c r="M65" s="8">
        <f t="shared" si="74"/>
        <v>0.5816326531</v>
      </c>
      <c r="N65" s="8">
        <f t="shared" si="8"/>
        <v>0.324137931</v>
      </c>
      <c r="O65" s="8">
        <f t="shared" si="9"/>
        <v>0.5103448276</v>
      </c>
      <c r="P65" s="8">
        <f t="shared" si="10"/>
        <v>0.6206896552</v>
      </c>
      <c r="Q65" s="9">
        <v>0.4428367155694995</v>
      </c>
      <c r="R65" s="1">
        <f t="shared" si="11"/>
        <v>33</v>
      </c>
      <c r="S65" s="1">
        <f t="shared" si="12"/>
        <v>33</v>
      </c>
      <c r="T65" s="10"/>
      <c r="U65" s="2"/>
      <c r="V65" s="2"/>
      <c r="W65" s="2"/>
      <c r="X65" s="2"/>
      <c r="Y65" s="2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>
      <c r="A66" s="1" t="s">
        <v>69</v>
      </c>
      <c r="B66" s="15" t="s">
        <v>77</v>
      </c>
      <c r="C66" s="12">
        <v>47.0</v>
      </c>
      <c r="D66" s="13">
        <v>55.0</v>
      </c>
      <c r="E66" s="5">
        <v>37.0</v>
      </c>
      <c r="F66" s="6">
        <v>72.0</v>
      </c>
      <c r="G66" s="7">
        <f t="shared" si="2"/>
        <v>1</v>
      </c>
      <c r="H66" s="8">
        <f t="shared" si="3"/>
        <v>0.4607843137</v>
      </c>
      <c r="I66" s="8">
        <f t="shared" si="4"/>
        <v>0.3394495413</v>
      </c>
      <c r="J66" s="8">
        <f t="shared" si="5"/>
        <v>0.3949579832</v>
      </c>
      <c r="K66" s="8">
        <f t="shared" si="6"/>
        <v>0.402173913</v>
      </c>
      <c r="L66" s="8">
        <f t="shared" ref="L66:M66" si="75">C66/(C66+E66)</f>
        <v>0.5595238095</v>
      </c>
      <c r="M66" s="8">
        <f t="shared" si="75"/>
        <v>0.4330708661</v>
      </c>
      <c r="N66" s="8">
        <f t="shared" si="8"/>
        <v>0.3981042654</v>
      </c>
      <c r="O66" s="8">
        <f t="shared" si="9"/>
        <v>0.5639810427</v>
      </c>
      <c r="P66" s="8">
        <f t="shared" si="10"/>
        <v>0.4834123223</v>
      </c>
      <c r="Q66" s="9">
        <v>0.39026514858666184</v>
      </c>
      <c r="R66" s="1">
        <f t="shared" si="11"/>
        <v>47</v>
      </c>
      <c r="S66" s="1">
        <f t="shared" si="12"/>
        <v>47</v>
      </c>
      <c r="T66" s="10"/>
      <c r="U66" s="2"/>
      <c r="V66" s="2"/>
      <c r="W66" s="2"/>
      <c r="X66" s="2"/>
      <c r="Y66" s="2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>
      <c r="A67" s="1" t="s">
        <v>78</v>
      </c>
      <c r="B67" s="15" t="s">
        <v>79</v>
      </c>
      <c r="C67" s="12">
        <v>52.0</v>
      </c>
      <c r="D67" s="13">
        <v>72.0</v>
      </c>
      <c r="E67" s="5">
        <v>61.0</v>
      </c>
      <c r="F67" s="6">
        <v>71.0</v>
      </c>
      <c r="G67" s="7">
        <f t="shared" si="2"/>
        <v>1</v>
      </c>
      <c r="H67" s="8">
        <f t="shared" si="3"/>
        <v>0.4193548387</v>
      </c>
      <c r="I67" s="8">
        <f t="shared" si="4"/>
        <v>0.4621212121</v>
      </c>
      <c r="J67" s="8">
        <f t="shared" si="5"/>
        <v>0.4227642276</v>
      </c>
      <c r="K67" s="8">
        <f t="shared" si="6"/>
        <v>0.4586466165</v>
      </c>
      <c r="L67" s="8">
        <f t="shared" ref="L67:M67" si="76">C67/(C67+E67)</f>
        <v>0.4601769912</v>
      </c>
      <c r="M67" s="8">
        <f t="shared" si="76"/>
        <v>0.5034965035</v>
      </c>
      <c r="N67" s="8">
        <f t="shared" si="8"/>
        <v>0.44140625</v>
      </c>
      <c r="O67" s="8">
        <f t="shared" si="9"/>
        <v>0.48046875</v>
      </c>
      <c r="P67" s="8">
        <f t="shared" si="10"/>
        <v>0.484375</v>
      </c>
      <c r="Q67" s="9">
        <v>0.43219107731908235</v>
      </c>
      <c r="R67" s="1">
        <f t="shared" si="11"/>
        <v>52</v>
      </c>
      <c r="S67" s="1">
        <f t="shared" si="12"/>
        <v>53</v>
      </c>
      <c r="T67" s="10"/>
      <c r="U67" s="2"/>
      <c r="V67" s="2"/>
      <c r="W67" s="2"/>
      <c r="X67" s="2"/>
      <c r="Y67" s="2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>
      <c r="A68" s="1" t="s">
        <v>78</v>
      </c>
      <c r="B68" s="15" t="s">
        <v>80</v>
      </c>
      <c r="C68" s="12">
        <v>56.0</v>
      </c>
      <c r="D68" s="13">
        <v>77.0</v>
      </c>
      <c r="E68" s="5">
        <v>23.0</v>
      </c>
      <c r="F68" s="6">
        <v>36.0</v>
      </c>
      <c r="G68" s="7">
        <f t="shared" si="2"/>
        <v>1</v>
      </c>
      <c r="H68" s="8">
        <f t="shared" si="3"/>
        <v>0.4210526316</v>
      </c>
      <c r="I68" s="8">
        <f t="shared" si="4"/>
        <v>0.3898305085</v>
      </c>
      <c r="J68" s="8">
        <f t="shared" si="5"/>
        <v>0.6086956522</v>
      </c>
      <c r="K68" s="8">
        <f t="shared" si="6"/>
        <v>0.23</v>
      </c>
      <c r="L68" s="8">
        <f t="shared" ref="L68:M68" si="77">C68/(C68+E68)</f>
        <v>0.7088607595</v>
      </c>
      <c r="M68" s="8">
        <f t="shared" si="77"/>
        <v>0.6814159292</v>
      </c>
      <c r="N68" s="8">
        <f t="shared" si="8"/>
        <v>0.4114583333</v>
      </c>
      <c r="O68" s="8">
        <f t="shared" si="9"/>
        <v>0.4791666667</v>
      </c>
      <c r="P68" s="8">
        <f t="shared" si="10"/>
        <v>0.6927083333</v>
      </c>
      <c r="Q68" s="9">
        <v>0.6067809647603399</v>
      </c>
      <c r="R68" s="1">
        <f t="shared" si="11"/>
        <v>56</v>
      </c>
      <c r="S68" s="1">
        <f t="shared" si="12"/>
        <v>56</v>
      </c>
      <c r="T68" s="10"/>
      <c r="U68" s="2"/>
      <c r="V68" s="2"/>
      <c r="W68" s="2"/>
      <c r="X68" s="2"/>
      <c r="Y68" s="2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>
      <c r="A69" s="1" t="s">
        <v>78</v>
      </c>
      <c r="B69" s="15" t="s">
        <v>81</v>
      </c>
      <c r="C69" s="12">
        <v>85.0</v>
      </c>
      <c r="D69" s="13">
        <v>121.0</v>
      </c>
      <c r="E69" s="5">
        <v>63.0</v>
      </c>
      <c r="F69" s="6">
        <v>141.0</v>
      </c>
      <c r="G69" s="7">
        <f t="shared" si="2"/>
        <v>1</v>
      </c>
      <c r="H69" s="8">
        <f t="shared" si="3"/>
        <v>0.4126213592</v>
      </c>
      <c r="I69" s="8">
        <f t="shared" si="4"/>
        <v>0.3088235294</v>
      </c>
      <c r="J69" s="8">
        <f t="shared" si="5"/>
        <v>0.3761061947</v>
      </c>
      <c r="K69" s="8">
        <f t="shared" si="6"/>
        <v>0.3423913043</v>
      </c>
      <c r="L69" s="8">
        <f t="shared" ref="L69:M69" si="78">C69/(C69+E69)</f>
        <v>0.5743243243</v>
      </c>
      <c r="M69" s="8">
        <f t="shared" si="78"/>
        <v>0.4618320611</v>
      </c>
      <c r="N69" s="8">
        <f t="shared" si="8"/>
        <v>0.3609756098</v>
      </c>
      <c r="O69" s="8">
        <f t="shared" si="9"/>
        <v>0.5512195122</v>
      </c>
      <c r="P69" s="8">
        <f t="shared" si="10"/>
        <v>0.5024390244</v>
      </c>
      <c r="Q69" s="9">
        <v>0.371255158003917</v>
      </c>
      <c r="R69" s="1">
        <f t="shared" si="11"/>
        <v>85</v>
      </c>
      <c r="S69" s="1">
        <f t="shared" si="12"/>
        <v>84</v>
      </c>
      <c r="T69" s="10"/>
      <c r="U69" s="2"/>
      <c r="V69" s="2"/>
      <c r="W69" s="2"/>
      <c r="X69" s="2"/>
      <c r="Y69" s="2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>
      <c r="A70" s="1" t="s">
        <v>78</v>
      </c>
      <c r="B70" s="15" t="s">
        <v>82</v>
      </c>
      <c r="C70" s="12">
        <v>69.0</v>
      </c>
      <c r="D70" s="13">
        <v>74.0</v>
      </c>
      <c r="E70" s="5">
        <v>43.0</v>
      </c>
      <c r="F70" s="6">
        <v>79.0</v>
      </c>
      <c r="G70" s="7">
        <f t="shared" si="2"/>
        <v>1</v>
      </c>
      <c r="H70" s="8">
        <f t="shared" si="3"/>
        <v>0.4825174825</v>
      </c>
      <c r="I70" s="8">
        <f t="shared" si="4"/>
        <v>0.3524590164</v>
      </c>
      <c r="J70" s="8">
        <f t="shared" si="5"/>
        <v>0.4662162162</v>
      </c>
      <c r="K70" s="8">
        <f t="shared" si="6"/>
        <v>0.3675213675</v>
      </c>
      <c r="L70" s="8">
        <f t="shared" ref="L70:M70" si="79">C70/(C70+E70)</f>
        <v>0.6160714286</v>
      </c>
      <c r="M70" s="8">
        <f t="shared" si="79"/>
        <v>0.4836601307</v>
      </c>
      <c r="N70" s="8">
        <f t="shared" si="8"/>
        <v>0.4226415094</v>
      </c>
      <c r="O70" s="8">
        <f t="shared" si="9"/>
        <v>0.558490566</v>
      </c>
      <c r="P70" s="8">
        <f t="shared" si="10"/>
        <v>0.5396226415</v>
      </c>
      <c r="Q70" s="9">
        <v>0.46555184180972087</v>
      </c>
      <c r="R70" s="1">
        <f t="shared" si="11"/>
        <v>69</v>
      </c>
      <c r="S70" s="1">
        <f t="shared" si="12"/>
        <v>69</v>
      </c>
      <c r="T70" s="10"/>
      <c r="U70" s="2"/>
      <c r="V70" s="2"/>
      <c r="W70" s="2"/>
      <c r="X70" s="2"/>
      <c r="Y70" s="2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>
      <c r="A71" s="1" t="s">
        <v>78</v>
      </c>
      <c r="B71" s="15" t="s">
        <v>83</v>
      </c>
      <c r="C71" s="12">
        <v>51.0</v>
      </c>
      <c r="D71" s="13">
        <v>64.0</v>
      </c>
      <c r="E71" s="5">
        <v>17.0</v>
      </c>
      <c r="F71" s="6">
        <v>19.0</v>
      </c>
      <c r="G71" s="7">
        <f t="shared" si="2"/>
        <v>1</v>
      </c>
      <c r="H71" s="8">
        <f t="shared" si="3"/>
        <v>0.4434782609</v>
      </c>
      <c r="I71" s="8">
        <f t="shared" si="4"/>
        <v>0.4722222222</v>
      </c>
      <c r="J71" s="8">
        <f t="shared" si="5"/>
        <v>0.7285714286</v>
      </c>
      <c r="K71" s="8">
        <f t="shared" si="6"/>
        <v>0.2098765432</v>
      </c>
      <c r="L71" s="8">
        <f t="shared" ref="L71:M71" si="80">C71/(C71+E71)</f>
        <v>0.75</v>
      </c>
      <c r="M71" s="8">
        <f t="shared" si="80"/>
        <v>0.7710843373</v>
      </c>
      <c r="N71" s="8">
        <f t="shared" si="8"/>
        <v>0.4503311258</v>
      </c>
      <c r="O71" s="8">
        <f t="shared" si="9"/>
        <v>0.4635761589</v>
      </c>
      <c r="P71" s="8">
        <f t="shared" si="10"/>
        <v>0.761589404</v>
      </c>
      <c r="Q71" s="9">
        <v>0.7162583696176148</v>
      </c>
      <c r="R71" s="1">
        <f t="shared" si="11"/>
        <v>51</v>
      </c>
      <c r="S71" s="1">
        <f t="shared" si="12"/>
        <v>51</v>
      </c>
      <c r="T71" s="10"/>
      <c r="U71" s="2"/>
      <c r="V71" s="2"/>
      <c r="W71" s="2"/>
      <c r="X71" s="2"/>
      <c r="Y71" s="2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>
      <c r="A72" s="1" t="s">
        <v>78</v>
      </c>
      <c r="B72" s="15" t="s">
        <v>84</v>
      </c>
      <c r="C72" s="12">
        <v>36.0</v>
      </c>
      <c r="D72" s="13">
        <v>52.0</v>
      </c>
      <c r="E72" s="5">
        <v>19.0</v>
      </c>
      <c r="F72" s="6">
        <v>32.0</v>
      </c>
      <c r="G72" s="7">
        <f t="shared" si="2"/>
        <v>1</v>
      </c>
      <c r="H72" s="8">
        <f t="shared" si="3"/>
        <v>0.4090909091</v>
      </c>
      <c r="I72" s="8">
        <f t="shared" si="4"/>
        <v>0.3725490196</v>
      </c>
      <c r="J72" s="8">
        <f t="shared" si="5"/>
        <v>0.5294117647</v>
      </c>
      <c r="K72" s="8">
        <f t="shared" si="6"/>
        <v>0.2676056338</v>
      </c>
      <c r="L72" s="8">
        <f t="shared" ref="L72:M72" si="81">C72/(C72+E72)</f>
        <v>0.6545454545</v>
      </c>
      <c r="M72" s="8">
        <f t="shared" si="81"/>
        <v>0.619047619</v>
      </c>
      <c r="N72" s="8">
        <f t="shared" si="8"/>
        <v>0.3956834532</v>
      </c>
      <c r="O72" s="8">
        <f t="shared" si="9"/>
        <v>0.4892086331</v>
      </c>
      <c r="P72" s="8">
        <f t="shared" si="10"/>
        <v>0.6330935252</v>
      </c>
      <c r="Q72" s="9">
        <v>0.5297974119289148</v>
      </c>
      <c r="R72" s="1">
        <f t="shared" si="11"/>
        <v>36</v>
      </c>
      <c r="S72" s="1">
        <f t="shared" si="12"/>
        <v>36</v>
      </c>
      <c r="T72" s="10"/>
      <c r="U72" s="2"/>
      <c r="V72" s="2"/>
      <c r="W72" s="2"/>
      <c r="X72" s="2"/>
      <c r="Y72" s="2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>
      <c r="A73" s="1" t="s">
        <v>78</v>
      </c>
      <c r="B73" s="15" t="s">
        <v>85</v>
      </c>
      <c r="C73" s="12">
        <v>47.0</v>
      </c>
      <c r="D73" s="13">
        <v>87.0</v>
      </c>
      <c r="E73" s="5">
        <v>16.0</v>
      </c>
      <c r="F73" s="6">
        <v>36.0</v>
      </c>
      <c r="G73" s="7">
        <f t="shared" si="2"/>
        <v>1</v>
      </c>
      <c r="H73" s="8">
        <f t="shared" si="3"/>
        <v>0.3507462687</v>
      </c>
      <c r="I73" s="8">
        <f t="shared" si="4"/>
        <v>0.3076923077</v>
      </c>
      <c r="J73" s="8">
        <f t="shared" si="5"/>
        <v>0.5662650602</v>
      </c>
      <c r="K73" s="8">
        <f t="shared" si="6"/>
        <v>0.1553398058</v>
      </c>
      <c r="L73" s="8">
        <f t="shared" ref="L73:M73" si="82">C73/(C73+E73)</f>
        <v>0.746031746</v>
      </c>
      <c r="M73" s="8">
        <f t="shared" si="82"/>
        <v>0.7073170732</v>
      </c>
      <c r="N73" s="8">
        <f t="shared" si="8"/>
        <v>0.3387096774</v>
      </c>
      <c r="O73" s="8">
        <f t="shared" si="9"/>
        <v>0.4462365591</v>
      </c>
      <c r="P73" s="8">
        <f t="shared" si="10"/>
        <v>0.7204301075</v>
      </c>
      <c r="Q73" s="9">
        <v>0.5629470741672136</v>
      </c>
      <c r="R73" s="1">
        <f t="shared" si="11"/>
        <v>47</v>
      </c>
      <c r="S73" s="1">
        <f t="shared" si="12"/>
        <v>47</v>
      </c>
      <c r="T73" s="10"/>
      <c r="U73" s="2"/>
      <c r="V73" s="2"/>
      <c r="W73" s="2"/>
      <c r="X73" s="2"/>
      <c r="Y73" s="2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>
      <c r="A74" s="1" t="s">
        <v>78</v>
      </c>
      <c r="B74" s="15" t="s">
        <v>86</v>
      </c>
      <c r="C74" s="12">
        <v>37.0</v>
      </c>
      <c r="D74" s="13">
        <v>54.0</v>
      </c>
      <c r="E74" s="5">
        <v>16.0</v>
      </c>
      <c r="F74" s="6">
        <v>22.0</v>
      </c>
      <c r="G74" s="7">
        <f t="shared" si="2"/>
        <v>1</v>
      </c>
      <c r="H74" s="8">
        <f t="shared" si="3"/>
        <v>0.4065934066</v>
      </c>
      <c r="I74" s="8">
        <f t="shared" si="4"/>
        <v>0.4210526316</v>
      </c>
      <c r="J74" s="8">
        <f t="shared" si="5"/>
        <v>0.6271186441</v>
      </c>
      <c r="K74" s="8">
        <f t="shared" si="6"/>
        <v>0.2285714286</v>
      </c>
      <c r="L74" s="8">
        <f t="shared" ref="L74:M74" si="83">C74/(C74+E74)</f>
        <v>0.6981132075</v>
      </c>
      <c r="M74" s="8">
        <f t="shared" si="83"/>
        <v>0.7105263158</v>
      </c>
      <c r="N74" s="8">
        <f t="shared" si="8"/>
        <v>0.4108527132</v>
      </c>
      <c r="O74" s="8">
        <f t="shared" si="9"/>
        <v>0.4573643411</v>
      </c>
      <c r="P74" s="8">
        <f t="shared" si="10"/>
        <v>0.7054263566</v>
      </c>
      <c r="Q74" s="9">
        <v>0.6197155604504545</v>
      </c>
      <c r="R74" s="1">
        <f t="shared" si="11"/>
        <v>37</v>
      </c>
      <c r="S74" s="1">
        <f t="shared" si="12"/>
        <v>37</v>
      </c>
      <c r="T74" s="10"/>
      <c r="U74" s="2"/>
      <c r="V74" s="2"/>
      <c r="W74" s="2"/>
      <c r="X74" s="2"/>
      <c r="Y74" s="2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>
      <c r="A75" s="1" t="s">
        <v>78</v>
      </c>
      <c r="B75" s="15" t="s">
        <v>87</v>
      </c>
      <c r="C75" s="12">
        <v>32.0</v>
      </c>
      <c r="D75" s="13">
        <v>44.0</v>
      </c>
      <c r="E75" s="5">
        <v>13.0</v>
      </c>
      <c r="F75" s="6">
        <v>39.0</v>
      </c>
      <c r="G75" s="7">
        <f t="shared" si="2"/>
        <v>0</v>
      </c>
      <c r="H75" s="8">
        <f t="shared" si="3"/>
        <v>0.4210526316</v>
      </c>
      <c r="I75" s="8">
        <f t="shared" si="4"/>
        <v>0.25</v>
      </c>
      <c r="J75" s="8">
        <f t="shared" si="5"/>
        <v>0.4507042254</v>
      </c>
      <c r="K75" s="8">
        <f t="shared" si="6"/>
        <v>0.2280701754</v>
      </c>
      <c r="L75" s="8">
        <f t="shared" ref="L75:M75" si="84">C75/(C75+E75)</f>
        <v>0.7111111111</v>
      </c>
      <c r="M75" s="8">
        <f t="shared" si="84"/>
        <v>0.5301204819</v>
      </c>
      <c r="N75" s="8">
        <f t="shared" si="8"/>
        <v>0.3515625</v>
      </c>
      <c r="O75" s="8">
        <f t="shared" si="9"/>
        <v>0.5546875</v>
      </c>
      <c r="P75" s="8">
        <f t="shared" si="10"/>
        <v>0.59375</v>
      </c>
      <c r="Q75" s="9">
        <v>0.4459084232790498</v>
      </c>
      <c r="R75" s="1">
        <f t="shared" si="11"/>
        <v>32</v>
      </c>
      <c r="S75" s="1">
        <f t="shared" si="12"/>
        <v>32</v>
      </c>
      <c r="T75" s="10"/>
      <c r="U75" s="2"/>
      <c r="V75" s="2"/>
      <c r="W75" s="2"/>
      <c r="X75" s="2"/>
      <c r="Y75" s="2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>
      <c r="A76" s="1" t="s">
        <v>78</v>
      </c>
      <c r="B76" s="15" t="s">
        <v>88</v>
      </c>
      <c r="C76" s="12">
        <v>59.0</v>
      </c>
      <c r="D76" s="13">
        <v>186.0</v>
      </c>
      <c r="E76" s="5">
        <v>28.0</v>
      </c>
      <c r="F76" s="6">
        <v>89.0</v>
      </c>
      <c r="G76" s="7">
        <f t="shared" si="2"/>
        <v>1</v>
      </c>
      <c r="H76" s="8">
        <f t="shared" si="3"/>
        <v>0.2408163265</v>
      </c>
      <c r="I76" s="8">
        <f t="shared" si="4"/>
        <v>0.2393162393</v>
      </c>
      <c r="J76" s="8">
        <f t="shared" si="5"/>
        <v>0.3986486486</v>
      </c>
      <c r="K76" s="8">
        <f t="shared" si="6"/>
        <v>0.1308411215</v>
      </c>
      <c r="L76" s="8">
        <f t="shared" ref="L76:M76" si="85">C76/(C76+E76)</f>
        <v>0.6781609195</v>
      </c>
      <c r="M76" s="8">
        <f t="shared" si="85"/>
        <v>0.6763636364</v>
      </c>
      <c r="N76" s="8">
        <f t="shared" si="8"/>
        <v>0.2403314917</v>
      </c>
      <c r="O76" s="8">
        <f t="shared" si="9"/>
        <v>0.408839779</v>
      </c>
      <c r="P76" s="8">
        <f t="shared" si="10"/>
        <v>0.6767955801</v>
      </c>
      <c r="Q76" s="9">
        <v>0.40021234506345854</v>
      </c>
      <c r="R76" s="1">
        <f t="shared" si="11"/>
        <v>59</v>
      </c>
      <c r="S76" s="1">
        <f t="shared" si="12"/>
        <v>59</v>
      </c>
      <c r="T76" s="10"/>
      <c r="U76" s="2"/>
      <c r="V76" s="2"/>
      <c r="W76" s="2"/>
      <c r="X76" s="2"/>
      <c r="Y76" s="2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>
      <c r="A77" s="1" t="s">
        <v>78</v>
      </c>
      <c r="B77" s="15" t="s">
        <v>89</v>
      </c>
      <c r="C77" s="12">
        <v>27.0</v>
      </c>
      <c r="D77" s="13">
        <v>30.0</v>
      </c>
      <c r="E77" s="5">
        <v>10.0</v>
      </c>
      <c r="F77" s="6">
        <v>20.0</v>
      </c>
      <c r="G77" s="7">
        <f t="shared" si="2"/>
        <v>0</v>
      </c>
      <c r="H77" s="8">
        <f t="shared" si="3"/>
        <v>0.4736842105</v>
      </c>
      <c r="I77" s="8">
        <f t="shared" si="4"/>
        <v>0.3333333333</v>
      </c>
      <c r="J77" s="8">
        <f t="shared" si="5"/>
        <v>0.5744680851</v>
      </c>
      <c r="K77" s="8">
        <f t="shared" si="6"/>
        <v>0.25</v>
      </c>
      <c r="L77" s="8">
        <f t="shared" ref="L77:M77" si="86">C77/(C77+E77)</f>
        <v>0.7297297297</v>
      </c>
      <c r="M77" s="8">
        <f t="shared" si="86"/>
        <v>0.6</v>
      </c>
      <c r="N77" s="8">
        <f t="shared" si="8"/>
        <v>0.4252873563</v>
      </c>
      <c r="O77" s="8">
        <f t="shared" si="9"/>
        <v>0.5402298851</v>
      </c>
      <c r="P77" s="8">
        <f t="shared" si="10"/>
        <v>0.6551724138</v>
      </c>
      <c r="Q77" s="9">
        <v>0.5810730036825807</v>
      </c>
      <c r="R77" s="1">
        <f t="shared" si="11"/>
        <v>27</v>
      </c>
      <c r="S77" s="1">
        <f t="shared" si="12"/>
        <v>27</v>
      </c>
      <c r="T77" s="10"/>
      <c r="U77" s="2"/>
      <c r="V77" s="2"/>
      <c r="W77" s="2"/>
      <c r="X77" s="2"/>
      <c r="Y77" s="2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>
      <c r="A78" s="1" t="s">
        <v>78</v>
      </c>
      <c r="B78" s="15" t="s">
        <v>90</v>
      </c>
      <c r="C78" s="12">
        <v>37.0</v>
      </c>
      <c r="D78" s="13">
        <v>48.0</v>
      </c>
      <c r="E78" s="5">
        <v>31.0</v>
      </c>
      <c r="F78" s="6">
        <v>38.0</v>
      </c>
      <c r="G78" s="7">
        <f t="shared" si="2"/>
        <v>1</v>
      </c>
      <c r="H78" s="8">
        <f t="shared" si="3"/>
        <v>0.4352941176</v>
      </c>
      <c r="I78" s="8">
        <f t="shared" si="4"/>
        <v>0.4492753623</v>
      </c>
      <c r="J78" s="8">
        <f t="shared" si="5"/>
        <v>0.4933333333</v>
      </c>
      <c r="K78" s="8">
        <f t="shared" si="6"/>
        <v>0.3924050633</v>
      </c>
      <c r="L78" s="8">
        <f t="shared" ref="L78:M78" si="87">C78/(C78+E78)</f>
        <v>0.5441176471</v>
      </c>
      <c r="M78" s="8">
        <f t="shared" si="87"/>
        <v>0.5581395349</v>
      </c>
      <c r="N78" s="8">
        <f t="shared" si="8"/>
        <v>0.4415584416</v>
      </c>
      <c r="O78" s="8">
        <f t="shared" si="9"/>
        <v>0.487012987</v>
      </c>
      <c r="P78" s="8">
        <f t="shared" si="10"/>
        <v>0.5519480519</v>
      </c>
      <c r="Q78" s="9">
        <v>0.4953421821230024</v>
      </c>
      <c r="R78" s="1">
        <f t="shared" si="11"/>
        <v>37</v>
      </c>
      <c r="S78" s="1">
        <f t="shared" si="12"/>
        <v>37</v>
      </c>
      <c r="T78" s="10"/>
      <c r="U78" s="2"/>
      <c r="V78" s="2"/>
      <c r="W78" s="2"/>
      <c r="X78" s="2"/>
      <c r="Y78" s="2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>
      <c r="A79" s="1" t="s">
        <v>78</v>
      </c>
      <c r="B79" s="15" t="s">
        <v>91</v>
      </c>
      <c r="C79" s="12">
        <v>47.0</v>
      </c>
      <c r="D79" s="13">
        <v>194.0</v>
      </c>
      <c r="E79" s="5">
        <v>22.0</v>
      </c>
      <c r="F79" s="6">
        <v>101.0</v>
      </c>
      <c r="G79" s="7">
        <f t="shared" si="2"/>
        <v>1</v>
      </c>
      <c r="H79" s="8">
        <f t="shared" si="3"/>
        <v>0.1950207469</v>
      </c>
      <c r="I79" s="8">
        <f t="shared" si="4"/>
        <v>0.1788617886</v>
      </c>
      <c r="J79" s="8">
        <f t="shared" si="5"/>
        <v>0.3175675676</v>
      </c>
      <c r="K79" s="8">
        <f t="shared" si="6"/>
        <v>0.1018518519</v>
      </c>
      <c r="L79" s="8">
        <f t="shared" ref="L79:M79" si="88">C79/(C79+E79)</f>
        <v>0.6811594203</v>
      </c>
      <c r="M79" s="8">
        <f t="shared" si="88"/>
        <v>0.6576271186</v>
      </c>
      <c r="N79" s="8">
        <f t="shared" si="8"/>
        <v>0.1895604396</v>
      </c>
      <c r="O79" s="8">
        <f t="shared" si="9"/>
        <v>0.4065934066</v>
      </c>
      <c r="P79" s="8">
        <f t="shared" si="10"/>
        <v>0.6620879121</v>
      </c>
      <c r="Q79" s="9">
        <v>0.31793937172714587</v>
      </c>
      <c r="R79" s="1">
        <f t="shared" si="11"/>
        <v>47</v>
      </c>
      <c r="S79" s="1">
        <f t="shared" si="12"/>
        <v>47</v>
      </c>
      <c r="T79" s="10"/>
      <c r="U79" s="2"/>
      <c r="V79" s="2"/>
      <c r="W79" s="2"/>
      <c r="X79" s="2"/>
      <c r="Y79" s="2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>
      <c r="A80" s="1" t="s">
        <v>78</v>
      </c>
      <c r="B80" s="15" t="s">
        <v>92</v>
      </c>
      <c r="C80" s="12">
        <v>65.0</v>
      </c>
      <c r="D80" s="13">
        <v>167.0</v>
      </c>
      <c r="E80" s="5">
        <v>28.0</v>
      </c>
      <c r="F80" s="6">
        <v>81.0</v>
      </c>
      <c r="G80" s="7">
        <f t="shared" si="2"/>
        <v>1</v>
      </c>
      <c r="H80" s="8">
        <f t="shared" si="3"/>
        <v>0.2801724138</v>
      </c>
      <c r="I80" s="8">
        <f t="shared" si="4"/>
        <v>0.2568807339</v>
      </c>
      <c r="J80" s="8">
        <f t="shared" si="5"/>
        <v>0.4452054795</v>
      </c>
      <c r="K80" s="8">
        <f t="shared" si="6"/>
        <v>0.1435897436</v>
      </c>
      <c r="L80" s="8">
        <f t="shared" ref="L80:M80" si="89">C80/(C80+E80)</f>
        <v>0.6989247312</v>
      </c>
      <c r="M80" s="8">
        <f t="shared" si="89"/>
        <v>0.6733870968</v>
      </c>
      <c r="N80" s="8">
        <f t="shared" si="8"/>
        <v>0.2727272727</v>
      </c>
      <c r="O80" s="8">
        <f t="shared" si="9"/>
        <v>0.4281524927</v>
      </c>
      <c r="P80" s="8">
        <f t="shared" si="10"/>
        <v>0.6803519062</v>
      </c>
      <c r="Q80" s="9">
        <v>0.4441645941959797</v>
      </c>
      <c r="R80" s="1">
        <f t="shared" si="11"/>
        <v>65</v>
      </c>
      <c r="S80" s="1">
        <f t="shared" si="12"/>
        <v>65</v>
      </c>
      <c r="T80" s="10"/>
      <c r="U80" s="2"/>
      <c r="V80" s="2"/>
      <c r="W80" s="2"/>
      <c r="X80" s="2"/>
      <c r="Y80" s="2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>
      <c r="A81" s="1" t="s">
        <v>78</v>
      </c>
      <c r="B81" s="15" t="s">
        <v>93</v>
      </c>
      <c r="C81" s="12">
        <v>57.0</v>
      </c>
      <c r="D81" s="13">
        <v>72.0</v>
      </c>
      <c r="E81" s="5">
        <v>12.0</v>
      </c>
      <c r="F81" s="6">
        <v>28.0</v>
      </c>
      <c r="G81" s="7">
        <f t="shared" si="2"/>
        <v>0</v>
      </c>
      <c r="H81" s="8">
        <f t="shared" si="3"/>
        <v>0.4418604651</v>
      </c>
      <c r="I81" s="8">
        <f t="shared" si="4"/>
        <v>0.3</v>
      </c>
      <c r="J81" s="8">
        <f t="shared" si="5"/>
        <v>0.6705882353</v>
      </c>
      <c r="K81" s="8">
        <f t="shared" si="6"/>
        <v>0.1428571429</v>
      </c>
      <c r="L81" s="8">
        <f t="shared" ref="L81:M81" si="90">C81/(C81+E81)</f>
        <v>0.8260869565</v>
      </c>
      <c r="M81" s="8">
        <f t="shared" si="90"/>
        <v>0.72</v>
      </c>
      <c r="N81" s="8">
        <f t="shared" si="8"/>
        <v>0.4082840237</v>
      </c>
      <c r="O81" s="8">
        <f t="shared" si="9"/>
        <v>0.5029585799</v>
      </c>
      <c r="P81" s="8">
        <f t="shared" si="10"/>
        <v>0.7633136095</v>
      </c>
      <c r="Q81" s="9">
        <v>0.6808106113547547</v>
      </c>
      <c r="R81" s="1">
        <f t="shared" si="11"/>
        <v>57</v>
      </c>
      <c r="S81" s="1">
        <f t="shared" si="12"/>
        <v>57</v>
      </c>
      <c r="T81" s="10"/>
      <c r="U81" s="2"/>
      <c r="V81" s="2"/>
      <c r="W81" s="2"/>
      <c r="X81" s="2"/>
      <c r="Y81" s="2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>
      <c r="A82" s="1" t="s">
        <v>78</v>
      </c>
      <c r="B82" s="15" t="s">
        <v>94</v>
      </c>
      <c r="C82" s="12">
        <v>54.0</v>
      </c>
      <c r="D82" s="13">
        <v>99.0</v>
      </c>
      <c r="E82" s="5">
        <v>18.0</v>
      </c>
      <c r="F82" s="6">
        <v>33.0</v>
      </c>
      <c r="G82" s="7">
        <f t="shared" si="2"/>
        <v>1</v>
      </c>
      <c r="H82" s="8">
        <f t="shared" si="3"/>
        <v>0.3529411765</v>
      </c>
      <c r="I82" s="8">
        <f t="shared" si="4"/>
        <v>0.3529411765</v>
      </c>
      <c r="J82" s="8">
        <f t="shared" si="5"/>
        <v>0.6206896552</v>
      </c>
      <c r="K82" s="8">
        <f t="shared" si="6"/>
        <v>0.1538461538</v>
      </c>
      <c r="L82" s="8">
        <f t="shared" ref="L82:M82" si="91">C82/(C82+E82)</f>
        <v>0.75</v>
      </c>
      <c r="M82" s="8">
        <f t="shared" si="91"/>
        <v>0.75</v>
      </c>
      <c r="N82" s="8">
        <f t="shared" si="8"/>
        <v>0.3529411765</v>
      </c>
      <c r="O82" s="8">
        <f t="shared" si="9"/>
        <v>0.4264705882</v>
      </c>
      <c r="P82" s="8">
        <f t="shared" si="10"/>
        <v>0.75</v>
      </c>
      <c r="Q82" s="9">
        <v>0.6113140085433135</v>
      </c>
      <c r="R82" s="1">
        <f t="shared" si="11"/>
        <v>54</v>
      </c>
      <c r="S82" s="1">
        <f t="shared" si="12"/>
        <v>54</v>
      </c>
      <c r="T82" s="10"/>
      <c r="U82" s="2"/>
      <c r="V82" s="2"/>
      <c r="W82" s="2"/>
      <c r="X82" s="2"/>
      <c r="Y82" s="2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>
      <c r="A83" s="1" t="s">
        <v>78</v>
      </c>
      <c r="B83" s="15" t="s">
        <v>95</v>
      </c>
      <c r="C83" s="12">
        <v>50.0</v>
      </c>
      <c r="D83" s="13">
        <v>105.0</v>
      </c>
      <c r="E83" s="5">
        <v>14.0</v>
      </c>
      <c r="F83" s="6">
        <v>57.0</v>
      </c>
      <c r="G83" s="7">
        <f t="shared" si="2"/>
        <v>0</v>
      </c>
      <c r="H83" s="8">
        <f t="shared" si="3"/>
        <v>0.3225806452</v>
      </c>
      <c r="I83" s="8">
        <f t="shared" si="4"/>
        <v>0.1971830986</v>
      </c>
      <c r="J83" s="8">
        <f t="shared" si="5"/>
        <v>0.4672897196</v>
      </c>
      <c r="K83" s="8">
        <f t="shared" si="6"/>
        <v>0.1176470588</v>
      </c>
      <c r="L83" s="8">
        <f t="shared" ref="L83:M83" si="92">C83/(C83+E83)</f>
        <v>0.78125</v>
      </c>
      <c r="M83" s="8">
        <f t="shared" si="92"/>
        <v>0.6481481481</v>
      </c>
      <c r="N83" s="8">
        <f t="shared" si="8"/>
        <v>0.2831858407</v>
      </c>
      <c r="O83" s="8">
        <f t="shared" si="9"/>
        <v>0.4734513274</v>
      </c>
      <c r="P83" s="8">
        <f t="shared" si="10"/>
        <v>0.685840708</v>
      </c>
      <c r="Q83" s="9">
        <v>0.4624594997634473</v>
      </c>
      <c r="R83" s="1">
        <f t="shared" si="11"/>
        <v>50</v>
      </c>
      <c r="S83" s="1">
        <f t="shared" si="12"/>
        <v>50</v>
      </c>
      <c r="T83" s="10"/>
      <c r="U83" s="2"/>
      <c r="V83" s="2"/>
      <c r="W83" s="2"/>
      <c r="X83" s="2"/>
      <c r="Y83" s="2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>
      <c r="A84" s="1" t="s">
        <v>78</v>
      </c>
      <c r="B84" s="15" t="s">
        <v>96</v>
      </c>
      <c r="C84" s="12">
        <v>73.0</v>
      </c>
      <c r="D84" s="13">
        <v>132.0</v>
      </c>
      <c r="E84" s="5">
        <v>19.0</v>
      </c>
      <c r="F84" s="6">
        <v>56.0</v>
      </c>
      <c r="G84" s="7">
        <f t="shared" si="2"/>
        <v>1</v>
      </c>
      <c r="H84" s="8">
        <f t="shared" si="3"/>
        <v>0.356097561</v>
      </c>
      <c r="I84" s="8">
        <f t="shared" si="4"/>
        <v>0.2533333333</v>
      </c>
      <c r="J84" s="8">
        <f t="shared" si="5"/>
        <v>0.5658914729</v>
      </c>
      <c r="K84" s="8">
        <f t="shared" si="6"/>
        <v>0.1258278146</v>
      </c>
      <c r="L84" s="8">
        <f t="shared" ref="L84:M84" si="93">C84/(C84+E84)</f>
        <v>0.7934782609</v>
      </c>
      <c r="M84" s="8">
        <f t="shared" si="93"/>
        <v>0.7021276596</v>
      </c>
      <c r="N84" s="8">
        <f t="shared" si="8"/>
        <v>0.3285714286</v>
      </c>
      <c r="O84" s="8">
        <f t="shared" si="9"/>
        <v>0.4607142857</v>
      </c>
      <c r="P84" s="8">
        <f t="shared" si="10"/>
        <v>0.7321428571</v>
      </c>
      <c r="Q84" s="9">
        <v>0.5650104283775643</v>
      </c>
      <c r="R84" s="1">
        <f t="shared" si="11"/>
        <v>73</v>
      </c>
      <c r="S84" s="1">
        <f t="shared" si="12"/>
        <v>73</v>
      </c>
      <c r="T84" s="10"/>
      <c r="U84" s="2"/>
      <c r="V84" s="2"/>
      <c r="W84" s="2"/>
      <c r="X84" s="2"/>
      <c r="Y84" s="2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>
      <c r="A85" s="1" t="s">
        <v>78</v>
      </c>
      <c r="B85" s="15" t="s">
        <v>97</v>
      </c>
      <c r="C85" s="12">
        <v>19.0</v>
      </c>
      <c r="D85" s="13">
        <v>52.0</v>
      </c>
      <c r="E85" s="5">
        <v>6.0</v>
      </c>
      <c r="F85" s="6">
        <v>27.0</v>
      </c>
      <c r="G85" s="7">
        <f t="shared" si="2"/>
        <v>0</v>
      </c>
      <c r="H85" s="8">
        <f t="shared" si="3"/>
        <v>0.2676056338</v>
      </c>
      <c r="I85" s="8">
        <f t="shared" si="4"/>
        <v>0.1818181818</v>
      </c>
      <c r="J85" s="8">
        <f t="shared" si="5"/>
        <v>0.4130434783</v>
      </c>
      <c r="K85" s="8">
        <f t="shared" si="6"/>
        <v>0.1034482759</v>
      </c>
      <c r="L85" s="8">
        <f t="shared" ref="L85:M85" si="94">C85/(C85+E85)</f>
        <v>0.76</v>
      </c>
      <c r="M85" s="8">
        <f t="shared" si="94"/>
        <v>0.6582278481</v>
      </c>
      <c r="N85" s="8">
        <f t="shared" si="8"/>
        <v>0.2403846154</v>
      </c>
      <c r="O85" s="8">
        <f t="shared" si="9"/>
        <v>0.4423076923</v>
      </c>
      <c r="P85" s="8">
        <f t="shared" si="10"/>
        <v>0.6826923077</v>
      </c>
      <c r="Q85" s="9">
        <v>0.40632279099399365</v>
      </c>
      <c r="R85" s="1">
        <f t="shared" si="11"/>
        <v>19</v>
      </c>
      <c r="S85" s="1">
        <f t="shared" si="12"/>
        <v>19</v>
      </c>
      <c r="T85" s="10"/>
      <c r="U85" s="2"/>
      <c r="V85" s="2"/>
      <c r="W85" s="2"/>
      <c r="X85" s="2"/>
      <c r="Y85" s="2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>
      <c r="A86" s="1" t="s">
        <v>78</v>
      </c>
      <c r="B86" s="15" t="s">
        <v>98</v>
      </c>
      <c r="C86" s="12">
        <v>35.0</v>
      </c>
      <c r="D86" s="13">
        <v>59.0</v>
      </c>
      <c r="E86" s="5">
        <v>13.0</v>
      </c>
      <c r="F86" s="6">
        <v>33.0</v>
      </c>
      <c r="G86" s="7">
        <f t="shared" si="2"/>
        <v>0</v>
      </c>
      <c r="H86" s="8">
        <f t="shared" si="3"/>
        <v>0.3723404255</v>
      </c>
      <c r="I86" s="8">
        <f t="shared" si="4"/>
        <v>0.2826086957</v>
      </c>
      <c r="J86" s="8">
        <f t="shared" si="5"/>
        <v>0.5147058824</v>
      </c>
      <c r="K86" s="8">
        <f t="shared" si="6"/>
        <v>0.1805555556</v>
      </c>
      <c r="L86" s="8">
        <f t="shared" ref="L86:M86" si="95">C86/(C86+E86)</f>
        <v>0.7291666667</v>
      </c>
      <c r="M86" s="8">
        <f t="shared" si="95"/>
        <v>0.6413043478</v>
      </c>
      <c r="N86" s="8">
        <f t="shared" si="8"/>
        <v>0.3428571429</v>
      </c>
      <c r="O86" s="8">
        <f t="shared" si="9"/>
        <v>0.4857142857</v>
      </c>
      <c r="P86" s="8">
        <f t="shared" si="10"/>
        <v>0.6714285714</v>
      </c>
      <c r="Q86" s="9">
        <v>0.5146220069609659</v>
      </c>
      <c r="R86" s="1">
        <f t="shared" si="11"/>
        <v>35</v>
      </c>
      <c r="S86" s="1">
        <f t="shared" si="12"/>
        <v>35</v>
      </c>
      <c r="T86" s="10"/>
      <c r="U86" s="2"/>
      <c r="V86" s="2"/>
      <c r="W86" s="2"/>
      <c r="X86" s="2"/>
      <c r="Y86" s="2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>
      <c r="A87" s="1" t="s">
        <v>78</v>
      </c>
      <c r="B87" s="15" t="s">
        <v>99</v>
      </c>
      <c r="C87" s="12">
        <v>52.0</v>
      </c>
      <c r="D87" s="13">
        <v>99.0</v>
      </c>
      <c r="E87" s="5">
        <v>16.0</v>
      </c>
      <c r="F87" s="6">
        <v>35.0</v>
      </c>
      <c r="G87" s="7">
        <f t="shared" si="2"/>
        <v>1</v>
      </c>
      <c r="H87" s="8">
        <f t="shared" si="3"/>
        <v>0.3443708609</v>
      </c>
      <c r="I87" s="8">
        <f t="shared" si="4"/>
        <v>0.3137254902</v>
      </c>
      <c r="J87" s="8">
        <f t="shared" si="5"/>
        <v>0.5977011494</v>
      </c>
      <c r="K87" s="8">
        <f t="shared" si="6"/>
        <v>0.1391304348</v>
      </c>
      <c r="L87" s="8">
        <f t="shared" ref="L87:M87" si="96">C87/(C87+E87)</f>
        <v>0.7647058824</v>
      </c>
      <c r="M87" s="8">
        <f t="shared" si="96"/>
        <v>0.7388059701</v>
      </c>
      <c r="N87" s="8">
        <f t="shared" si="8"/>
        <v>0.3366336634</v>
      </c>
      <c r="O87" s="8">
        <f t="shared" si="9"/>
        <v>0.4306930693</v>
      </c>
      <c r="P87" s="8">
        <f t="shared" si="10"/>
        <v>0.7475247525</v>
      </c>
      <c r="Q87" s="9">
        <v>0.5912289180639836</v>
      </c>
      <c r="R87" s="1">
        <f t="shared" si="11"/>
        <v>52</v>
      </c>
      <c r="S87" s="1">
        <f t="shared" si="12"/>
        <v>52</v>
      </c>
      <c r="T87" s="10"/>
      <c r="U87" s="2"/>
      <c r="V87" s="2"/>
      <c r="W87" s="2"/>
      <c r="X87" s="2"/>
      <c r="Y87" s="2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>
      <c r="A88" s="1" t="s">
        <v>78</v>
      </c>
      <c r="B88" s="15" t="s">
        <v>100</v>
      </c>
      <c r="C88" s="12">
        <v>42.0</v>
      </c>
      <c r="D88" s="13">
        <v>113.0</v>
      </c>
      <c r="E88" s="5">
        <v>21.0</v>
      </c>
      <c r="F88" s="6">
        <v>58.0</v>
      </c>
      <c r="G88" s="7">
        <f t="shared" si="2"/>
        <v>1</v>
      </c>
      <c r="H88" s="8">
        <f t="shared" si="3"/>
        <v>0.2709677419</v>
      </c>
      <c r="I88" s="8">
        <f t="shared" si="4"/>
        <v>0.2658227848</v>
      </c>
      <c r="J88" s="8">
        <f t="shared" si="5"/>
        <v>0.42</v>
      </c>
      <c r="K88" s="8">
        <f t="shared" si="6"/>
        <v>0.1567164179</v>
      </c>
      <c r="L88" s="8">
        <f t="shared" ref="L88:M88" si="97">C88/(C88+E88)</f>
        <v>0.6666666667</v>
      </c>
      <c r="M88" s="8">
        <f t="shared" si="97"/>
        <v>0.6608187135</v>
      </c>
      <c r="N88" s="8">
        <f t="shared" si="8"/>
        <v>0.2692307692</v>
      </c>
      <c r="O88" s="8">
        <f t="shared" si="9"/>
        <v>0.4273504274</v>
      </c>
      <c r="P88" s="8">
        <f t="shared" si="10"/>
        <v>0.6623931624</v>
      </c>
      <c r="Q88" s="9">
        <v>0.42147809633326666</v>
      </c>
      <c r="R88" s="1">
        <f t="shared" si="11"/>
        <v>42</v>
      </c>
      <c r="S88" s="1">
        <f t="shared" si="12"/>
        <v>42</v>
      </c>
      <c r="T88" s="10"/>
      <c r="U88" s="2"/>
      <c r="V88" s="2"/>
      <c r="W88" s="2"/>
      <c r="X88" s="2"/>
      <c r="Y88" s="2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>
      <c r="A89" s="1" t="s">
        <v>78</v>
      </c>
      <c r="B89" s="15" t="s">
        <v>101</v>
      </c>
      <c r="C89" s="12">
        <v>14.0</v>
      </c>
      <c r="D89" s="13">
        <v>25.0</v>
      </c>
      <c r="E89" s="5">
        <v>12.0</v>
      </c>
      <c r="F89" s="6">
        <v>20.0</v>
      </c>
      <c r="G89" s="7">
        <f t="shared" si="2"/>
        <v>0</v>
      </c>
      <c r="H89" s="8">
        <f t="shared" si="3"/>
        <v>0.358974359</v>
      </c>
      <c r="I89" s="8">
        <f t="shared" si="4"/>
        <v>0.375</v>
      </c>
      <c r="J89" s="8">
        <f t="shared" si="5"/>
        <v>0.4117647059</v>
      </c>
      <c r="K89" s="8">
        <f t="shared" si="6"/>
        <v>0.3243243243</v>
      </c>
      <c r="L89" s="8">
        <f t="shared" ref="L89:M89" si="98">C89/(C89+E89)</f>
        <v>0.5384615385</v>
      </c>
      <c r="M89" s="8">
        <f t="shared" si="98"/>
        <v>0.5555555556</v>
      </c>
      <c r="N89" s="8">
        <f t="shared" si="8"/>
        <v>0.3661971831</v>
      </c>
      <c r="O89" s="8">
        <f t="shared" si="9"/>
        <v>0.4788732394</v>
      </c>
      <c r="P89" s="8">
        <f t="shared" si="10"/>
        <v>0.5492957746</v>
      </c>
      <c r="Q89" s="9">
        <v>0.4189572387904266</v>
      </c>
      <c r="R89" s="1">
        <f t="shared" si="11"/>
        <v>14</v>
      </c>
      <c r="S89" s="1">
        <f t="shared" si="12"/>
        <v>14</v>
      </c>
      <c r="T89" s="10"/>
      <c r="U89" s="2"/>
      <c r="V89" s="2"/>
      <c r="W89" s="2"/>
      <c r="X89" s="2"/>
      <c r="Y89" s="2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>
      <c r="A90" s="1" t="s">
        <v>78</v>
      </c>
      <c r="B90" s="15" t="s">
        <v>102</v>
      </c>
      <c r="C90" s="12">
        <v>53.0</v>
      </c>
      <c r="D90" s="13">
        <v>198.0</v>
      </c>
      <c r="E90" s="5">
        <v>26.0</v>
      </c>
      <c r="F90" s="6">
        <v>70.0</v>
      </c>
      <c r="G90" s="7">
        <f t="shared" si="2"/>
        <v>1</v>
      </c>
      <c r="H90" s="8">
        <f t="shared" si="3"/>
        <v>0.2111553785</v>
      </c>
      <c r="I90" s="8">
        <f t="shared" si="4"/>
        <v>0.2708333333</v>
      </c>
      <c r="J90" s="8">
        <f t="shared" si="5"/>
        <v>0.4308943089</v>
      </c>
      <c r="K90" s="8">
        <f t="shared" si="6"/>
        <v>0.1160714286</v>
      </c>
      <c r="L90" s="8">
        <f t="shared" ref="L90:M90" si="99">C90/(C90+E90)</f>
        <v>0.6708860759</v>
      </c>
      <c r="M90" s="8">
        <f t="shared" si="99"/>
        <v>0.7388059701</v>
      </c>
      <c r="N90" s="8">
        <f t="shared" si="8"/>
        <v>0.2276657061</v>
      </c>
      <c r="O90" s="8">
        <f t="shared" si="9"/>
        <v>0.3544668588</v>
      </c>
      <c r="P90" s="8">
        <f t="shared" si="10"/>
        <v>0.7233429395</v>
      </c>
      <c r="Q90" s="9">
        <v>0.4328661556007594</v>
      </c>
      <c r="R90" s="1">
        <f t="shared" si="11"/>
        <v>53</v>
      </c>
      <c r="S90" s="1">
        <f t="shared" si="12"/>
        <v>53</v>
      </c>
      <c r="T90" s="10"/>
      <c r="U90" s="2"/>
      <c r="V90" s="2"/>
      <c r="W90" s="2"/>
      <c r="X90" s="2"/>
      <c r="Y90" s="2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>
      <c r="A91" s="1" t="s">
        <v>78</v>
      </c>
      <c r="B91" s="15" t="s">
        <v>103</v>
      </c>
      <c r="C91" s="12">
        <v>26.0</v>
      </c>
      <c r="D91" s="13">
        <v>172.0</v>
      </c>
      <c r="E91" s="5">
        <v>16.0</v>
      </c>
      <c r="F91" s="6">
        <v>124.0</v>
      </c>
      <c r="G91" s="7">
        <f t="shared" si="2"/>
        <v>1</v>
      </c>
      <c r="H91" s="8">
        <f t="shared" si="3"/>
        <v>0.1313131313</v>
      </c>
      <c r="I91" s="8">
        <f t="shared" si="4"/>
        <v>0.1142857143</v>
      </c>
      <c r="J91" s="8">
        <f t="shared" si="5"/>
        <v>0.1733333333</v>
      </c>
      <c r="K91" s="8">
        <f t="shared" si="6"/>
        <v>0.08510638298</v>
      </c>
      <c r="L91" s="8">
        <f t="shared" ref="L91:M91" si="100">C91/(C91+E91)</f>
        <v>0.619047619</v>
      </c>
      <c r="M91" s="8">
        <f t="shared" si="100"/>
        <v>0.5810810811</v>
      </c>
      <c r="N91" s="8">
        <f t="shared" si="8"/>
        <v>0.124260355</v>
      </c>
      <c r="O91" s="8">
        <f t="shared" si="9"/>
        <v>0.4437869822</v>
      </c>
      <c r="P91" s="8">
        <f t="shared" si="10"/>
        <v>0.5857988166</v>
      </c>
      <c r="Q91" s="9">
        <v>0.16242849101199558</v>
      </c>
      <c r="R91" s="1">
        <f t="shared" si="11"/>
        <v>26</v>
      </c>
      <c r="S91" s="1">
        <f t="shared" si="12"/>
        <v>25</v>
      </c>
      <c r="T91" s="10"/>
      <c r="U91" s="2"/>
      <c r="V91" s="2"/>
      <c r="W91" s="2"/>
      <c r="X91" s="2"/>
      <c r="Y91" s="2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>
      <c r="A92" s="1" t="s">
        <v>78</v>
      </c>
      <c r="B92" s="15" t="s">
        <v>104</v>
      </c>
      <c r="C92" s="12">
        <v>30.0</v>
      </c>
      <c r="D92" s="13">
        <v>193.0</v>
      </c>
      <c r="E92" s="5">
        <v>21.0</v>
      </c>
      <c r="F92" s="6">
        <v>102.0</v>
      </c>
      <c r="G92" s="7">
        <f t="shared" si="2"/>
        <v>1</v>
      </c>
      <c r="H92" s="8">
        <f t="shared" si="3"/>
        <v>0.134529148</v>
      </c>
      <c r="I92" s="8">
        <f t="shared" si="4"/>
        <v>0.1707317073</v>
      </c>
      <c r="J92" s="8">
        <f t="shared" si="5"/>
        <v>0.2272727273</v>
      </c>
      <c r="K92" s="8">
        <f t="shared" si="6"/>
        <v>0.09813084112</v>
      </c>
      <c r="L92" s="8">
        <f t="shared" ref="L92:M92" si="101">C92/(C92+E92)</f>
        <v>0.5882352941</v>
      </c>
      <c r="M92" s="8">
        <f t="shared" si="101"/>
        <v>0.6542372881</v>
      </c>
      <c r="N92" s="8">
        <f t="shared" si="8"/>
        <v>0.1473988439</v>
      </c>
      <c r="O92" s="8">
        <f t="shared" si="9"/>
        <v>0.3815028902</v>
      </c>
      <c r="P92" s="8">
        <f t="shared" si="10"/>
        <v>0.6445086705</v>
      </c>
      <c r="Q92" s="9">
        <v>0.24145045519842673</v>
      </c>
      <c r="R92" s="1">
        <f t="shared" si="11"/>
        <v>30</v>
      </c>
      <c r="S92" s="1">
        <f t="shared" si="12"/>
        <v>31</v>
      </c>
      <c r="T92" s="10"/>
      <c r="U92" s="2"/>
      <c r="V92" s="2"/>
      <c r="W92" s="2"/>
      <c r="X92" s="2"/>
      <c r="Y92" s="2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>
      <c r="A93" s="1" t="s">
        <v>78</v>
      </c>
      <c r="B93" s="15" t="s">
        <v>105</v>
      </c>
      <c r="C93" s="12">
        <v>36.0</v>
      </c>
      <c r="D93" s="13">
        <v>151.0</v>
      </c>
      <c r="E93" s="5">
        <v>24.0</v>
      </c>
      <c r="F93" s="6">
        <v>110.0</v>
      </c>
      <c r="G93" s="7">
        <f t="shared" si="2"/>
        <v>1</v>
      </c>
      <c r="H93" s="8">
        <f t="shared" si="3"/>
        <v>0.192513369</v>
      </c>
      <c r="I93" s="8">
        <f t="shared" si="4"/>
        <v>0.1791044776</v>
      </c>
      <c r="J93" s="8">
        <f t="shared" si="5"/>
        <v>0.2465753425</v>
      </c>
      <c r="K93" s="8">
        <f t="shared" si="6"/>
        <v>0.1371428571</v>
      </c>
      <c r="L93" s="8">
        <f t="shared" ref="L93:M93" si="102">C93/(C93+E93)</f>
        <v>0.6</v>
      </c>
      <c r="M93" s="8">
        <f t="shared" si="102"/>
        <v>0.5785440613</v>
      </c>
      <c r="N93" s="8">
        <f t="shared" si="8"/>
        <v>0.1869158879</v>
      </c>
      <c r="O93" s="8">
        <f t="shared" si="9"/>
        <v>0.4548286604</v>
      </c>
      <c r="P93" s="8">
        <f t="shared" si="10"/>
        <v>0.5825545171</v>
      </c>
      <c r="Q93" s="9">
        <v>0.24531818131264566</v>
      </c>
      <c r="R93" s="1">
        <f t="shared" si="11"/>
        <v>36</v>
      </c>
      <c r="S93" s="1">
        <f t="shared" si="12"/>
        <v>36</v>
      </c>
      <c r="T93" s="10"/>
      <c r="U93" s="2"/>
      <c r="V93" s="2"/>
      <c r="W93" s="2"/>
      <c r="X93" s="2"/>
      <c r="Y93" s="2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>
      <c r="A94" s="1" t="s">
        <v>78</v>
      </c>
      <c r="B94" s="15" t="s">
        <v>106</v>
      </c>
      <c r="C94" s="12">
        <v>57.0</v>
      </c>
      <c r="D94" s="13">
        <v>92.0</v>
      </c>
      <c r="E94" s="5">
        <v>28.0</v>
      </c>
      <c r="F94" s="6">
        <v>77.0</v>
      </c>
      <c r="G94" s="7">
        <f t="shared" si="2"/>
        <v>1</v>
      </c>
      <c r="H94" s="8">
        <f t="shared" si="3"/>
        <v>0.3825503356</v>
      </c>
      <c r="I94" s="8">
        <f t="shared" si="4"/>
        <v>0.2666666667</v>
      </c>
      <c r="J94" s="8">
        <f t="shared" si="5"/>
        <v>0.4253731343</v>
      </c>
      <c r="K94" s="8">
        <f t="shared" si="6"/>
        <v>0.2333333333</v>
      </c>
      <c r="L94" s="8">
        <f t="shared" ref="L94:M94" si="103">C94/(C94+E94)</f>
        <v>0.6705882353</v>
      </c>
      <c r="M94" s="8">
        <f t="shared" si="103"/>
        <v>0.5443786982</v>
      </c>
      <c r="N94" s="8">
        <f t="shared" si="8"/>
        <v>0.3346456693</v>
      </c>
      <c r="O94" s="8">
        <f t="shared" si="9"/>
        <v>0.5275590551</v>
      </c>
      <c r="P94" s="8">
        <f t="shared" si="10"/>
        <v>0.5866141732</v>
      </c>
      <c r="Q94" s="9">
        <v>0.4212842230781954</v>
      </c>
      <c r="R94" s="1">
        <f t="shared" si="11"/>
        <v>57</v>
      </c>
      <c r="S94" s="1">
        <f t="shared" si="12"/>
        <v>57</v>
      </c>
      <c r="T94" s="10"/>
      <c r="U94" s="2"/>
      <c r="V94" s="2"/>
      <c r="W94" s="2"/>
      <c r="X94" s="2"/>
      <c r="Y94" s="2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>
      <c r="A95" s="1" t="s">
        <v>78</v>
      </c>
      <c r="B95" s="15" t="s">
        <v>107</v>
      </c>
      <c r="C95" s="12">
        <v>18.0</v>
      </c>
      <c r="D95" s="13">
        <v>30.0</v>
      </c>
      <c r="E95" s="5">
        <v>15.0</v>
      </c>
      <c r="F95" s="6">
        <v>21.0</v>
      </c>
      <c r="G95" s="7">
        <f t="shared" si="2"/>
        <v>1</v>
      </c>
      <c r="H95" s="8">
        <f t="shared" si="3"/>
        <v>0.375</v>
      </c>
      <c r="I95" s="8">
        <f t="shared" si="4"/>
        <v>0.4166666667</v>
      </c>
      <c r="J95" s="8">
        <f t="shared" si="5"/>
        <v>0.4615384615</v>
      </c>
      <c r="K95" s="8">
        <f t="shared" si="6"/>
        <v>0.3333333333</v>
      </c>
      <c r="L95" s="8">
        <f t="shared" ref="L95:M95" si="104">C95/(C95+E95)</f>
        <v>0.5454545455</v>
      </c>
      <c r="M95" s="8">
        <f t="shared" si="104"/>
        <v>0.5882352941</v>
      </c>
      <c r="N95" s="8">
        <f t="shared" si="8"/>
        <v>0.3928571429</v>
      </c>
      <c r="O95" s="8">
        <f t="shared" si="9"/>
        <v>0.4642857143</v>
      </c>
      <c r="P95" s="8">
        <f t="shared" si="10"/>
        <v>0.5714285714</v>
      </c>
      <c r="Q95" s="9">
        <v>0.4665270322083929</v>
      </c>
      <c r="R95" s="1">
        <f t="shared" si="11"/>
        <v>18</v>
      </c>
      <c r="S95" s="1">
        <f t="shared" si="12"/>
        <v>18</v>
      </c>
      <c r="T95" s="10"/>
      <c r="U95" s="2"/>
      <c r="V95" s="2"/>
      <c r="W95" s="2"/>
      <c r="X95" s="2"/>
      <c r="Y95" s="2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>
      <c r="A96" s="1" t="s">
        <v>78</v>
      </c>
      <c r="B96" s="15" t="s">
        <v>108</v>
      </c>
      <c r="C96" s="12">
        <v>73.0</v>
      </c>
      <c r="D96" s="13">
        <v>126.0</v>
      </c>
      <c r="E96" s="5">
        <v>41.0</v>
      </c>
      <c r="F96" s="6">
        <v>73.0</v>
      </c>
      <c r="G96" s="7">
        <f t="shared" si="2"/>
        <v>1</v>
      </c>
      <c r="H96" s="8">
        <f t="shared" si="3"/>
        <v>0.3668341709</v>
      </c>
      <c r="I96" s="8">
        <f t="shared" si="4"/>
        <v>0.3596491228</v>
      </c>
      <c r="J96" s="8">
        <f t="shared" si="5"/>
        <v>0.5</v>
      </c>
      <c r="K96" s="8">
        <f t="shared" si="6"/>
        <v>0.245508982</v>
      </c>
      <c r="L96" s="8">
        <f t="shared" ref="L96:M96" si="105">C96/(C96+E96)</f>
        <v>0.6403508772</v>
      </c>
      <c r="M96" s="8">
        <f t="shared" si="105"/>
        <v>0.6331658291</v>
      </c>
      <c r="N96" s="8">
        <f t="shared" si="8"/>
        <v>0.3642172524</v>
      </c>
      <c r="O96" s="8">
        <f t="shared" si="9"/>
        <v>0.4664536741</v>
      </c>
      <c r="P96" s="8">
        <f t="shared" si="10"/>
        <v>0.6357827476</v>
      </c>
      <c r="Q96" s="9">
        <v>0.5005317472878732</v>
      </c>
      <c r="R96" s="1">
        <f t="shared" si="11"/>
        <v>73</v>
      </c>
      <c r="S96" s="1">
        <f t="shared" si="12"/>
        <v>73</v>
      </c>
      <c r="T96" s="10"/>
      <c r="U96" s="2"/>
      <c r="V96" s="2"/>
      <c r="W96" s="2"/>
      <c r="X96" s="2"/>
      <c r="Y96" s="2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>
      <c r="A97" s="1" t="s">
        <v>78</v>
      </c>
      <c r="B97" s="15" t="s">
        <v>109</v>
      </c>
      <c r="C97" s="12">
        <v>114.0</v>
      </c>
      <c r="D97" s="13">
        <v>101.0</v>
      </c>
      <c r="E97" s="5">
        <v>33.0</v>
      </c>
      <c r="F97" s="6">
        <v>20.0</v>
      </c>
      <c r="G97" s="7">
        <f t="shared" si="2"/>
        <v>1</v>
      </c>
      <c r="H97" s="8">
        <f t="shared" si="3"/>
        <v>0.5302325581</v>
      </c>
      <c r="I97" s="8">
        <f t="shared" si="4"/>
        <v>0.6226415094</v>
      </c>
      <c r="J97" s="8">
        <f t="shared" si="5"/>
        <v>0.8507462687</v>
      </c>
      <c r="K97" s="8">
        <f t="shared" si="6"/>
        <v>0.2462686567</v>
      </c>
      <c r="L97" s="8">
        <f t="shared" ref="L97:M97" si="106">C97/(C97+E97)</f>
        <v>0.7755102041</v>
      </c>
      <c r="M97" s="8">
        <f t="shared" si="106"/>
        <v>0.8347107438</v>
      </c>
      <c r="N97" s="8">
        <f t="shared" si="8"/>
        <v>0.5485074627</v>
      </c>
      <c r="O97" s="8">
        <f t="shared" si="9"/>
        <v>0.5</v>
      </c>
      <c r="P97" s="8">
        <f t="shared" si="10"/>
        <v>0.802238806</v>
      </c>
      <c r="Q97" s="9">
        <v>0.8329215375500523</v>
      </c>
      <c r="R97" s="1">
        <f t="shared" si="11"/>
        <v>114</v>
      </c>
      <c r="S97" s="1">
        <f t="shared" si="12"/>
        <v>112</v>
      </c>
      <c r="T97" s="10"/>
      <c r="U97" s="2"/>
      <c r="V97" s="2"/>
      <c r="W97" s="2"/>
      <c r="X97" s="2"/>
      <c r="Y97" s="2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>
      <c r="A98" s="1" t="s">
        <v>78</v>
      </c>
      <c r="B98" s="15" t="s">
        <v>110</v>
      </c>
      <c r="C98" s="12">
        <v>46.0</v>
      </c>
      <c r="D98" s="13">
        <v>48.0</v>
      </c>
      <c r="E98" s="5">
        <v>18.0</v>
      </c>
      <c r="F98" s="6">
        <v>40.0</v>
      </c>
      <c r="G98" s="7">
        <f t="shared" si="2"/>
        <v>1</v>
      </c>
      <c r="H98" s="8">
        <f t="shared" si="3"/>
        <v>0.4893617021</v>
      </c>
      <c r="I98" s="8">
        <f t="shared" si="4"/>
        <v>0.3103448276</v>
      </c>
      <c r="J98" s="8">
        <f t="shared" si="5"/>
        <v>0.5348837209</v>
      </c>
      <c r="K98" s="8">
        <f t="shared" si="6"/>
        <v>0.2727272727</v>
      </c>
      <c r="L98" s="8">
        <f t="shared" ref="L98:M98" si="107">C98/(C98+E98)</f>
        <v>0.71875</v>
      </c>
      <c r="M98" s="8">
        <f t="shared" si="107"/>
        <v>0.5454545455</v>
      </c>
      <c r="N98" s="8">
        <f t="shared" si="8"/>
        <v>0.4210526316</v>
      </c>
      <c r="O98" s="8">
        <f t="shared" si="9"/>
        <v>0.5657894737</v>
      </c>
      <c r="P98" s="8">
        <f t="shared" si="10"/>
        <v>0.6184210526</v>
      </c>
      <c r="Q98" s="9">
        <v>0.5400352784793134</v>
      </c>
      <c r="R98" s="1">
        <f t="shared" si="11"/>
        <v>46</v>
      </c>
      <c r="S98" s="1">
        <f t="shared" si="12"/>
        <v>46</v>
      </c>
      <c r="T98" s="10"/>
      <c r="U98" s="2"/>
      <c r="V98" s="2"/>
      <c r="W98" s="2"/>
      <c r="X98" s="2"/>
      <c r="Y98" s="2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>
      <c r="A99" s="1" t="s">
        <v>78</v>
      </c>
      <c r="B99" s="15" t="s">
        <v>111</v>
      </c>
      <c r="C99" s="12">
        <v>13.0</v>
      </c>
      <c r="D99" s="13">
        <v>20.0</v>
      </c>
      <c r="E99" s="5">
        <v>10.0</v>
      </c>
      <c r="F99" s="6">
        <v>26.0</v>
      </c>
      <c r="G99" s="7">
        <f t="shared" si="2"/>
        <v>0</v>
      </c>
      <c r="H99" s="8">
        <f t="shared" si="3"/>
        <v>0.3939393939</v>
      </c>
      <c r="I99" s="8">
        <f t="shared" si="4"/>
        <v>0.2777777778</v>
      </c>
      <c r="J99" s="8">
        <f t="shared" si="5"/>
        <v>0.3333333333</v>
      </c>
      <c r="K99" s="8">
        <f t="shared" si="6"/>
        <v>0.3333333333</v>
      </c>
      <c r="L99" s="8">
        <f t="shared" ref="L99:M99" si="108">C99/(C99+E99)</f>
        <v>0.5652173913</v>
      </c>
      <c r="M99" s="8">
        <f t="shared" si="108"/>
        <v>0.4347826087</v>
      </c>
      <c r="N99" s="8">
        <f t="shared" si="8"/>
        <v>0.3333333333</v>
      </c>
      <c r="O99" s="8">
        <f t="shared" si="9"/>
        <v>0.5652173913</v>
      </c>
      <c r="P99" s="8">
        <f t="shared" si="10"/>
        <v>0.4782608696</v>
      </c>
      <c r="Q99" s="9">
        <v>0.32311780620119585</v>
      </c>
      <c r="R99" s="1">
        <f t="shared" si="11"/>
        <v>13</v>
      </c>
      <c r="S99" s="1">
        <f t="shared" si="12"/>
        <v>13</v>
      </c>
      <c r="T99" s="10"/>
      <c r="U99" s="2"/>
      <c r="V99" s="2"/>
      <c r="W99" s="2"/>
      <c r="X99" s="2"/>
      <c r="Y99" s="2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>
      <c r="A100" s="1" t="s">
        <v>78</v>
      </c>
      <c r="B100" s="15" t="s">
        <v>112</v>
      </c>
      <c r="C100" s="12">
        <v>110.0</v>
      </c>
      <c r="D100" s="13">
        <v>96.0</v>
      </c>
      <c r="E100" s="5">
        <v>53.0</v>
      </c>
      <c r="F100" s="6">
        <v>66.0</v>
      </c>
      <c r="G100" s="7">
        <f t="shared" si="2"/>
        <v>1</v>
      </c>
      <c r="H100" s="8">
        <f t="shared" si="3"/>
        <v>0.5339805825</v>
      </c>
      <c r="I100" s="8">
        <f t="shared" si="4"/>
        <v>0.4453781513</v>
      </c>
      <c r="J100" s="8">
        <f t="shared" si="5"/>
        <v>0.625</v>
      </c>
      <c r="K100" s="8">
        <f t="shared" si="6"/>
        <v>0.355704698</v>
      </c>
      <c r="L100" s="8">
        <f t="shared" ref="L100:M100" si="109">C100/(C100+E100)</f>
        <v>0.6748466258</v>
      </c>
      <c r="M100" s="8">
        <f t="shared" si="109"/>
        <v>0.5925925926</v>
      </c>
      <c r="N100" s="8">
        <f t="shared" si="8"/>
        <v>0.5015384615</v>
      </c>
      <c r="O100" s="8">
        <f t="shared" si="9"/>
        <v>0.5415384615</v>
      </c>
      <c r="P100" s="8">
        <f t="shared" si="10"/>
        <v>0.6338461538</v>
      </c>
      <c r="Q100" s="9">
        <v>0.629723126419427</v>
      </c>
      <c r="R100" s="1">
        <f t="shared" si="11"/>
        <v>110</v>
      </c>
      <c r="S100" s="1">
        <f t="shared" si="12"/>
        <v>110</v>
      </c>
      <c r="T100" s="10"/>
      <c r="U100" s="2"/>
      <c r="V100" s="2"/>
      <c r="W100" s="2"/>
      <c r="X100" s="2"/>
      <c r="Y100" s="2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>
      <c r="A101" s="1" t="s">
        <v>78</v>
      </c>
      <c r="B101" s="15" t="s">
        <v>113</v>
      </c>
      <c r="C101" s="12">
        <v>55.0</v>
      </c>
      <c r="D101" s="13">
        <v>57.0</v>
      </c>
      <c r="E101" s="5">
        <v>27.0</v>
      </c>
      <c r="F101" s="6">
        <v>37.0</v>
      </c>
      <c r="G101" s="7">
        <f t="shared" si="2"/>
        <v>1</v>
      </c>
      <c r="H101" s="8">
        <f t="shared" si="3"/>
        <v>0.4910714286</v>
      </c>
      <c r="I101" s="8">
        <f t="shared" si="4"/>
        <v>0.421875</v>
      </c>
      <c r="J101" s="8">
        <f t="shared" si="5"/>
        <v>0.597826087</v>
      </c>
      <c r="K101" s="8">
        <f t="shared" si="6"/>
        <v>0.3214285714</v>
      </c>
      <c r="L101" s="8">
        <f t="shared" ref="L101:M101" si="110">C101/(C101+E101)</f>
        <v>0.6707317073</v>
      </c>
      <c r="M101" s="8">
        <f t="shared" si="110"/>
        <v>0.6063829787</v>
      </c>
      <c r="N101" s="8">
        <f t="shared" si="8"/>
        <v>0.4659090909</v>
      </c>
      <c r="O101" s="8">
        <f t="shared" si="9"/>
        <v>0.5227272727</v>
      </c>
      <c r="P101" s="8">
        <f t="shared" si="10"/>
        <v>0.6363636364</v>
      </c>
      <c r="Q101" s="9">
        <v>0.6001290014572513</v>
      </c>
      <c r="R101" s="1">
        <f t="shared" si="11"/>
        <v>55</v>
      </c>
      <c r="S101" s="1">
        <f t="shared" si="12"/>
        <v>55</v>
      </c>
      <c r="T101" s="10"/>
      <c r="U101" s="2"/>
      <c r="V101" s="2"/>
      <c r="W101" s="2"/>
      <c r="X101" s="2"/>
      <c r="Y101" s="2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>
      <c r="A102" s="1" t="s">
        <v>78</v>
      </c>
      <c r="B102" s="15" t="s">
        <v>114</v>
      </c>
      <c r="C102" s="12">
        <v>19.0</v>
      </c>
      <c r="D102" s="13">
        <v>26.0</v>
      </c>
      <c r="E102" s="5">
        <v>22.0</v>
      </c>
      <c r="F102" s="6">
        <v>39.0</v>
      </c>
      <c r="G102" s="7">
        <f t="shared" si="2"/>
        <v>1</v>
      </c>
      <c r="H102" s="8">
        <f t="shared" si="3"/>
        <v>0.4222222222</v>
      </c>
      <c r="I102" s="8">
        <f t="shared" si="4"/>
        <v>0.3606557377</v>
      </c>
      <c r="J102" s="8">
        <f t="shared" si="5"/>
        <v>0.3275862069</v>
      </c>
      <c r="K102" s="8">
        <f t="shared" si="6"/>
        <v>0.4583333333</v>
      </c>
      <c r="L102" s="8">
        <f t="shared" ref="L102:M102" si="111">C102/(C102+E102)</f>
        <v>0.4634146341</v>
      </c>
      <c r="M102" s="8">
        <f t="shared" si="111"/>
        <v>0.4</v>
      </c>
      <c r="N102" s="8">
        <f t="shared" si="8"/>
        <v>0.3867924528</v>
      </c>
      <c r="O102" s="8">
        <f t="shared" si="9"/>
        <v>0.5471698113</v>
      </c>
      <c r="P102" s="8">
        <f t="shared" si="10"/>
        <v>0.4245283019</v>
      </c>
      <c r="Q102" s="9">
        <v>0.32793742680396787</v>
      </c>
      <c r="R102" s="1">
        <f t="shared" si="11"/>
        <v>19</v>
      </c>
      <c r="S102" s="1">
        <f t="shared" si="12"/>
        <v>19</v>
      </c>
      <c r="T102" s="10"/>
      <c r="U102" s="2"/>
      <c r="V102" s="2"/>
      <c r="W102" s="2"/>
      <c r="X102" s="2"/>
      <c r="Y102" s="2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>
      <c r="A103" s="1" t="s">
        <v>78</v>
      </c>
      <c r="B103" s="15" t="s">
        <v>115</v>
      </c>
      <c r="C103" s="12">
        <v>28.0</v>
      </c>
      <c r="D103" s="13">
        <v>31.0</v>
      </c>
      <c r="E103" s="5">
        <v>15.0</v>
      </c>
      <c r="F103" s="6">
        <v>16.0</v>
      </c>
      <c r="G103" s="7">
        <f t="shared" si="2"/>
        <v>1</v>
      </c>
      <c r="H103" s="8">
        <f t="shared" si="3"/>
        <v>0.4745762712</v>
      </c>
      <c r="I103" s="8">
        <f t="shared" si="4"/>
        <v>0.4838709677</v>
      </c>
      <c r="J103" s="8">
        <f t="shared" si="5"/>
        <v>0.6363636364</v>
      </c>
      <c r="K103" s="8">
        <f t="shared" si="6"/>
        <v>0.3260869565</v>
      </c>
      <c r="L103" s="8">
        <f t="shared" ref="L103:M103" si="112">C103/(C103+E103)</f>
        <v>0.6511627907</v>
      </c>
      <c r="M103" s="8">
        <f t="shared" si="112"/>
        <v>0.6595744681</v>
      </c>
      <c r="N103" s="8">
        <f t="shared" si="8"/>
        <v>0.4777777778</v>
      </c>
      <c r="O103" s="8">
        <f t="shared" si="9"/>
        <v>0.4888888889</v>
      </c>
      <c r="P103" s="8">
        <f t="shared" si="10"/>
        <v>0.6555555556</v>
      </c>
      <c r="Q103" s="9">
        <v>0.629942399843648</v>
      </c>
      <c r="R103" s="1">
        <f t="shared" si="11"/>
        <v>28</v>
      </c>
      <c r="S103" s="1">
        <f t="shared" si="12"/>
        <v>28</v>
      </c>
      <c r="T103" s="10"/>
      <c r="U103" s="2"/>
      <c r="V103" s="2"/>
      <c r="W103" s="2"/>
      <c r="X103" s="2"/>
      <c r="Y103" s="2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>
      <c r="A104" s="1" t="s">
        <v>78</v>
      </c>
      <c r="B104" s="15" t="s">
        <v>116</v>
      </c>
      <c r="C104" s="12">
        <v>72.0</v>
      </c>
      <c r="D104" s="13">
        <v>114.0</v>
      </c>
      <c r="E104" s="5">
        <v>30.0</v>
      </c>
      <c r="F104" s="6">
        <v>36.0</v>
      </c>
      <c r="G104" s="7">
        <f t="shared" si="2"/>
        <v>1</v>
      </c>
      <c r="H104" s="8">
        <f t="shared" si="3"/>
        <v>0.3870967742</v>
      </c>
      <c r="I104" s="8">
        <f t="shared" si="4"/>
        <v>0.4545454545</v>
      </c>
      <c r="J104" s="8">
        <f t="shared" si="5"/>
        <v>0.6666666667</v>
      </c>
      <c r="K104" s="8">
        <f t="shared" si="6"/>
        <v>0.2083333333</v>
      </c>
      <c r="L104" s="8">
        <f t="shared" ref="L104:M104" si="113">C104/(C104+E104)</f>
        <v>0.7058823529</v>
      </c>
      <c r="M104" s="8">
        <f t="shared" si="113"/>
        <v>0.76</v>
      </c>
      <c r="N104" s="8">
        <f t="shared" si="8"/>
        <v>0.4047619048</v>
      </c>
      <c r="O104" s="8">
        <f t="shared" si="9"/>
        <v>0.4285714286</v>
      </c>
      <c r="P104" s="8">
        <f t="shared" si="10"/>
        <v>0.7380952381</v>
      </c>
      <c r="Q104" s="9">
        <v>0.6493904081890631</v>
      </c>
      <c r="R104" s="1">
        <f t="shared" si="11"/>
        <v>72</v>
      </c>
      <c r="S104" s="1">
        <f t="shared" si="12"/>
        <v>71</v>
      </c>
      <c r="T104" s="10"/>
      <c r="U104" s="2"/>
      <c r="V104" s="2"/>
      <c r="W104" s="2"/>
      <c r="X104" s="2"/>
      <c r="Y104" s="2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</row>
    <row r="105">
      <c r="A105" s="1" t="s">
        <v>78</v>
      </c>
      <c r="B105" s="15" t="s">
        <v>117</v>
      </c>
      <c r="C105" s="12">
        <v>30.0</v>
      </c>
      <c r="D105" s="13">
        <v>62.0</v>
      </c>
      <c r="E105" s="5">
        <v>17.0</v>
      </c>
      <c r="F105" s="6">
        <v>34.0</v>
      </c>
      <c r="G105" s="7">
        <f t="shared" si="2"/>
        <v>1</v>
      </c>
      <c r="H105" s="8">
        <f t="shared" si="3"/>
        <v>0.3260869565</v>
      </c>
      <c r="I105" s="8">
        <f t="shared" si="4"/>
        <v>0.3333333333</v>
      </c>
      <c r="J105" s="8">
        <f t="shared" si="5"/>
        <v>0.46875</v>
      </c>
      <c r="K105" s="8">
        <f t="shared" si="6"/>
        <v>0.2151898734</v>
      </c>
      <c r="L105" s="8">
        <f t="shared" ref="L105:M105" si="114">C105/(C105+E105)</f>
        <v>0.6382978723</v>
      </c>
      <c r="M105" s="8">
        <f t="shared" si="114"/>
        <v>0.6458333333</v>
      </c>
      <c r="N105" s="8">
        <f t="shared" si="8"/>
        <v>0.3286713287</v>
      </c>
      <c r="O105" s="8">
        <f t="shared" si="9"/>
        <v>0.4475524476</v>
      </c>
      <c r="P105" s="8">
        <f t="shared" si="10"/>
        <v>0.6433566434</v>
      </c>
      <c r="Q105" s="9">
        <v>0.470368029994974</v>
      </c>
      <c r="R105" s="1">
        <f t="shared" si="11"/>
        <v>30</v>
      </c>
      <c r="S105" s="1">
        <f t="shared" si="12"/>
        <v>30</v>
      </c>
      <c r="T105" s="10"/>
      <c r="U105" s="2"/>
      <c r="V105" s="2"/>
      <c r="W105" s="2"/>
      <c r="X105" s="2"/>
      <c r="Y105" s="2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</row>
    <row r="106">
      <c r="A106" s="1" t="s">
        <v>78</v>
      </c>
      <c r="B106" s="15" t="s">
        <v>118</v>
      </c>
      <c r="C106" s="12">
        <v>94.0</v>
      </c>
      <c r="D106" s="13">
        <v>121.0</v>
      </c>
      <c r="E106" s="5">
        <v>31.0</v>
      </c>
      <c r="F106" s="6">
        <v>69.0</v>
      </c>
      <c r="G106" s="7">
        <f t="shared" si="2"/>
        <v>1</v>
      </c>
      <c r="H106" s="8">
        <f t="shared" si="3"/>
        <v>0.4372093023</v>
      </c>
      <c r="I106" s="8">
        <f t="shared" si="4"/>
        <v>0.31</v>
      </c>
      <c r="J106" s="8">
        <f t="shared" si="5"/>
        <v>0.5766871166</v>
      </c>
      <c r="K106" s="8">
        <f t="shared" si="6"/>
        <v>0.2039473684</v>
      </c>
      <c r="L106" s="8">
        <f t="shared" ref="L106:M106" si="115">C106/(C106+E106)</f>
        <v>0.752</v>
      </c>
      <c r="M106" s="8">
        <f t="shared" si="115"/>
        <v>0.6368421053</v>
      </c>
      <c r="N106" s="8">
        <f t="shared" si="8"/>
        <v>0.3968253968</v>
      </c>
      <c r="O106" s="8">
        <f t="shared" si="9"/>
        <v>0.5174603175</v>
      </c>
      <c r="P106" s="8">
        <f t="shared" si="10"/>
        <v>0.6825396825</v>
      </c>
      <c r="Q106" s="9">
        <v>0.5818212544569167</v>
      </c>
      <c r="R106" s="1">
        <f t="shared" si="11"/>
        <v>94</v>
      </c>
      <c r="S106" s="1">
        <f t="shared" si="12"/>
        <v>94</v>
      </c>
      <c r="T106" s="10"/>
      <c r="U106" s="2"/>
      <c r="V106" s="2"/>
      <c r="W106" s="2"/>
      <c r="X106" s="2"/>
      <c r="Y106" s="2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</row>
    <row r="107">
      <c r="A107" s="1" t="s">
        <v>78</v>
      </c>
      <c r="B107" s="15" t="s">
        <v>119</v>
      </c>
      <c r="C107" s="12">
        <v>67.0</v>
      </c>
      <c r="D107" s="13">
        <v>55.0</v>
      </c>
      <c r="E107" s="5">
        <v>50.0</v>
      </c>
      <c r="F107" s="6">
        <v>71.0</v>
      </c>
      <c r="G107" s="7">
        <f t="shared" si="2"/>
        <v>1</v>
      </c>
      <c r="H107" s="8">
        <f t="shared" si="3"/>
        <v>0.5491803279</v>
      </c>
      <c r="I107" s="8">
        <f t="shared" si="4"/>
        <v>0.4132231405</v>
      </c>
      <c r="J107" s="8">
        <f t="shared" si="5"/>
        <v>0.4855072464</v>
      </c>
      <c r="K107" s="8">
        <f t="shared" si="6"/>
        <v>0.4761904762</v>
      </c>
      <c r="L107" s="8">
        <f t="shared" ref="L107:M107" si="116">C107/(C107+E107)</f>
        <v>0.5726495726</v>
      </c>
      <c r="M107" s="8">
        <f t="shared" si="116"/>
        <v>0.4365079365</v>
      </c>
      <c r="N107" s="8">
        <f t="shared" si="8"/>
        <v>0.4814814815</v>
      </c>
      <c r="O107" s="8">
        <f t="shared" si="9"/>
        <v>0.5679012346</v>
      </c>
      <c r="P107" s="8">
        <f t="shared" si="10"/>
        <v>0.5020576132</v>
      </c>
      <c r="Q107" s="9">
        <v>0.4861874803160171</v>
      </c>
      <c r="R107" s="1">
        <f t="shared" si="11"/>
        <v>67</v>
      </c>
      <c r="S107" s="1">
        <f t="shared" si="12"/>
        <v>67</v>
      </c>
      <c r="T107" s="10"/>
      <c r="U107" s="2"/>
      <c r="V107" s="2"/>
      <c r="W107" s="2"/>
      <c r="X107" s="2"/>
      <c r="Y107" s="2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</row>
    <row r="108">
      <c r="A108" s="1" t="s">
        <v>78</v>
      </c>
      <c r="B108" s="15" t="s">
        <v>120</v>
      </c>
      <c r="C108" s="12">
        <v>147.0</v>
      </c>
      <c r="D108" s="13">
        <v>211.0</v>
      </c>
      <c r="E108" s="5">
        <v>54.0</v>
      </c>
      <c r="F108" s="6">
        <v>90.0</v>
      </c>
      <c r="G108" s="7">
        <f t="shared" si="2"/>
        <v>1</v>
      </c>
      <c r="H108" s="8">
        <f t="shared" si="3"/>
        <v>0.4106145251</v>
      </c>
      <c r="I108" s="8">
        <f t="shared" si="4"/>
        <v>0.375</v>
      </c>
      <c r="J108" s="8">
        <f t="shared" si="5"/>
        <v>0.6202531646</v>
      </c>
      <c r="K108" s="8">
        <f t="shared" si="6"/>
        <v>0.2037735849</v>
      </c>
      <c r="L108" s="8">
        <f t="shared" ref="L108:M108" si="117">C108/(C108+E108)</f>
        <v>0.7313432836</v>
      </c>
      <c r="M108" s="8">
        <f t="shared" si="117"/>
        <v>0.7009966777</v>
      </c>
      <c r="N108" s="8">
        <f t="shared" si="8"/>
        <v>0.4003984064</v>
      </c>
      <c r="O108" s="8">
        <f t="shared" si="9"/>
        <v>0.4721115538</v>
      </c>
      <c r="P108" s="8">
        <f t="shared" si="10"/>
        <v>0.7131474104</v>
      </c>
      <c r="Q108" s="9">
        <v>0.6179593313957099</v>
      </c>
      <c r="R108" s="1">
        <f t="shared" si="11"/>
        <v>147</v>
      </c>
      <c r="S108" s="1">
        <f t="shared" si="12"/>
        <v>147</v>
      </c>
      <c r="T108" s="10"/>
      <c r="U108" s="2"/>
      <c r="V108" s="2"/>
      <c r="W108" s="2"/>
      <c r="X108" s="2"/>
      <c r="Y108" s="2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</row>
    <row r="109">
      <c r="A109" s="1" t="s">
        <v>78</v>
      </c>
      <c r="B109" s="15" t="s">
        <v>121</v>
      </c>
      <c r="C109" s="12">
        <v>71.0</v>
      </c>
      <c r="D109" s="13">
        <v>97.0</v>
      </c>
      <c r="E109" s="5">
        <v>18.0</v>
      </c>
      <c r="F109" s="6">
        <v>51.0</v>
      </c>
      <c r="G109" s="7">
        <f t="shared" si="2"/>
        <v>1</v>
      </c>
      <c r="H109" s="8">
        <f t="shared" si="3"/>
        <v>0.4226190476</v>
      </c>
      <c r="I109" s="8">
        <f t="shared" si="4"/>
        <v>0.2608695652</v>
      </c>
      <c r="J109" s="8">
        <f t="shared" si="5"/>
        <v>0.5819672131</v>
      </c>
      <c r="K109" s="8">
        <f t="shared" si="6"/>
        <v>0.1565217391</v>
      </c>
      <c r="L109" s="8">
        <f t="shared" ref="L109:M109" si="118">C109/(C109+E109)</f>
        <v>0.797752809</v>
      </c>
      <c r="M109" s="8">
        <f t="shared" si="118"/>
        <v>0.6554054054</v>
      </c>
      <c r="N109" s="8">
        <f t="shared" si="8"/>
        <v>0.3755274262</v>
      </c>
      <c r="O109" s="8">
        <f t="shared" si="9"/>
        <v>0.5147679325</v>
      </c>
      <c r="P109" s="8">
        <f t="shared" si="10"/>
        <v>0.7088607595</v>
      </c>
      <c r="Q109" s="9">
        <v>0.5886885023239976</v>
      </c>
      <c r="R109" s="1">
        <f t="shared" si="11"/>
        <v>71</v>
      </c>
      <c r="S109" s="1">
        <f t="shared" si="12"/>
        <v>71</v>
      </c>
      <c r="T109" s="10"/>
      <c r="U109" s="2"/>
      <c r="V109" s="2"/>
      <c r="W109" s="2"/>
      <c r="X109" s="2"/>
      <c r="Y109" s="2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</row>
    <row r="110">
      <c r="A110" s="1" t="s">
        <v>78</v>
      </c>
      <c r="B110" s="15" t="s">
        <v>122</v>
      </c>
      <c r="C110" s="12">
        <v>90.0</v>
      </c>
      <c r="D110" s="13">
        <v>122.0</v>
      </c>
      <c r="E110" s="5">
        <v>41.0</v>
      </c>
      <c r="F110" s="6">
        <v>65.0</v>
      </c>
      <c r="G110" s="7">
        <f t="shared" si="2"/>
        <v>1</v>
      </c>
      <c r="H110" s="8">
        <f t="shared" si="3"/>
        <v>0.4245283019</v>
      </c>
      <c r="I110" s="8">
        <f t="shared" si="4"/>
        <v>0.3867924528</v>
      </c>
      <c r="J110" s="8">
        <f t="shared" si="5"/>
        <v>0.5806451613</v>
      </c>
      <c r="K110" s="8">
        <f t="shared" si="6"/>
        <v>0.2515337423</v>
      </c>
      <c r="L110" s="8">
        <f t="shared" ref="L110:M110" si="119">C110/(C110+E110)</f>
        <v>0.6870229008</v>
      </c>
      <c r="M110" s="8">
        <f t="shared" si="119"/>
        <v>0.6524064171</v>
      </c>
      <c r="N110" s="8">
        <f t="shared" si="8"/>
        <v>0.4119496855</v>
      </c>
      <c r="O110" s="8">
        <f t="shared" si="9"/>
        <v>0.4874213836</v>
      </c>
      <c r="P110" s="8">
        <f t="shared" si="10"/>
        <v>0.6666666667</v>
      </c>
      <c r="Q110" s="9">
        <v>0.5800450584746113</v>
      </c>
      <c r="R110" s="1">
        <f t="shared" si="11"/>
        <v>90</v>
      </c>
      <c r="S110" s="1">
        <f t="shared" si="12"/>
        <v>90</v>
      </c>
      <c r="T110" s="10"/>
      <c r="U110" s="2"/>
      <c r="V110" s="2"/>
      <c r="W110" s="2"/>
      <c r="X110" s="2"/>
      <c r="Y110" s="2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</row>
    <row r="111">
      <c r="A111" s="1" t="s">
        <v>78</v>
      </c>
      <c r="B111" s="15" t="s">
        <v>123</v>
      </c>
      <c r="C111" s="12">
        <v>49.0</v>
      </c>
      <c r="D111" s="13">
        <v>62.0</v>
      </c>
      <c r="E111" s="5">
        <v>17.0</v>
      </c>
      <c r="F111" s="6">
        <v>27.0</v>
      </c>
      <c r="G111" s="7">
        <f t="shared" si="2"/>
        <v>1</v>
      </c>
      <c r="H111" s="8">
        <f t="shared" si="3"/>
        <v>0.4414414414</v>
      </c>
      <c r="I111" s="8">
        <f t="shared" si="4"/>
        <v>0.3863636364</v>
      </c>
      <c r="J111" s="8">
        <f t="shared" si="5"/>
        <v>0.6447368421</v>
      </c>
      <c r="K111" s="8">
        <f t="shared" si="6"/>
        <v>0.2151898734</v>
      </c>
      <c r="L111" s="8">
        <f t="shared" ref="L111:M111" si="120">C111/(C111+E111)</f>
        <v>0.7424242424</v>
      </c>
      <c r="M111" s="8">
        <f t="shared" si="120"/>
        <v>0.6966292135</v>
      </c>
      <c r="N111" s="8">
        <f t="shared" si="8"/>
        <v>0.4258064516</v>
      </c>
      <c r="O111" s="8">
        <f t="shared" si="9"/>
        <v>0.4903225806</v>
      </c>
      <c r="P111" s="8">
        <f t="shared" si="10"/>
        <v>0.7161290323</v>
      </c>
      <c r="Q111" s="9">
        <v>0.6452340071116032</v>
      </c>
      <c r="R111" s="1">
        <f t="shared" si="11"/>
        <v>49</v>
      </c>
      <c r="S111" s="1">
        <f t="shared" si="12"/>
        <v>49</v>
      </c>
      <c r="T111" s="10"/>
      <c r="U111" s="2"/>
      <c r="V111" s="2"/>
      <c r="W111" s="2"/>
      <c r="X111" s="2"/>
      <c r="Y111" s="2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</row>
    <row r="112">
      <c r="A112" s="1" t="s">
        <v>78</v>
      </c>
      <c r="B112" s="15" t="s">
        <v>124</v>
      </c>
      <c r="C112" s="12">
        <v>91.0</v>
      </c>
      <c r="D112" s="13">
        <v>112.0</v>
      </c>
      <c r="E112" s="5">
        <v>40.0</v>
      </c>
      <c r="F112" s="6">
        <v>53.0</v>
      </c>
      <c r="G112" s="7">
        <f t="shared" si="2"/>
        <v>1</v>
      </c>
      <c r="H112" s="8">
        <f t="shared" si="3"/>
        <v>0.4482758621</v>
      </c>
      <c r="I112" s="8">
        <f t="shared" si="4"/>
        <v>0.4301075269</v>
      </c>
      <c r="J112" s="8">
        <f t="shared" si="5"/>
        <v>0.6319444444</v>
      </c>
      <c r="K112" s="8">
        <f t="shared" si="6"/>
        <v>0.2631578947</v>
      </c>
      <c r="L112" s="8">
        <f t="shared" ref="L112:M112" si="121">C112/(C112+E112)</f>
        <v>0.6946564885</v>
      </c>
      <c r="M112" s="8">
        <f t="shared" si="121"/>
        <v>0.6787878788</v>
      </c>
      <c r="N112" s="8">
        <f t="shared" si="8"/>
        <v>0.4425675676</v>
      </c>
      <c r="O112" s="8">
        <f t="shared" si="9"/>
        <v>0.4864864865</v>
      </c>
      <c r="P112" s="8">
        <f t="shared" si="10"/>
        <v>0.6858108108</v>
      </c>
      <c r="Q112" s="9">
        <v>0.6287766753811834</v>
      </c>
      <c r="R112" s="1">
        <f t="shared" si="11"/>
        <v>91</v>
      </c>
      <c r="S112" s="1">
        <f t="shared" si="12"/>
        <v>91</v>
      </c>
      <c r="T112" s="10"/>
      <c r="U112" s="2"/>
      <c r="V112" s="2"/>
      <c r="W112" s="2"/>
      <c r="X112" s="2"/>
      <c r="Y112" s="2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</row>
    <row r="113">
      <c r="A113" s="1" t="s">
        <v>78</v>
      </c>
      <c r="B113" s="15" t="s">
        <v>125</v>
      </c>
      <c r="C113" s="12">
        <v>66.0</v>
      </c>
      <c r="D113" s="13">
        <v>131.0</v>
      </c>
      <c r="E113" s="5">
        <v>41.0</v>
      </c>
      <c r="F113" s="6">
        <v>84.0</v>
      </c>
      <c r="G113" s="7">
        <f t="shared" si="2"/>
        <v>1</v>
      </c>
      <c r="H113" s="8">
        <f t="shared" si="3"/>
        <v>0.3350253807</v>
      </c>
      <c r="I113" s="8">
        <f t="shared" si="4"/>
        <v>0.328</v>
      </c>
      <c r="J113" s="8">
        <f t="shared" si="5"/>
        <v>0.44</v>
      </c>
      <c r="K113" s="8">
        <f t="shared" si="6"/>
        <v>0.238372093</v>
      </c>
      <c r="L113" s="8">
        <f t="shared" ref="L113:M113" si="122">C113/(C113+E113)</f>
        <v>0.6168224299</v>
      </c>
      <c r="M113" s="8">
        <f t="shared" si="122"/>
        <v>0.6093023256</v>
      </c>
      <c r="N113" s="8">
        <f t="shared" si="8"/>
        <v>0.3322981366</v>
      </c>
      <c r="O113" s="8">
        <f t="shared" si="9"/>
        <v>0.4658385093</v>
      </c>
      <c r="P113" s="8">
        <f t="shared" si="10"/>
        <v>0.6118012422</v>
      </c>
      <c r="Q113" s="9">
        <v>0.44298216906266047</v>
      </c>
      <c r="R113" s="1">
        <f t="shared" si="11"/>
        <v>66</v>
      </c>
      <c r="S113" s="1">
        <f t="shared" si="12"/>
        <v>66</v>
      </c>
      <c r="T113" s="10"/>
      <c r="U113" s="2"/>
      <c r="V113" s="2"/>
      <c r="W113" s="2"/>
      <c r="X113" s="2"/>
      <c r="Y113" s="2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</row>
    <row r="114">
      <c r="A114" s="1" t="s">
        <v>78</v>
      </c>
      <c r="B114" s="15" t="s">
        <v>126</v>
      </c>
      <c r="C114" s="12">
        <v>148.0</v>
      </c>
      <c r="D114" s="13">
        <v>213.0</v>
      </c>
      <c r="E114" s="5">
        <v>53.0</v>
      </c>
      <c r="F114" s="6">
        <v>92.0</v>
      </c>
      <c r="G114" s="7">
        <f t="shared" si="2"/>
        <v>1</v>
      </c>
      <c r="H114" s="8">
        <f t="shared" si="3"/>
        <v>0.4099722992</v>
      </c>
      <c r="I114" s="8">
        <f t="shared" si="4"/>
        <v>0.3655172414</v>
      </c>
      <c r="J114" s="8">
        <f t="shared" si="5"/>
        <v>0.6166666667</v>
      </c>
      <c r="K114" s="8">
        <f t="shared" si="6"/>
        <v>0.1992481203</v>
      </c>
      <c r="L114" s="8">
        <f t="shared" ref="L114:M114" si="123">C114/(C114+E114)</f>
        <v>0.736318408</v>
      </c>
      <c r="M114" s="8">
        <f t="shared" si="123"/>
        <v>0.6983606557</v>
      </c>
      <c r="N114" s="8">
        <f t="shared" si="8"/>
        <v>0.3972332016</v>
      </c>
      <c r="O114" s="8">
        <f t="shared" si="9"/>
        <v>0.4743083004</v>
      </c>
      <c r="P114" s="8">
        <f t="shared" si="10"/>
        <v>0.7134387352</v>
      </c>
      <c r="Q114" s="9">
        <v>0.6152011077315742</v>
      </c>
      <c r="R114" s="1">
        <f t="shared" si="11"/>
        <v>148</v>
      </c>
      <c r="S114" s="1">
        <f t="shared" si="12"/>
        <v>148</v>
      </c>
      <c r="T114" s="10"/>
      <c r="U114" s="2"/>
      <c r="V114" s="2"/>
      <c r="W114" s="2"/>
      <c r="X114" s="2"/>
      <c r="Y114" s="2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</row>
    <row r="115">
      <c r="A115" s="1" t="s">
        <v>78</v>
      </c>
      <c r="B115" s="15" t="s">
        <v>127</v>
      </c>
      <c r="C115" s="12">
        <v>88.0</v>
      </c>
      <c r="D115" s="13">
        <v>129.0</v>
      </c>
      <c r="E115" s="5">
        <v>35.0</v>
      </c>
      <c r="F115" s="6">
        <v>77.0</v>
      </c>
      <c r="G115" s="7">
        <f t="shared" si="2"/>
        <v>1</v>
      </c>
      <c r="H115" s="8">
        <f t="shared" si="3"/>
        <v>0.4055299539</v>
      </c>
      <c r="I115" s="8">
        <f t="shared" si="4"/>
        <v>0.3125</v>
      </c>
      <c r="J115" s="8">
        <f t="shared" si="5"/>
        <v>0.5333333333</v>
      </c>
      <c r="K115" s="8">
        <f t="shared" si="6"/>
        <v>0.2134146341</v>
      </c>
      <c r="L115" s="8">
        <f t="shared" ref="L115:M115" si="124">C115/(C115+E115)</f>
        <v>0.7154471545</v>
      </c>
      <c r="M115" s="8">
        <f t="shared" si="124"/>
        <v>0.6262135922</v>
      </c>
      <c r="N115" s="8">
        <f t="shared" si="8"/>
        <v>0.3738601824</v>
      </c>
      <c r="O115" s="8">
        <f t="shared" si="9"/>
        <v>0.5015197568</v>
      </c>
      <c r="P115" s="8">
        <f t="shared" si="10"/>
        <v>0.6595744681</v>
      </c>
      <c r="Q115" s="9">
        <v>0.5347723620900322</v>
      </c>
      <c r="R115" s="1">
        <f t="shared" si="11"/>
        <v>88</v>
      </c>
      <c r="S115" s="1">
        <f t="shared" si="12"/>
        <v>88</v>
      </c>
      <c r="T115" s="10"/>
      <c r="U115" s="2"/>
      <c r="V115" s="2"/>
      <c r="W115" s="2"/>
      <c r="X115" s="2"/>
      <c r="Y115" s="2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</row>
    <row r="116">
      <c r="A116" s="1" t="s">
        <v>78</v>
      </c>
      <c r="B116" s="15" t="s">
        <v>128</v>
      </c>
      <c r="C116" s="12">
        <v>43.0</v>
      </c>
      <c r="D116" s="13">
        <v>53.0</v>
      </c>
      <c r="E116" s="5">
        <v>25.0</v>
      </c>
      <c r="F116" s="6">
        <v>62.0</v>
      </c>
      <c r="G116" s="7">
        <f t="shared" si="2"/>
        <v>1</v>
      </c>
      <c r="H116" s="8">
        <f t="shared" si="3"/>
        <v>0.4479166667</v>
      </c>
      <c r="I116" s="8">
        <f t="shared" si="4"/>
        <v>0.2873563218</v>
      </c>
      <c r="J116" s="8">
        <f t="shared" si="5"/>
        <v>0.4095238095</v>
      </c>
      <c r="K116" s="8">
        <f t="shared" si="6"/>
        <v>0.3205128205</v>
      </c>
      <c r="L116" s="8">
        <f t="shared" ref="L116:M116" si="125">C116/(C116+E116)</f>
        <v>0.6323529412</v>
      </c>
      <c r="M116" s="8">
        <f t="shared" si="125"/>
        <v>0.4608695652</v>
      </c>
      <c r="N116" s="8">
        <f t="shared" si="8"/>
        <v>0.3715846995</v>
      </c>
      <c r="O116" s="8">
        <f t="shared" si="9"/>
        <v>0.5737704918</v>
      </c>
      <c r="P116" s="8">
        <f t="shared" si="10"/>
        <v>0.5245901639</v>
      </c>
      <c r="Q116" s="9">
        <v>0.40165561690297236</v>
      </c>
      <c r="R116" s="1">
        <f t="shared" si="11"/>
        <v>43</v>
      </c>
      <c r="S116" s="1">
        <f t="shared" si="12"/>
        <v>43</v>
      </c>
      <c r="T116" s="10"/>
      <c r="U116" s="2"/>
      <c r="V116" s="2"/>
      <c r="W116" s="2"/>
      <c r="X116" s="2"/>
      <c r="Y116" s="2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</row>
    <row r="117">
      <c r="A117" s="1" t="s">
        <v>78</v>
      </c>
      <c r="B117" s="15" t="s">
        <v>129</v>
      </c>
      <c r="C117" s="12">
        <v>72.0</v>
      </c>
      <c r="D117" s="13">
        <v>91.0</v>
      </c>
      <c r="E117" s="5">
        <v>42.0</v>
      </c>
      <c r="F117" s="6">
        <v>61.0</v>
      </c>
      <c r="G117" s="7">
        <f t="shared" si="2"/>
        <v>1</v>
      </c>
      <c r="H117" s="8">
        <f t="shared" si="3"/>
        <v>0.4417177914</v>
      </c>
      <c r="I117" s="8">
        <f t="shared" si="4"/>
        <v>0.4077669903</v>
      </c>
      <c r="J117" s="8">
        <f t="shared" si="5"/>
        <v>0.5413533835</v>
      </c>
      <c r="K117" s="8">
        <f t="shared" si="6"/>
        <v>0.3157894737</v>
      </c>
      <c r="L117" s="8">
        <f t="shared" ref="L117:M117" si="126">C117/(C117+E117)</f>
        <v>0.6315789474</v>
      </c>
      <c r="M117" s="8">
        <f t="shared" si="126"/>
        <v>0.5986842105</v>
      </c>
      <c r="N117" s="8">
        <f t="shared" si="8"/>
        <v>0.4285714286</v>
      </c>
      <c r="O117" s="8">
        <f t="shared" si="9"/>
        <v>0.5</v>
      </c>
      <c r="P117" s="8">
        <f t="shared" si="10"/>
        <v>0.6127819549</v>
      </c>
      <c r="Q117" s="9">
        <v>0.5417078333137919</v>
      </c>
      <c r="R117" s="1">
        <f t="shared" si="11"/>
        <v>72</v>
      </c>
      <c r="S117" s="1">
        <f t="shared" si="12"/>
        <v>72</v>
      </c>
      <c r="T117" s="10"/>
      <c r="U117" s="2"/>
      <c r="V117" s="2"/>
      <c r="W117" s="2"/>
      <c r="X117" s="2"/>
      <c r="Y117" s="2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</row>
    <row r="118">
      <c r="A118" s="1" t="s">
        <v>78</v>
      </c>
      <c r="B118" s="15" t="s">
        <v>130</v>
      </c>
      <c r="C118" s="12">
        <v>74.0</v>
      </c>
      <c r="D118" s="13">
        <v>70.0</v>
      </c>
      <c r="E118" s="5">
        <v>79.0</v>
      </c>
      <c r="F118" s="6">
        <v>118.0</v>
      </c>
      <c r="G118" s="7">
        <f t="shared" si="2"/>
        <v>1</v>
      </c>
      <c r="H118" s="8">
        <f t="shared" si="3"/>
        <v>0.5138888889</v>
      </c>
      <c r="I118" s="8">
        <f t="shared" si="4"/>
        <v>0.4010152284</v>
      </c>
      <c r="J118" s="8">
        <f t="shared" si="5"/>
        <v>0.3854166667</v>
      </c>
      <c r="K118" s="8">
        <f t="shared" si="6"/>
        <v>0.5302013423</v>
      </c>
      <c r="L118" s="8">
        <f t="shared" ref="L118:M118" si="127">C118/(C118+E118)</f>
        <v>0.4836601307</v>
      </c>
      <c r="M118" s="8">
        <f t="shared" si="127"/>
        <v>0.3723404255</v>
      </c>
      <c r="N118" s="8">
        <f t="shared" si="8"/>
        <v>0.4486803519</v>
      </c>
      <c r="O118" s="8">
        <f t="shared" si="9"/>
        <v>0.5630498534</v>
      </c>
      <c r="P118" s="8">
        <f t="shared" si="10"/>
        <v>0.42228739</v>
      </c>
      <c r="Q118" s="9">
        <v>0.3825049396861971</v>
      </c>
      <c r="R118" s="1">
        <f t="shared" si="11"/>
        <v>74</v>
      </c>
      <c r="S118" s="1">
        <f t="shared" si="12"/>
        <v>74</v>
      </c>
      <c r="T118" s="10"/>
      <c r="U118" s="2"/>
      <c r="V118" s="2"/>
      <c r="W118" s="2"/>
      <c r="X118" s="2"/>
      <c r="Y118" s="2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</row>
    <row r="119">
      <c r="A119" s="1" t="s">
        <v>78</v>
      </c>
      <c r="B119" s="15" t="s">
        <v>131</v>
      </c>
      <c r="C119" s="12">
        <v>175.0</v>
      </c>
      <c r="D119" s="13">
        <v>214.0</v>
      </c>
      <c r="E119" s="5">
        <v>60.0</v>
      </c>
      <c r="F119" s="6">
        <v>80.0</v>
      </c>
      <c r="G119" s="7">
        <f t="shared" si="2"/>
        <v>1</v>
      </c>
      <c r="H119" s="8">
        <f t="shared" si="3"/>
        <v>0.4498714653</v>
      </c>
      <c r="I119" s="8">
        <f t="shared" si="4"/>
        <v>0.4285714286</v>
      </c>
      <c r="J119" s="8">
        <f t="shared" si="5"/>
        <v>0.6862745098</v>
      </c>
      <c r="K119" s="8">
        <f t="shared" si="6"/>
        <v>0.2189781022</v>
      </c>
      <c r="L119" s="8">
        <f t="shared" ref="L119:M119" si="128">C119/(C119+E119)</f>
        <v>0.7446808511</v>
      </c>
      <c r="M119" s="8">
        <f t="shared" si="128"/>
        <v>0.7278911565</v>
      </c>
      <c r="N119" s="8">
        <f t="shared" si="8"/>
        <v>0.4442344045</v>
      </c>
      <c r="O119" s="8">
        <f t="shared" si="9"/>
        <v>0.4820415879</v>
      </c>
      <c r="P119" s="8">
        <f t="shared" si="10"/>
        <v>0.7353497164</v>
      </c>
      <c r="Q119" s="9">
        <v>0.6825441843664466</v>
      </c>
      <c r="R119" s="1">
        <f t="shared" si="11"/>
        <v>175</v>
      </c>
      <c r="S119" s="1">
        <f t="shared" si="12"/>
        <v>175</v>
      </c>
      <c r="T119" s="10"/>
      <c r="U119" s="2"/>
      <c r="V119" s="2"/>
      <c r="W119" s="2"/>
      <c r="X119" s="2"/>
      <c r="Y119" s="2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</row>
    <row r="120">
      <c r="A120" s="1" t="s">
        <v>78</v>
      </c>
      <c r="B120" s="15" t="s">
        <v>132</v>
      </c>
      <c r="C120" s="12">
        <v>134.0</v>
      </c>
      <c r="D120" s="13">
        <v>164.0</v>
      </c>
      <c r="E120" s="5">
        <v>67.0</v>
      </c>
      <c r="F120" s="6">
        <v>104.0</v>
      </c>
      <c r="G120" s="7">
        <f t="shared" si="2"/>
        <v>1</v>
      </c>
      <c r="H120" s="8">
        <f t="shared" si="3"/>
        <v>0.4496644295</v>
      </c>
      <c r="I120" s="8">
        <f t="shared" si="4"/>
        <v>0.3918128655</v>
      </c>
      <c r="J120" s="8">
        <f t="shared" si="5"/>
        <v>0.5630252101</v>
      </c>
      <c r="K120" s="8">
        <f t="shared" si="6"/>
        <v>0.29004329</v>
      </c>
      <c r="L120" s="8">
        <f t="shared" ref="L120:M120" si="129">C120/(C120+E120)</f>
        <v>0.6666666667</v>
      </c>
      <c r="M120" s="8">
        <f t="shared" si="129"/>
        <v>0.6119402985</v>
      </c>
      <c r="N120" s="8">
        <f t="shared" si="8"/>
        <v>0.4285714286</v>
      </c>
      <c r="O120" s="8">
        <f t="shared" si="9"/>
        <v>0.5074626866</v>
      </c>
      <c r="P120" s="8">
        <f t="shared" si="10"/>
        <v>0.6353944563</v>
      </c>
      <c r="Q120" s="9">
        <v>0.5642094148465435</v>
      </c>
      <c r="R120" s="1">
        <f t="shared" si="11"/>
        <v>134</v>
      </c>
      <c r="S120" s="1">
        <f t="shared" si="12"/>
        <v>134</v>
      </c>
      <c r="T120" s="10"/>
      <c r="U120" s="2"/>
      <c r="V120" s="2"/>
      <c r="W120" s="2"/>
      <c r="X120" s="2"/>
      <c r="Y120" s="2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</row>
    <row r="121">
      <c r="A121" s="1" t="s">
        <v>78</v>
      </c>
      <c r="B121" s="15" t="s">
        <v>133</v>
      </c>
      <c r="C121" s="12">
        <v>151.0</v>
      </c>
      <c r="D121" s="13">
        <v>165.0</v>
      </c>
      <c r="E121" s="5">
        <v>54.0</v>
      </c>
      <c r="F121" s="6">
        <v>70.0</v>
      </c>
      <c r="G121" s="7">
        <f t="shared" si="2"/>
        <v>1</v>
      </c>
      <c r="H121" s="8">
        <f t="shared" si="3"/>
        <v>0.4778481013</v>
      </c>
      <c r="I121" s="8">
        <f t="shared" si="4"/>
        <v>0.435483871</v>
      </c>
      <c r="J121" s="8">
        <f t="shared" si="5"/>
        <v>0.6832579186</v>
      </c>
      <c r="K121" s="8">
        <f t="shared" si="6"/>
        <v>0.2465753425</v>
      </c>
      <c r="L121" s="8">
        <f t="shared" ref="L121:M121" si="130">C121/(C121+E121)</f>
        <v>0.7365853659</v>
      </c>
      <c r="M121" s="8">
        <f t="shared" si="130"/>
        <v>0.7021276596</v>
      </c>
      <c r="N121" s="8">
        <f t="shared" si="8"/>
        <v>0.4659090909</v>
      </c>
      <c r="O121" s="8">
        <f t="shared" si="9"/>
        <v>0.5022727273</v>
      </c>
      <c r="P121" s="8">
        <f t="shared" si="10"/>
        <v>0.7181818182</v>
      </c>
      <c r="Q121" s="9">
        <v>0.6833161571400933</v>
      </c>
      <c r="R121" s="1">
        <f t="shared" si="11"/>
        <v>151</v>
      </c>
      <c r="S121" s="1">
        <f t="shared" si="12"/>
        <v>151</v>
      </c>
      <c r="T121" s="10"/>
      <c r="U121" s="2"/>
      <c r="V121" s="2"/>
      <c r="W121" s="2"/>
      <c r="X121" s="2"/>
      <c r="Y121" s="2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</row>
    <row r="122">
      <c r="A122" s="1" t="s">
        <v>78</v>
      </c>
      <c r="B122" s="15" t="s">
        <v>134</v>
      </c>
      <c r="C122" s="12">
        <v>236.0</v>
      </c>
      <c r="D122" s="13">
        <v>194.0</v>
      </c>
      <c r="E122" s="5">
        <v>46.0</v>
      </c>
      <c r="F122" s="6">
        <v>41.0</v>
      </c>
      <c r="G122" s="7">
        <f t="shared" si="2"/>
        <v>1</v>
      </c>
      <c r="H122" s="8">
        <f t="shared" si="3"/>
        <v>0.5488372093</v>
      </c>
      <c r="I122" s="8">
        <f t="shared" si="4"/>
        <v>0.5287356322</v>
      </c>
      <c r="J122" s="8">
        <f t="shared" si="5"/>
        <v>0.8519855596</v>
      </c>
      <c r="K122" s="8">
        <f t="shared" si="6"/>
        <v>0.1916666667</v>
      </c>
      <c r="L122" s="8">
        <f t="shared" ref="L122:M122" si="131">C122/(C122+E122)</f>
        <v>0.8368794326</v>
      </c>
      <c r="M122" s="8">
        <f t="shared" si="131"/>
        <v>0.8255319149</v>
      </c>
      <c r="N122" s="8">
        <f t="shared" si="8"/>
        <v>0.5454545455</v>
      </c>
      <c r="O122" s="8">
        <f t="shared" si="9"/>
        <v>0.5357833656</v>
      </c>
      <c r="P122" s="8">
        <f t="shared" si="10"/>
        <v>0.83172147</v>
      </c>
      <c r="Q122" s="9">
        <v>0.8608967334544648</v>
      </c>
      <c r="R122" s="1">
        <f t="shared" si="11"/>
        <v>236</v>
      </c>
      <c r="S122" s="1">
        <f t="shared" si="12"/>
        <v>238</v>
      </c>
      <c r="T122" s="10"/>
      <c r="U122" s="2"/>
      <c r="V122" s="2"/>
      <c r="W122" s="2"/>
      <c r="X122" s="2"/>
      <c r="Y122" s="2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</row>
    <row r="123">
      <c r="A123" s="1" t="s">
        <v>78</v>
      </c>
      <c r="B123" s="15" t="s">
        <v>135</v>
      </c>
      <c r="C123" s="12">
        <v>47.0</v>
      </c>
      <c r="D123" s="13">
        <v>46.0</v>
      </c>
      <c r="E123" s="5">
        <v>67.0</v>
      </c>
      <c r="F123" s="6">
        <v>103.0</v>
      </c>
      <c r="G123" s="7">
        <f t="shared" si="2"/>
        <v>1</v>
      </c>
      <c r="H123" s="8">
        <f t="shared" si="3"/>
        <v>0.5053763441</v>
      </c>
      <c r="I123" s="8">
        <f t="shared" si="4"/>
        <v>0.3941176471</v>
      </c>
      <c r="J123" s="8">
        <f t="shared" si="5"/>
        <v>0.3133333333</v>
      </c>
      <c r="K123" s="8">
        <f t="shared" si="6"/>
        <v>0.592920354</v>
      </c>
      <c r="L123" s="8">
        <f t="shared" ref="L123:M123" si="132">C123/(C123+E123)</f>
        <v>0.4122807018</v>
      </c>
      <c r="M123" s="8">
        <f t="shared" si="132"/>
        <v>0.3087248322</v>
      </c>
      <c r="N123" s="8">
        <f t="shared" si="8"/>
        <v>0.433460076</v>
      </c>
      <c r="O123" s="8">
        <f t="shared" si="9"/>
        <v>0.5703422053</v>
      </c>
      <c r="P123" s="8">
        <f t="shared" si="10"/>
        <v>0.3536121673</v>
      </c>
      <c r="Q123" s="9">
        <v>0.3077365550965076</v>
      </c>
      <c r="R123" s="1">
        <f t="shared" si="11"/>
        <v>47</v>
      </c>
      <c r="S123" s="1">
        <f t="shared" si="12"/>
        <v>47</v>
      </c>
      <c r="T123" s="10"/>
      <c r="U123" s="2"/>
      <c r="V123" s="2"/>
      <c r="W123" s="2"/>
      <c r="X123" s="2"/>
      <c r="Y123" s="2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</row>
    <row r="124">
      <c r="A124" s="1" t="s">
        <v>78</v>
      </c>
      <c r="B124" s="15" t="s">
        <v>136</v>
      </c>
      <c r="C124" s="12">
        <v>115.0</v>
      </c>
      <c r="D124" s="13">
        <v>135.0</v>
      </c>
      <c r="E124" s="5">
        <v>38.0</v>
      </c>
      <c r="F124" s="6">
        <v>68.0</v>
      </c>
      <c r="G124" s="7">
        <f t="shared" si="2"/>
        <v>1</v>
      </c>
      <c r="H124" s="8">
        <f t="shared" si="3"/>
        <v>0.46</v>
      </c>
      <c r="I124" s="8">
        <f t="shared" si="4"/>
        <v>0.358490566</v>
      </c>
      <c r="J124" s="8">
        <f t="shared" si="5"/>
        <v>0.6284153005</v>
      </c>
      <c r="K124" s="8">
        <f t="shared" si="6"/>
        <v>0.2196531792</v>
      </c>
      <c r="L124" s="8">
        <f t="shared" ref="L124:M124" si="133">C124/(C124+E124)</f>
        <v>0.7516339869</v>
      </c>
      <c r="M124" s="8">
        <f t="shared" si="133"/>
        <v>0.6650246305</v>
      </c>
      <c r="N124" s="8">
        <f t="shared" si="8"/>
        <v>0.4297752809</v>
      </c>
      <c r="O124" s="8">
        <f t="shared" si="9"/>
        <v>0.5140449438</v>
      </c>
      <c r="P124" s="8">
        <f t="shared" si="10"/>
        <v>0.702247191</v>
      </c>
      <c r="Q124" s="9">
        <v>0.6341540397507996</v>
      </c>
      <c r="R124" s="1">
        <f t="shared" si="11"/>
        <v>115</v>
      </c>
      <c r="S124" s="1">
        <f t="shared" si="12"/>
        <v>116</v>
      </c>
      <c r="T124" s="10"/>
      <c r="U124" s="2"/>
      <c r="V124" s="2"/>
      <c r="W124" s="2"/>
      <c r="X124" s="2"/>
      <c r="Y124" s="2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</row>
    <row r="125">
      <c r="A125" s="1" t="s">
        <v>78</v>
      </c>
      <c r="B125" s="15" t="s">
        <v>137</v>
      </c>
      <c r="C125" s="12">
        <v>68.0</v>
      </c>
      <c r="D125" s="13">
        <v>64.0</v>
      </c>
      <c r="E125" s="5">
        <v>38.0</v>
      </c>
      <c r="F125" s="6">
        <v>60.0</v>
      </c>
      <c r="G125" s="7">
        <f t="shared" si="2"/>
        <v>1</v>
      </c>
      <c r="H125" s="8">
        <f t="shared" si="3"/>
        <v>0.5151515152</v>
      </c>
      <c r="I125" s="8">
        <f t="shared" si="4"/>
        <v>0.387755102</v>
      </c>
      <c r="J125" s="8">
        <f t="shared" si="5"/>
        <v>0.53125</v>
      </c>
      <c r="K125" s="8">
        <f t="shared" si="6"/>
        <v>0.3725490196</v>
      </c>
      <c r="L125" s="8">
        <f t="shared" ref="L125:M125" si="134">C125/(C125+E125)</f>
        <v>0.641509434</v>
      </c>
      <c r="M125" s="8">
        <f t="shared" si="134"/>
        <v>0.5161290323</v>
      </c>
      <c r="N125" s="8">
        <f t="shared" si="8"/>
        <v>0.4608695652</v>
      </c>
      <c r="O125" s="8">
        <f t="shared" si="9"/>
        <v>0.5565217391</v>
      </c>
      <c r="P125" s="8">
        <f t="shared" si="10"/>
        <v>0.5739130435</v>
      </c>
      <c r="Q125" s="9">
        <v>0.5345947460201702</v>
      </c>
      <c r="R125" s="1">
        <f t="shared" si="11"/>
        <v>68</v>
      </c>
      <c r="S125" s="1">
        <f t="shared" si="12"/>
        <v>68</v>
      </c>
      <c r="T125" s="10"/>
      <c r="U125" s="2"/>
      <c r="V125" s="2"/>
      <c r="W125" s="2"/>
      <c r="X125" s="2"/>
      <c r="Y125" s="2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</row>
    <row r="126">
      <c r="A126" s="1" t="s">
        <v>78</v>
      </c>
      <c r="B126" s="15" t="s">
        <v>138</v>
      </c>
      <c r="C126" s="12">
        <v>38.0</v>
      </c>
      <c r="D126" s="13">
        <v>51.0</v>
      </c>
      <c r="E126" s="5">
        <v>8.0</v>
      </c>
      <c r="F126" s="6">
        <v>23.0</v>
      </c>
      <c r="G126" s="7">
        <f t="shared" si="2"/>
        <v>0</v>
      </c>
      <c r="H126" s="8">
        <f t="shared" si="3"/>
        <v>0.4269662921</v>
      </c>
      <c r="I126" s="8">
        <f t="shared" si="4"/>
        <v>0.2580645161</v>
      </c>
      <c r="J126" s="8">
        <f t="shared" si="5"/>
        <v>0.6229508197</v>
      </c>
      <c r="K126" s="8">
        <f t="shared" si="6"/>
        <v>0.1355932203</v>
      </c>
      <c r="L126" s="8">
        <f t="shared" ref="L126:M126" si="135">C126/(C126+E126)</f>
        <v>0.8260869565</v>
      </c>
      <c r="M126" s="8">
        <f t="shared" si="135"/>
        <v>0.6891891892</v>
      </c>
      <c r="N126" s="8">
        <f t="shared" si="8"/>
        <v>0.3833333333</v>
      </c>
      <c r="O126" s="8">
        <f t="shared" si="9"/>
        <v>0.5083333333</v>
      </c>
      <c r="P126" s="8">
        <f t="shared" si="10"/>
        <v>0.7416666667</v>
      </c>
      <c r="Q126" s="9">
        <v>0.6326542085163231</v>
      </c>
      <c r="R126" s="1">
        <f t="shared" si="11"/>
        <v>38</v>
      </c>
      <c r="S126" s="1">
        <f t="shared" si="12"/>
        <v>38</v>
      </c>
      <c r="T126" s="10"/>
      <c r="U126" s="2"/>
      <c r="V126" s="2"/>
      <c r="W126" s="2"/>
      <c r="X126" s="2"/>
      <c r="Y126" s="2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</row>
    <row r="127">
      <c r="A127" s="1" t="s">
        <v>78</v>
      </c>
      <c r="B127" s="15" t="s">
        <v>139</v>
      </c>
      <c r="C127" s="12">
        <v>99.0</v>
      </c>
      <c r="D127" s="13">
        <v>156.0</v>
      </c>
      <c r="E127" s="5">
        <v>94.0</v>
      </c>
      <c r="F127" s="6">
        <v>190.0</v>
      </c>
      <c r="G127" s="7">
        <f t="shared" si="2"/>
        <v>1</v>
      </c>
      <c r="H127" s="8">
        <f t="shared" si="3"/>
        <v>0.3882352941</v>
      </c>
      <c r="I127" s="8">
        <f t="shared" si="4"/>
        <v>0.3309859155</v>
      </c>
      <c r="J127" s="8">
        <f t="shared" si="5"/>
        <v>0.3425605536</v>
      </c>
      <c r="K127" s="8">
        <f t="shared" si="6"/>
        <v>0.376</v>
      </c>
      <c r="L127" s="8">
        <f t="shared" ref="L127:M127" si="136">C127/(C127+E127)</f>
        <v>0.5129533679</v>
      </c>
      <c r="M127" s="8">
        <f t="shared" si="136"/>
        <v>0.450867052</v>
      </c>
      <c r="N127" s="8">
        <f t="shared" si="8"/>
        <v>0.3580705009</v>
      </c>
      <c r="O127" s="8">
        <f t="shared" si="9"/>
        <v>0.5361781076</v>
      </c>
      <c r="P127" s="8">
        <f t="shared" si="10"/>
        <v>0.4730983302</v>
      </c>
      <c r="Q127" s="9">
        <v>0.34276157363905657</v>
      </c>
      <c r="R127" s="1">
        <f t="shared" si="11"/>
        <v>99</v>
      </c>
      <c r="S127" s="1">
        <f t="shared" si="12"/>
        <v>99</v>
      </c>
      <c r="T127" s="10"/>
      <c r="U127" s="2"/>
      <c r="V127" s="2"/>
      <c r="W127" s="2"/>
      <c r="X127" s="2"/>
      <c r="Y127" s="2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>
      <c r="A128" s="1" t="s">
        <v>78</v>
      </c>
      <c r="B128" s="15" t="s">
        <v>140</v>
      </c>
      <c r="C128" s="12">
        <v>235.0</v>
      </c>
      <c r="D128" s="13">
        <v>192.0</v>
      </c>
      <c r="E128" s="5">
        <v>77.0</v>
      </c>
      <c r="F128" s="6">
        <v>88.0</v>
      </c>
      <c r="G128" s="7">
        <f t="shared" si="2"/>
        <v>1</v>
      </c>
      <c r="H128" s="8">
        <f t="shared" si="3"/>
        <v>0.5503512881</v>
      </c>
      <c r="I128" s="8">
        <f t="shared" si="4"/>
        <v>0.4666666667</v>
      </c>
      <c r="J128" s="8">
        <f t="shared" si="5"/>
        <v>0.7275541796</v>
      </c>
      <c r="K128" s="8">
        <f t="shared" si="6"/>
        <v>0.2862453532</v>
      </c>
      <c r="L128" s="8">
        <f t="shared" ref="L128:M128" si="137">C128/(C128+E128)</f>
        <v>0.7532051282</v>
      </c>
      <c r="M128" s="8">
        <f t="shared" si="137"/>
        <v>0.6857142857</v>
      </c>
      <c r="N128" s="8">
        <f t="shared" si="8"/>
        <v>0.527027027</v>
      </c>
      <c r="O128" s="8">
        <f t="shared" si="9"/>
        <v>0.5456081081</v>
      </c>
      <c r="P128" s="8">
        <f t="shared" si="10"/>
        <v>0.7212837838</v>
      </c>
      <c r="Q128" s="9">
        <v>0.7367768384502775</v>
      </c>
      <c r="R128" s="1">
        <f t="shared" si="11"/>
        <v>235</v>
      </c>
      <c r="S128" s="1">
        <f t="shared" si="12"/>
        <v>237</v>
      </c>
      <c r="T128" s="10"/>
      <c r="U128" s="2"/>
      <c r="V128" s="2"/>
      <c r="W128" s="2"/>
      <c r="X128" s="2"/>
      <c r="Y128" s="2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</row>
    <row r="129">
      <c r="A129" s="1" t="s">
        <v>78</v>
      </c>
      <c r="B129" s="15" t="s">
        <v>141</v>
      </c>
      <c r="C129" s="12">
        <v>72.0</v>
      </c>
      <c r="D129" s="13">
        <v>115.0</v>
      </c>
      <c r="E129" s="5">
        <v>17.0</v>
      </c>
      <c r="F129" s="6">
        <v>58.0</v>
      </c>
      <c r="G129" s="7">
        <f t="shared" si="2"/>
        <v>1</v>
      </c>
      <c r="H129" s="8">
        <f t="shared" si="3"/>
        <v>0.385026738</v>
      </c>
      <c r="I129" s="8">
        <f t="shared" si="4"/>
        <v>0.2266666667</v>
      </c>
      <c r="J129" s="8">
        <f t="shared" si="5"/>
        <v>0.5538461538</v>
      </c>
      <c r="K129" s="8">
        <f t="shared" si="6"/>
        <v>0.1287878788</v>
      </c>
      <c r="L129" s="8">
        <f t="shared" ref="L129:M129" si="138">C129/(C129+E129)</f>
        <v>0.808988764</v>
      </c>
      <c r="M129" s="8">
        <f t="shared" si="138"/>
        <v>0.6647398844</v>
      </c>
      <c r="N129" s="8">
        <f t="shared" si="8"/>
        <v>0.3396946565</v>
      </c>
      <c r="O129" s="8">
        <f t="shared" si="9"/>
        <v>0.4961832061</v>
      </c>
      <c r="P129" s="8">
        <f t="shared" si="10"/>
        <v>0.713740458</v>
      </c>
      <c r="Q129" s="9">
        <v>0.5566225371896243</v>
      </c>
      <c r="R129" s="1">
        <f t="shared" si="11"/>
        <v>72</v>
      </c>
      <c r="S129" s="1">
        <f t="shared" si="12"/>
        <v>72</v>
      </c>
      <c r="T129" s="10"/>
      <c r="U129" s="2"/>
      <c r="V129" s="2"/>
      <c r="W129" s="2"/>
      <c r="X129" s="2"/>
      <c r="Y129" s="2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>
      <c r="A130" s="1" t="s">
        <v>78</v>
      </c>
      <c r="B130" s="15" t="s">
        <v>142</v>
      </c>
      <c r="C130" s="12">
        <v>31.0</v>
      </c>
      <c r="D130" s="13">
        <v>35.0</v>
      </c>
      <c r="E130" s="5">
        <v>15.0</v>
      </c>
      <c r="F130" s="6">
        <v>23.0</v>
      </c>
      <c r="G130" s="7">
        <f t="shared" si="2"/>
        <v>1</v>
      </c>
      <c r="H130" s="8">
        <f t="shared" si="3"/>
        <v>0.4696969697</v>
      </c>
      <c r="I130" s="8">
        <f t="shared" si="4"/>
        <v>0.3947368421</v>
      </c>
      <c r="J130" s="8">
        <f t="shared" si="5"/>
        <v>0.5740740741</v>
      </c>
      <c r="K130" s="8">
        <f t="shared" si="6"/>
        <v>0.3</v>
      </c>
      <c r="L130" s="8">
        <f t="shared" ref="L130:M130" si="139">C130/(C130+E130)</f>
        <v>0.6739130435</v>
      </c>
      <c r="M130" s="8">
        <f t="shared" si="139"/>
        <v>0.6034482759</v>
      </c>
      <c r="N130" s="8">
        <f t="shared" si="8"/>
        <v>0.4423076923</v>
      </c>
      <c r="O130" s="8">
        <f t="shared" si="9"/>
        <v>0.5192307692</v>
      </c>
      <c r="P130" s="8">
        <f t="shared" si="10"/>
        <v>0.6346153846</v>
      </c>
      <c r="Q130" s="9">
        <v>0.5764657789785002</v>
      </c>
      <c r="R130" s="1">
        <f t="shared" si="11"/>
        <v>31</v>
      </c>
      <c r="S130" s="1">
        <f t="shared" si="12"/>
        <v>31</v>
      </c>
      <c r="T130" s="10"/>
      <c r="U130" s="2"/>
      <c r="V130" s="2"/>
      <c r="W130" s="2"/>
      <c r="X130" s="2"/>
      <c r="Y130" s="2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>
      <c r="A131" s="1" t="s">
        <v>78</v>
      </c>
      <c r="B131" s="15" t="s">
        <v>143</v>
      </c>
      <c r="C131" s="12">
        <v>62.0</v>
      </c>
      <c r="D131" s="13">
        <v>67.0</v>
      </c>
      <c r="E131" s="5">
        <v>21.0</v>
      </c>
      <c r="F131" s="6">
        <v>52.0</v>
      </c>
      <c r="G131" s="7">
        <f t="shared" si="2"/>
        <v>1</v>
      </c>
      <c r="H131" s="8">
        <f t="shared" si="3"/>
        <v>0.480620155</v>
      </c>
      <c r="I131" s="8">
        <f t="shared" si="4"/>
        <v>0.2876712329</v>
      </c>
      <c r="J131" s="8">
        <f t="shared" si="5"/>
        <v>0.5438596491</v>
      </c>
      <c r="K131" s="8">
        <f t="shared" si="6"/>
        <v>0.2386363636</v>
      </c>
      <c r="L131" s="8">
        <f t="shared" ref="L131:M131" si="140">C131/(C131+E131)</f>
        <v>0.7469879518</v>
      </c>
      <c r="M131" s="8">
        <f t="shared" si="140"/>
        <v>0.5630252101</v>
      </c>
      <c r="N131" s="8">
        <f t="shared" si="8"/>
        <v>0.4108910891</v>
      </c>
      <c r="O131" s="8">
        <f t="shared" si="9"/>
        <v>0.5643564356</v>
      </c>
      <c r="P131" s="8">
        <f t="shared" si="10"/>
        <v>0.6386138614</v>
      </c>
      <c r="Q131" s="9">
        <v>0.5503629351451313</v>
      </c>
      <c r="R131" s="1">
        <f t="shared" si="11"/>
        <v>62</v>
      </c>
      <c r="S131" s="1">
        <f t="shared" si="12"/>
        <v>62</v>
      </c>
      <c r="T131" s="10"/>
      <c r="U131" s="2"/>
      <c r="V131" s="2"/>
      <c r="W131" s="2"/>
      <c r="X131" s="2"/>
      <c r="Y131" s="2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>
      <c r="A132" s="1" t="s">
        <v>78</v>
      </c>
      <c r="B132" s="15" t="s">
        <v>144</v>
      </c>
      <c r="C132" s="12">
        <v>25.0</v>
      </c>
      <c r="D132" s="13">
        <v>17.0</v>
      </c>
      <c r="E132" s="5">
        <v>8.0</v>
      </c>
      <c r="F132" s="6">
        <v>23.0</v>
      </c>
      <c r="G132" s="7">
        <f t="shared" si="2"/>
        <v>0</v>
      </c>
      <c r="H132" s="8">
        <f t="shared" si="3"/>
        <v>0.5952380952</v>
      </c>
      <c r="I132" s="8">
        <f t="shared" si="4"/>
        <v>0.2580645161</v>
      </c>
      <c r="J132" s="8">
        <f t="shared" si="5"/>
        <v>0.5208333333</v>
      </c>
      <c r="K132" s="8">
        <f t="shared" si="6"/>
        <v>0.32</v>
      </c>
      <c r="L132" s="8">
        <f t="shared" ref="L132:M132" si="141">C132/(C132+E132)</f>
        <v>0.7575757576</v>
      </c>
      <c r="M132" s="8">
        <f t="shared" si="141"/>
        <v>0.425</v>
      </c>
      <c r="N132" s="8">
        <f t="shared" si="8"/>
        <v>0.4520547945</v>
      </c>
      <c r="O132" s="8">
        <f t="shared" si="9"/>
        <v>0.6575342466</v>
      </c>
      <c r="P132" s="8">
        <f t="shared" si="10"/>
        <v>0.5753424658</v>
      </c>
      <c r="Q132" s="9">
        <v>0.5276546200816304</v>
      </c>
      <c r="R132" s="1">
        <f t="shared" si="11"/>
        <v>25</v>
      </c>
      <c r="S132" s="1">
        <f t="shared" si="12"/>
        <v>25</v>
      </c>
      <c r="T132" s="10"/>
      <c r="U132" s="2"/>
      <c r="V132" s="2"/>
      <c r="W132" s="2"/>
      <c r="X132" s="2"/>
      <c r="Y132" s="2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</row>
    <row r="133">
      <c r="A133" s="1" t="s">
        <v>78</v>
      </c>
      <c r="B133" s="15" t="s">
        <v>145</v>
      </c>
      <c r="C133" s="12">
        <v>33.0</v>
      </c>
      <c r="D133" s="13">
        <v>46.0</v>
      </c>
      <c r="E133" s="5">
        <v>14.0</v>
      </c>
      <c r="F133" s="6">
        <v>21.0</v>
      </c>
      <c r="G133" s="7">
        <f t="shared" si="2"/>
        <v>0</v>
      </c>
      <c r="H133" s="8">
        <f t="shared" si="3"/>
        <v>0.417721519</v>
      </c>
      <c r="I133" s="8">
        <f t="shared" si="4"/>
        <v>0.4</v>
      </c>
      <c r="J133" s="8">
        <f t="shared" si="5"/>
        <v>0.6111111111</v>
      </c>
      <c r="K133" s="8">
        <f t="shared" si="6"/>
        <v>0.2333333333</v>
      </c>
      <c r="L133" s="8">
        <f t="shared" ref="L133:M133" si="142">C133/(C133+E133)</f>
        <v>0.7021276596</v>
      </c>
      <c r="M133" s="8">
        <f t="shared" si="142"/>
        <v>0.6865671642</v>
      </c>
      <c r="N133" s="8">
        <f t="shared" si="8"/>
        <v>0.4122807018</v>
      </c>
      <c r="O133" s="8">
        <f t="shared" si="9"/>
        <v>0.4736842105</v>
      </c>
      <c r="P133" s="8">
        <f t="shared" si="10"/>
        <v>0.6929824561</v>
      </c>
      <c r="Q133" s="9">
        <v>0.6078594755186935</v>
      </c>
      <c r="R133" s="1">
        <f t="shared" si="11"/>
        <v>33</v>
      </c>
      <c r="S133" s="1">
        <f t="shared" si="12"/>
        <v>33</v>
      </c>
      <c r="T133" s="10"/>
      <c r="U133" s="2"/>
      <c r="V133" s="2"/>
      <c r="W133" s="2"/>
      <c r="X133" s="2"/>
      <c r="Y133" s="2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>
      <c r="A134" s="1" t="s">
        <v>78</v>
      </c>
      <c r="B134" s="15" t="s">
        <v>146</v>
      </c>
      <c r="C134" s="12">
        <v>111.0</v>
      </c>
      <c r="D134" s="13">
        <v>164.0</v>
      </c>
      <c r="E134" s="5">
        <v>93.0</v>
      </c>
      <c r="F134" s="6">
        <v>205.0</v>
      </c>
      <c r="G134" s="7">
        <f t="shared" si="2"/>
        <v>1</v>
      </c>
      <c r="H134" s="8">
        <f t="shared" si="3"/>
        <v>0.4036363636</v>
      </c>
      <c r="I134" s="8">
        <f t="shared" si="4"/>
        <v>0.3120805369</v>
      </c>
      <c r="J134" s="8">
        <f t="shared" si="5"/>
        <v>0.3512658228</v>
      </c>
      <c r="K134" s="8">
        <f t="shared" si="6"/>
        <v>0.3618677043</v>
      </c>
      <c r="L134" s="8">
        <f t="shared" ref="L134:M134" si="143">C134/(C134+E134)</f>
        <v>0.5441176471</v>
      </c>
      <c r="M134" s="8">
        <f t="shared" si="143"/>
        <v>0.4444444444</v>
      </c>
      <c r="N134" s="8">
        <f t="shared" si="8"/>
        <v>0.3560209424</v>
      </c>
      <c r="O134" s="8">
        <f t="shared" si="9"/>
        <v>0.5514834206</v>
      </c>
      <c r="P134" s="8">
        <f t="shared" si="10"/>
        <v>0.479930192</v>
      </c>
      <c r="Q134" s="9">
        <v>0.3466843281533142</v>
      </c>
      <c r="R134" s="1">
        <f t="shared" si="11"/>
        <v>111</v>
      </c>
      <c r="S134" s="1">
        <f t="shared" si="12"/>
        <v>110</v>
      </c>
      <c r="T134" s="10"/>
      <c r="U134" s="2"/>
      <c r="V134" s="2"/>
      <c r="W134" s="2"/>
      <c r="X134" s="2"/>
      <c r="Y134" s="2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</row>
    <row r="135">
      <c r="A135" s="1" t="s">
        <v>78</v>
      </c>
      <c r="B135" s="15" t="s">
        <v>147</v>
      </c>
      <c r="C135" s="12">
        <v>94.0</v>
      </c>
      <c r="D135" s="13">
        <v>114.0</v>
      </c>
      <c r="E135" s="5">
        <v>33.0</v>
      </c>
      <c r="F135" s="6">
        <v>45.0</v>
      </c>
      <c r="G135" s="7">
        <f t="shared" si="2"/>
        <v>1</v>
      </c>
      <c r="H135" s="8">
        <f t="shared" si="3"/>
        <v>0.4519230769</v>
      </c>
      <c r="I135" s="8">
        <f t="shared" si="4"/>
        <v>0.4230769231</v>
      </c>
      <c r="J135" s="8">
        <f t="shared" si="5"/>
        <v>0.6762589928</v>
      </c>
      <c r="K135" s="8">
        <f t="shared" si="6"/>
        <v>0.2244897959</v>
      </c>
      <c r="L135" s="8">
        <f t="shared" ref="L135:M135" si="144">C135/(C135+E135)</f>
        <v>0.7401574803</v>
      </c>
      <c r="M135" s="8">
        <f t="shared" si="144"/>
        <v>0.7169811321</v>
      </c>
      <c r="N135" s="8">
        <f t="shared" si="8"/>
        <v>0.4440559441</v>
      </c>
      <c r="O135" s="8">
        <f t="shared" si="9"/>
        <v>0.486013986</v>
      </c>
      <c r="P135" s="8">
        <f t="shared" si="10"/>
        <v>0.7272727273</v>
      </c>
      <c r="Q135" s="9">
        <v>0.6737337703493012</v>
      </c>
      <c r="R135" s="1">
        <f t="shared" si="11"/>
        <v>94</v>
      </c>
      <c r="S135" s="1">
        <f t="shared" si="12"/>
        <v>94</v>
      </c>
      <c r="T135" s="10"/>
      <c r="U135" s="2"/>
      <c r="V135" s="2"/>
      <c r="W135" s="2"/>
      <c r="X135" s="2"/>
      <c r="Y135" s="2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>
      <c r="A136" s="1" t="s">
        <v>78</v>
      </c>
      <c r="B136" s="15" t="s">
        <v>148</v>
      </c>
      <c r="C136" s="12">
        <v>115.0</v>
      </c>
      <c r="D136" s="13">
        <v>173.0</v>
      </c>
      <c r="E136" s="5">
        <v>15.0</v>
      </c>
      <c r="F136" s="6">
        <v>36.0</v>
      </c>
      <c r="G136" s="7">
        <f t="shared" si="2"/>
        <v>1</v>
      </c>
      <c r="H136" s="8">
        <f t="shared" si="3"/>
        <v>0.3993055556</v>
      </c>
      <c r="I136" s="8">
        <f t="shared" si="4"/>
        <v>0.2941176471</v>
      </c>
      <c r="J136" s="8">
        <f t="shared" si="5"/>
        <v>0.761589404</v>
      </c>
      <c r="K136" s="8">
        <f t="shared" si="6"/>
        <v>0.07978723404</v>
      </c>
      <c r="L136" s="8">
        <f t="shared" ref="L136:M136" si="145">C136/(C136+E136)</f>
        <v>0.8846153846</v>
      </c>
      <c r="M136" s="8">
        <f t="shared" si="145"/>
        <v>0.8277511962</v>
      </c>
      <c r="N136" s="8">
        <f t="shared" si="8"/>
        <v>0.383480826</v>
      </c>
      <c r="O136" s="8">
        <f t="shared" si="9"/>
        <v>0.4454277286</v>
      </c>
      <c r="P136" s="8">
        <f t="shared" si="10"/>
        <v>0.8495575221</v>
      </c>
      <c r="Q136" s="9">
        <v>0.7601061075368116</v>
      </c>
      <c r="R136" s="1">
        <f t="shared" si="11"/>
        <v>115</v>
      </c>
      <c r="S136" s="1">
        <f t="shared" si="12"/>
        <v>115</v>
      </c>
      <c r="T136" s="10"/>
      <c r="U136" s="2"/>
      <c r="V136" s="2"/>
      <c r="W136" s="2"/>
      <c r="X136" s="2"/>
      <c r="Y136" s="2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</row>
    <row r="137">
      <c r="A137" s="1" t="s">
        <v>78</v>
      </c>
      <c r="B137" s="15" t="s">
        <v>149</v>
      </c>
      <c r="C137" s="12">
        <v>97.0</v>
      </c>
      <c r="D137" s="13">
        <v>182.0</v>
      </c>
      <c r="E137" s="5">
        <v>14.0</v>
      </c>
      <c r="F137" s="6">
        <v>42.0</v>
      </c>
      <c r="G137" s="7">
        <f t="shared" si="2"/>
        <v>0</v>
      </c>
      <c r="H137" s="8">
        <f t="shared" si="3"/>
        <v>0.3476702509</v>
      </c>
      <c r="I137" s="8">
        <f t="shared" si="4"/>
        <v>0.25</v>
      </c>
      <c r="J137" s="8">
        <f t="shared" si="5"/>
        <v>0.6978417266</v>
      </c>
      <c r="K137" s="8">
        <f t="shared" si="6"/>
        <v>0.07142857143</v>
      </c>
      <c r="L137" s="8">
        <f t="shared" ref="L137:M137" si="146">C137/(C137+E137)</f>
        <v>0.8738738739</v>
      </c>
      <c r="M137" s="8">
        <f t="shared" si="146"/>
        <v>0.8125</v>
      </c>
      <c r="N137" s="8">
        <f t="shared" si="8"/>
        <v>0.3313432836</v>
      </c>
      <c r="O137" s="8">
        <f t="shared" si="9"/>
        <v>0.4149253731</v>
      </c>
      <c r="P137" s="8">
        <f t="shared" si="10"/>
        <v>0.8328358209</v>
      </c>
      <c r="Q137" s="9">
        <v>0.6883085962329871</v>
      </c>
      <c r="R137" s="1">
        <f t="shared" si="11"/>
        <v>97</v>
      </c>
      <c r="S137" s="1">
        <f t="shared" si="12"/>
        <v>96</v>
      </c>
      <c r="T137" s="10"/>
      <c r="U137" s="2"/>
      <c r="V137" s="2"/>
      <c r="W137" s="2"/>
      <c r="X137" s="2"/>
      <c r="Y137" s="2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>
      <c r="A138" s="1" t="s">
        <v>78</v>
      </c>
      <c r="B138" s="15" t="s">
        <v>150</v>
      </c>
      <c r="C138" s="12">
        <v>53.0</v>
      </c>
      <c r="D138" s="13">
        <v>142.0</v>
      </c>
      <c r="E138" s="5">
        <v>38.0</v>
      </c>
      <c r="F138" s="6">
        <v>125.0</v>
      </c>
      <c r="G138" s="7">
        <f t="shared" si="2"/>
        <v>1</v>
      </c>
      <c r="H138" s="8">
        <f t="shared" si="3"/>
        <v>0.2717948718</v>
      </c>
      <c r="I138" s="8">
        <f t="shared" si="4"/>
        <v>0.2331288344</v>
      </c>
      <c r="J138" s="8">
        <f t="shared" si="5"/>
        <v>0.297752809</v>
      </c>
      <c r="K138" s="8">
        <f t="shared" si="6"/>
        <v>0.2111111111</v>
      </c>
      <c r="L138" s="8">
        <f t="shared" ref="L138:M138" si="147">C138/(C138+E138)</f>
        <v>0.5824175824</v>
      </c>
      <c r="M138" s="8">
        <f t="shared" si="147"/>
        <v>0.531835206</v>
      </c>
      <c r="N138" s="8">
        <f t="shared" si="8"/>
        <v>0.2541899441</v>
      </c>
      <c r="O138" s="8">
        <f t="shared" si="9"/>
        <v>0.4972067039</v>
      </c>
      <c r="P138" s="8">
        <f t="shared" si="10"/>
        <v>0.5446927374</v>
      </c>
      <c r="Q138" s="9">
        <v>0.29562924266964524</v>
      </c>
      <c r="R138" s="1">
        <f t="shared" si="11"/>
        <v>53</v>
      </c>
      <c r="S138" s="1">
        <f t="shared" si="12"/>
        <v>53</v>
      </c>
      <c r="T138" s="10"/>
      <c r="U138" s="2"/>
      <c r="V138" s="2"/>
      <c r="W138" s="2"/>
      <c r="X138" s="2"/>
      <c r="Y138" s="2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</row>
    <row r="139">
      <c r="A139" s="1" t="s">
        <v>78</v>
      </c>
      <c r="B139" s="15" t="s">
        <v>151</v>
      </c>
      <c r="C139" s="12">
        <v>83.0</v>
      </c>
      <c r="D139" s="13">
        <v>180.0</v>
      </c>
      <c r="E139" s="5">
        <v>53.0</v>
      </c>
      <c r="F139" s="6">
        <v>124.0</v>
      </c>
      <c r="G139" s="7">
        <f t="shared" si="2"/>
        <v>1</v>
      </c>
      <c r="H139" s="8">
        <f t="shared" si="3"/>
        <v>0.3155893536</v>
      </c>
      <c r="I139" s="8">
        <f t="shared" si="4"/>
        <v>0.2994350282</v>
      </c>
      <c r="J139" s="8">
        <f t="shared" si="5"/>
        <v>0.4009661836</v>
      </c>
      <c r="K139" s="8">
        <f t="shared" si="6"/>
        <v>0.2274678112</v>
      </c>
      <c r="L139" s="8">
        <f t="shared" ref="L139:M139" si="148">C139/(C139+E139)</f>
        <v>0.6102941176</v>
      </c>
      <c r="M139" s="8">
        <f t="shared" si="148"/>
        <v>0.5921052632</v>
      </c>
      <c r="N139" s="8">
        <f t="shared" si="8"/>
        <v>0.3090909091</v>
      </c>
      <c r="O139" s="8">
        <f t="shared" si="9"/>
        <v>0.4704545455</v>
      </c>
      <c r="P139" s="8">
        <f t="shared" si="10"/>
        <v>0.5977272727</v>
      </c>
      <c r="Q139" s="9">
        <v>0.404194080003669</v>
      </c>
      <c r="R139" s="1">
        <f t="shared" si="11"/>
        <v>83</v>
      </c>
      <c r="S139" s="1">
        <f t="shared" si="12"/>
        <v>83</v>
      </c>
      <c r="T139" s="10"/>
      <c r="U139" s="2"/>
      <c r="V139" s="2"/>
      <c r="W139" s="2"/>
      <c r="X139" s="2"/>
      <c r="Y139" s="2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>
      <c r="A140" s="1" t="s">
        <v>78</v>
      </c>
      <c r="B140" s="15" t="s">
        <v>152</v>
      </c>
      <c r="C140" s="12">
        <v>52.0</v>
      </c>
      <c r="D140" s="13">
        <v>70.0</v>
      </c>
      <c r="E140" s="5">
        <v>19.0</v>
      </c>
      <c r="F140" s="6">
        <v>56.0</v>
      </c>
      <c r="G140" s="7">
        <f t="shared" si="2"/>
        <v>1</v>
      </c>
      <c r="H140" s="8">
        <f t="shared" si="3"/>
        <v>0.4262295082</v>
      </c>
      <c r="I140" s="8">
        <f t="shared" si="4"/>
        <v>0.2533333333</v>
      </c>
      <c r="J140" s="8">
        <f t="shared" si="5"/>
        <v>0.4814814815</v>
      </c>
      <c r="K140" s="8">
        <f t="shared" si="6"/>
        <v>0.2134831461</v>
      </c>
      <c r="L140" s="8">
        <f t="shared" ref="L140:M140" si="149">C140/(C140+E140)</f>
        <v>0.7323943662</v>
      </c>
      <c r="M140" s="8">
        <f t="shared" si="149"/>
        <v>0.5555555556</v>
      </c>
      <c r="N140" s="8">
        <f t="shared" si="8"/>
        <v>0.3604060914</v>
      </c>
      <c r="O140" s="8">
        <f t="shared" si="9"/>
        <v>0.5482233503</v>
      </c>
      <c r="P140" s="8">
        <f t="shared" si="10"/>
        <v>0.6192893401</v>
      </c>
      <c r="Q140" s="9">
        <v>0.48007934057854135</v>
      </c>
      <c r="R140" s="1">
        <f t="shared" si="11"/>
        <v>52</v>
      </c>
      <c r="S140" s="1">
        <f t="shared" si="12"/>
        <v>52</v>
      </c>
      <c r="T140" s="10"/>
      <c r="U140" s="2"/>
      <c r="V140" s="2"/>
      <c r="W140" s="2"/>
      <c r="X140" s="2"/>
      <c r="Y140" s="2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</row>
    <row r="141">
      <c r="A141" s="1" t="s">
        <v>78</v>
      </c>
      <c r="B141" s="15" t="s">
        <v>153</v>
      </c>
      <c r="C141" s="12">
        <v>186.0</v>
      </c>
      <c r="D141" s="13">
        <v>219.0</v>
      </c>
      <c r="E141" s="5">
        <v>43.0</v>
      </c>
      <c r="F141" s="6">
        <v>95.0</v>
      </c>
      <c r="G141" s="7">
        <f t="shared" si="2"/>
        <v>1</v>
      </c>
      <c r="H141" s="8">
        <f t="shared" si="3"/>
        <v>0.4592592593</v>
      </c>
      <c r="I141" s="8">
        <f t="shared" si="4"/>
        <v>0.3115942029</v>
      </c>
      <c r="J141" s="8">
        <f t="shared" si="5"/>
        <v>0.6619217082</v>
      </c>
      <c r="K141" s="8">
        <f t="shared" si="6"/>
        <v>0.1641221374</v>
      </c>
      <c r="L141" s="8">
        <f t="shared" ref="L141:M141" si="150">C141/(C141+E141)</f>
        <v>0.8122270742</v>
      </c>
      <c r="M141" s="8">
        <f t="shared" si="150"/>
        <v>0.6974522293</v>
      </c>
      <c r="N141" s="8">
        <f t="shared" si="8"/>
        <v>0.4217311234</v>
      </c>
      <c r="O141" s="8">
        <f t="shared" si="9"/>
        <v>0.5174953959</v>
      </c>
      <c r="P141" s="8">
        <f t="shared" si="10"/>
        <v>0.7458563536</v>
      </c>
      <c r="Q141" s="9">
        <v>0.6737409537207089</v>
      </c>
      <c r="R141" s="1">
        <f t="shared" si="11"/>
        <v>186</v>
      </c>
      <c r="S141" s="1">
        <f t="shared" si="12"/>
        <v>189</v>
      </c>
      <c r="T141" s="10"/>
      <c r="U141" s="2"/>
      <c r="V141" s="2"/>
      <c r="W141" s="2"/>
      <c r="X141" s="2"/>
      <c r="Y141" s="2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</row>
    <row r="142">
      <c r="A142" s="1" t="s">
        <v>78</v>
      </c>
      <c r="B142" s="15" t="s">
        <v>154</v>
      </c>
      <c r="C142" s="12">
        <v>109.0</v>
      </c>
      <c r="D142" s="13">
        <v>142.0</v>
      </c>
      <c r="E142" s="5">
        <v>105.0</v>
      </c>
      <c r="F142" s="6">
        <v>192.0</v>
      </c>
      <c r="G142" s="7">
        <f t="shared" si="2"/>
        <v>1</v>
      </c>
      <c r="H142" s="8">
        <f t="shared" si="3"/>
        <v>0.4342629482</v>
      </c>
      <c r="I142" s="8">
        <f t="shared" si="4"/>
        <v>0.3535353535</v>
      </c>
      <c r="J142" s="8">
        <f t="shared" si="5"/>
        <v>0.3621262458</v>
      </c>
      <c r="K142" s="8">
        <f t="shared" si="6"/>
        <v>0.4251012146</v>
      </c>
      <c r="L142" s="8">
        <f t="shared" ref="L142:M142" si="151">C142/(C142+E142)</f>
        <v>0.5093457944</v>
      </c>
      <c r="M142" s="8">
        <f t="shared" si="151"/>
        <v>0.4251497006</v>
      </c>
      <c r="N142" s="8">
        <f t="shared" si="8"/>
        <v>0.3905109489</v>
      </c>
      <c r="O142" s="8">
        <f t="shared" si="9"/>
        <v>0.549270073</v>
      </c>
      <c r="P142" s="8">
        <f t="shared" si="10"/>
        <v>0.4580291971</v>
      </c>
      <c r="Q142" s="9">
        <v>0.36050934927611994</v>
      </c>
      <c r="R142" s="1">
        <f t="shared" si="11"/>
        <v>109</v>
      </c>
      <c r="S142" s="1">
        <f t="shared" si="12"/>
        <v>109</v>
      </c>
      <c r="T142" s="10"/>
      <c r="U142" s="2"/>
      <c r="V142" s="2"/>
      <c r="W142" s="2"/>
      <c r="X142" s="2"/>
      <c r="Y142" s="2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</row>
    <row r="143">
      <c r="A143" s="1" t="s">
        <v>78</v>
      </c>
      <c r="B143" s="15" t="s">
        <v>155</v>
      </c>
      <c r="C143" s="12">
        <v>128.0</v>
      </c>
      <c r="D143" s="13">
        <v>140.0</v>
      </c>
      <c r="E143" s="5">
        <v>34.0</v>
      </c>
      <c r="F143" s="6">
        <v>53.0</v>
      </c>
      <c r="G143" s="7">
        <f t="shared" si="2"/>
        <v>1</v>
      </c>
      <c r="H143" s="8">
        <f t="shared" si="3"/>
        <v>0.4776119403</v>
      </c>
      <c r="I143" s="8">
        <f t="shared" si="4"/>
        <v>0.3908045977</v>
      </c>
      <c r="J143" s="8">
        <f t="shared" si="5"/>
        <v>0.7071823204</v>
      </c>
      <c r="K143" s="8">
        <f t="shared" si="6"/>
        <v>0.1954022989</v>
      </c>
      <c r="L143" s="8">
        <f t="shared" ref="L143:M143" si="152">C143/(C143+E143)</f>
        <v>0.7901234568</v>
      </c>
      <c r="M143" s="8">
        <f t="shared" si="152"/>
        <v>0.725388601</v>
      </c>
      <c r="N143" s="8">
        <f t="shared" si="8"/>
        <v>0.4563380282</v>
      </c>
      <c r="O143" s="8">
        <f t="shared" si="9"/>
        <v>0.5098591549</v>
      </c>
      <c r="P143" s="8">
        <f t="shared" si="10"/>
        <v>0.7549295775</v>
      </c>
      <c r="Q143" s="9">
        <v>0.7141389341006075</v>
      </c>
      <c r="R143" s="1">
        <f t="shared" si="11"/>
        <v>128</v>
      </c>
      <c r="S143" s="1">
        <f t="shared" si="12"/>
        <v>129</v>
      </c>
      <c r="T143" s="10"/>
      <c r="U143" s="2"/>
      <c r="V143" s="2"/>
      <c r="W143" s="2"/>
      <c r="X143" s="2"/>
      <c r="Y143" s="2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</row>
    <row r="144">
      <c r="A144" s="1" t="s">
        <v>78</v>
      </c>
      <c r="B144" s="15" t="s">
        <v>156</v>
      </c>
      <c r="C144" s="12">
        <v>27.0</v>
      </c>
      <c r="D144" s="13">
        <v>23.0</v>
      </c>
      <c r="E144" s="5">
        <v>18.0</v>
      </c>
      <c r="F144" s="6">
        <v>23.0</v>
      </c>
      <c r="G144" s="7">
        <f t="shared" si="2"/>
        <v>1</v>
      </c>
      <c r="H144" s="8">
        <f t="shared" si="3"/>
        <v>0.54</v>
      </c>
      <c r="I144" s="8">
        <f t="shared" si="4"/>
        <v>0.4390243902</v>
      </c>
      <c r="J144" s="8">
        <f t="shared" si="5"/>
        <v>0.54</v>
      </c>
      <c r="K144" s="8">
        <f t="shared" si="6"/>
        <v>0.4390243902</v>
      </c>
      <c r="L144" s="8">
        <f t="shared" ref="L144:M144" si="153">C144/(C144+E144)</f>
        <v>0.6</v>
      </c>
      <c r="M144" s="8">
        <f t="shared" si="153"/>
        <v>0.5</v>
      </c>
      <c r="N144" s="8">
        <f t="shared" si="8"/>
        <v>0.4945054945</v>
      </c>
      <c r="O144" s="8">
        <f t="shared" si="9"/>
        <v>0.5494505495</v>
      </c>
      <c r="P144" s="8">
        <f t="shared" si="10"/>
        <v>0.5494505495</v>
      </c>
      <c r="Q144" s="9">
        <v>0.5427022010163112</v>
      </c>
      <c r="R144" s="1">
        <f t="shared" si="11"/>
        <v>27</v>
      </c>
      <c r="S144" s="1">
        <f t="shared" si="12"/>
        <v>27</v>
      </c>
      <c r="T144" s="10"/>
      <c r="U144" s="2"/>
      <c r="V144" s="2"/>
      <c r="W144" s="2"/>
      <c r="X144" s="2"/>
      <c r="Y144" s="2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</row>
    <row r="145">
      <c r="A145" s="1" t="s">
        <v>78</v>
      </c>
      <c r="B145" s="15" t="s">
        <v>157</v>
      </c>
      <c r="C145" s="12">
        <v>62.0</v>
      </c>
      <c r="D145" s="13">
        <v>196.0</v>
      </c>
      <c r="E145" s="5">
        <v>61.0</v>
      </c>
      <c r="F145" s="6">
        <v>211.0</v>
      </c>
      <c r="G145" s="7">
        <f t="shared" si="2"/>
        <v>1</v>
      </c>
      <c r="H145" s="8">
        <f t="shared" si="3"/>
        <v>0.2403100775</v>
      </c>
      <c r="I145" s="8">
        <f t="shared" si="4"/>
        <v>0.2242647059</v>
      </c>
      <c r="J145" s="8">
        <f t="shared" si="5"/>
        <v>0.2271062271</v>
      </c>
      <c r="K145" s="8">
        <f t="shared" si="6"/>
        <v>0.2373540856</v>
      </c>
      <c r="L145" s="8">
        <f t="shared" ref="L145:M145" si="154">C145/(C145+E145)</f>
        <v>0.5040650407</v>
      </c>
      <c r="M145" s="8">
        <f t="shared" si="154"/>
        <v>0.4815724816</v>
      </c>
      <c r="N145" s="8">
        <f t="shared" si="8"/>
        <v>0.2320754717</v>
      </c>
      <c r="O145" s="8">
        <f t="shared" si="9"/>
        <v>0.5150943396</v>
      </c>
      <c r="P145" s="8">
        <f t="shared" si="10"/>
        <v>0.4867924528</v>
      </c>
      <c r="Q145" s="9">
        <v>0.22641101278437553</v>
      </c>
      <c r="R145" s="1">
        <f t="shared" si="11"/>
        <v>62</v>
      </c>
      <c r="S145" s="1">
        <f t="shared" si="12"/>
        <v>62</v>
      </c>
      <c r="T145" s="10"/>
      <c r="U145" s="2"/>
      <c r="V145" s="2"/>
      <c r="W145" s="2"/>
      <c r="X145" s="2"/>
      <c r="Y145" s="2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</row>
    <row r="146">
      <c r="A146" s="1" t="s">
        <v>78</v>
      </c>
      <c r="B146" s="15" t="s">
        <v>158</v>
      </c>
      <c r="C146" s="12">
        <v>88.0</v>
      </c>
      <c r="D146" s="13">
        <v>228.0</v>
      </c>
      <c r="E146" s="5">
        <v>55.0</v>
      </c>
      <c r="F146" s="6">
        <v>223.0</v>
      </c>
      <c r="G146" s="7">
        <f t="shared" si="2"/>
        <v>1</v>
      </c>
      <c r="H146" s="8">
        <f t="shared" si="3"/>
        <v>0.2784810127</v>
      </c>
      <c r="I146" s="8">
        <f t="shared" si="4"/>
        <v>0.1978417266</v>
      </c>
      <c r="J146" s="8">
        <f t="shared" si="5"/>
        <v>0.2829581994</v>
      </c>
      <c r="K146" s="8">
        <f t="shared" si="6"/>
        <v>0.1943462898</v>
      </c>
      <c r="L146" s="8">
        <f t="shared" ref="L146:M146" si="155">C146/(C146+E146)</f>
        <v>0.6153846154</v>
      </c>
      <c r="M146" s="8">
        <f t="shared" si="155"/>
        <v>0.5055432373</v>
      </c>
      <c r="N146" s="8">
        <f t="shared" si="8"/>
        <v>0.2407407407</v>
      </c>
      <c r="O146" s="8">
        <f t="shared" si="9"/>
        <v>0.5235690236</v>
      </c>
      <c r="P146" s="8">
        <f t="shared" si="10"/>
        <v>0.531986532</v>
      </c>
      <c r="Q146" s="9">
        <v>0.27015771729462007</v>
      </c>
      <c r="R146" s="1">
        <f t="shared" si="11"/>
        <v>88</v>
      </c>
      <c r="S146" s="1">
        <f t="shared" si="12"/>
        <v>85</v>
      </c>
      <c r="T146" s="10"/>
      <c r="U146" s="2"/>
      <c r="V146" s="2"/>
      <c r="W146" s="2"/>
      <c r="X146" s="2"/>
      <c r="Y146" s="2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</row>
    <row r="147">
      <c r="A147" s="1" t="s">
        <v>78</v>
      </c>
      <c r="B147" s="15" t="s">
        <v>159</v>
      </c>
      <c r="C147" s="12">
        <v>97.0</v>
      </c>
      <c r="D147" s="13">
        <v>209.0</v>
      </c>
      <c r="E147" s="5">
        <v>58.0</v>
      </c>
      <c r="F147" s="6">
        <v>204.0</v>
      </c>
      <c r="G147" s="7">
        <f t="shared" si="2"/>
        <v>1</v>
      </c>
      <c r="H147" s="8">
        <f t="shared" si="3"/>
        <v>0.3169934641</v>
      </c>
      <c r="I147" s="8">
        <f t="shared" si="4"/>
        <v>0.2213740458</v>
      </c>
      <c r="J147" s="8">
        <f t="shared" si="5"/>
        <v>0.3222591362</v>
      </c>
      <c r="K147" s="8">
        <f t="shared" si="6"/>
        <v>0.2172284644</v>
      </c>
      <c r="L147" s="8">
        <f t="shared" ref="L147:M147" si="156">C147/(C147+E147)</f>
        <v>0.6258064516</v>
      </c>
      <c r="M147" s="8">
        <f t="shared" si="156"/>
        <v>0.5060532688</v>
      </c>
      <c r="N147" s="8">
        <f t="shared" si="8"/>
        <v>0.2728873239</v>
      </c>
      <c r="O147" s="8">
        <f t="shared" si="9"/>
        <v>0.5299295775</v>
      </c>
      <c r="P147" s="8">
        <f t="shared" si="10"/>
        <v>0.5387323944</v>
      </c>
      <c r="Q147" s="9">
        <v>0.31144192601956183</v>
      </c>
      <c r="R147" s="1">
        <f t="shared" si="11"/>
        <v>97</v>
      </c>
      <c r="S147" s="1">
        <f t="shared" si="12"/>
        <v>94</v>
      </c>
      <c r="T147" s="10"/>
      <c r="U147" s="2"/>
      <c r="V147" s="2"/>
      <c r="W147" s="2"/>
      <c r="X147" s="2"/>
      <c r="Y147" s="2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</row>
    <row r="148">
      <c r="A148" s="1" t="s">
        <v>78</v>
      </c>
      <c r="B148" s="15" t="s">
        <v>160</v>
      </c>
      <c r="C148" s="12">
        <v>55.0</v>
      </c>
      <c r="D148" s="13">
        <v>172.0</v>
      </c>
      <c r="E148" s="5">
        <v>45.0</v>
      </c>
      <c r="F148" s="6">
        <v>115.0</v>
      </c>
      <c r="G148" s="7">
        <f t="shared" si="2"/>
        <v>1</v>
      </c>
      <c r="H148" s="8">
        <f t="shared" si="3"/>
        <v>0.2422907489</v>
      </c>
      <c r="I148" s="8">
        <f t="shared" si="4"/>
        <v>0.28125</v>
      </c>
      <c r="J148" s="8">
        <f t="shared" si="5"/>
        <v>0.3235294118</v>
      </c>
      <c r="K148" s="8">
        <f t="shared" si="6"/>
        <v>0.2073732719</v>
      </c>
      <c r="L148" s="8">
        <f t="shared" ref="L148:M148" si="157">C148/(C148+E148)</f>
        <v>0.55</v>
      </c>
      <c r="M148" s="8">
        <f t="shared" si="157"/>
        <v>0.5993031359</v>
      </c>
      <c r="N148" s="8">
        <f t="shared" si="8"/>
        <v>0.2583979328</v>
      </c>
      <c r="O148" s="8">
        <f t="shared" si="9"/>
        <v>0.4392764858</v>
      </c>
      <c r="P148" s="8">
        <f t="shared" si="10"/>
        <v>0.5865633075</v>
      </c>
      <c r="Q148" s="9">
        <v>0.3364258812284135</v>
      </c>
      <c r="R148" s="1">
        <f t="shared" si="11"/>
        <v>55</v>
      </c>
      <c r="S148" s="1">
        <f t="shared" si="12"/>
        <v>57</v>
      </c>
      <c r="T148" s="10"/>
      <c r="U148" s="2"/>
      <c r="V148" s="2"/>
      <c r="W148" s="2"/>
      <c r="X148" s="2"/>
      <c r="Y148" s="2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</row>
    <row r="149">
      <c r="A149" s="1" t="s">
        <v>78</v>
      </c>
      <c r="B149" s="15" t="s">
        <v>161</v>
      </c>
      <c r="C149" s="12">
        <v>57.0</v>
      </c>
      <c r="D149" s="13">
        <v>96.0</v>
      </c>
      <c r="E149" s="5">
        <v>27.0</v>
      </c>
      <c r="F149" s="6">
        <v>54.0</v>
      </c>
      <c r="G149" s="7">
        <f t="shared" si="2"/>
        <v>1</v>
      </c>
      <c r="H149" s="8">
        <f t="shared" si="3"/>
        <v>0.3725490196</v>
      </c>
      <c r="I149" s="8">
        <f t="shared" si="4"/>
        <v>0.3333333333</v>
      </c>
      <c r="J149" s="8">
        <f t="shared" si="5"/>
        <v>0.5135135135</v>
      </c>
      <c r="K149" s="8">
        <f t="shared" si="6"/>
        <v>0.2195121951</v>
      </c>
      <c r="L149" s="8">
        <f t="shared" ref="L149:M149" si="158">C149/(C149+E149)</f>
        <v>0.6785714286</v>
      </c>
      <c r="M149" s="8">
        <f t="shared" si="158"/>
        <v>0.64</v>
      </c>
      <c r="N149" s="8">
        <f t="shared" si="8"/>
        <v>0.358974359</v>
      </c>
      <c r="O149" s="8">
        <f t="shared" si="9"/>
        <v>0.4743589744</v>
      </c>
      <c r="P149" s="8">
        <f t="shared" si="10"/>
        <v>0.6538461538</v>
      </c>
      <c r="Q149" s="9">
        <v>0.5134595539739224</v>
      </c>
      <c r="R149" s="1">
        <f t="shared" si="11"/>
        <v>57</v>
      </c>
      <c r="S149" s="1">
        <f t="shared" si="12"/>
        <v>57</v>
      </c>
      <c r="T149" s="10"/>
      <c r="U149" s="2"/>
      <c r="V149" s="2"/>
      <c r="W149" s="2"/>
      <c r="X149" s="2"/>
      <c r="Y149" s="2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</row>
    <row r="150">
      <c r="A150" s="1" t="s">
        <v>78</v>
      </c>
      <c r="B150" s="15" t="s">
        <v>162</v>
      </c>
      <c r="C150" s="12">
        <v>60.0</v>
      </c>
      <c r="D150" s="13">
        <v>211.0</v>
      </c>
      <c r="E150" s="5">
        <v>62.0</v>
      </c>
      <c r="F150" s="6">
        <v>166.0</v>
      </c>
      <c r="G150" s="7">
        <f t="shared" si="2"/>
        <v>1</v>
      </c>
      <c r="H150" s="8">
        <f t="shared" si="3"/>
        <v>0.221402214</v>
      </c>
      <c r="I150" s="8">
        <f t="shared" si="4"/>
        <v>0.2719298246</v>
      </c>
      <c r="J150" s="8">
        <f t="shared" si="5"/>
        <v>0.2654867257</v>
      </c>
      <c r="K150" s="8">
        <f t="shared" si="6"/>
        <v>0.2271062271</v>
      </c>
      <c r="L150" s="8">
        <f t="shared" ref="L150:M150" si="159">C150/(C150+E150)</f>
        <v>0.4918032787</v>
      </c>
      <c r="M150" s="8">
        <f t="shared" si="159"/>
        <v>0.5596816976</v>
      </c>
      <c r="N150" s="8">
        <f t="shared" si="8"/>
        <v>0.244488978</v>
      </c>
      <c r="O150" s="8">
        <f t="shared" si="9"/>
        <v>0.4529058116</v>
      </c>
      <c r="P150" s="8">
        <f t="shared" si="10"/>
        <v>0.5430861723</v>
      </c>
      <c r="Q150" s="9">
        <v>0.2833214252956137</v>
      </c>
      <c r="R150" s="1">
        <f t="shared" si="11"/>
        <v>60</v>
      </c>
      <c r="S150" s="1">
        <f t="shared" si="12"/>
        <v>64</v>
      </c>
      <c r="T150" s="10"/>
      <c r="U150" s="2"/>
      <c r="V150" s="2"/>
      <c r="W150" s="2"/>
      <c r="X150" s="2"/>
      <c r="Y150" s="2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</row>
    <row r="151">
      <c r="A151" s="1" t="s">
        <v>78</v>
      </c>
      <c r="B151" s="15" t="s">
        <v>163</v>
      </c>
      <c r="C151" s="12">
        <v>87.0</v>
      </c>
      <c r="D151" s="13">
        <v>219.0</v>
      </c>
      <c r="E151" s="5">
        <v>87.0</v>
      </c>
      <c r="F151" s="6">
        <v>224.0</v>
      </c>
      <c r="G151" s="7">
        <f t="shared" si="2"/>
        <v>1</v>
      </c>
      <c r="H151" s="8">
        <f t="shared" si="3"/>
        <v>0.2843137255</v>
      </c>
      <c r="I151" s="8">
        <f t="shared" si="4"/>
        <v>0.2797427653</v>
      </c>
      <c r="J151" s="8">
        <f t="shared" si="5"/>
        <v>0.2797427653</v>
      </c>
      <c r="K151" s="8">
        <f t="shared" si="6"/>
        <v>0.2843137255</v>
      </c>
      <c r="L151" s="8">
        <f t="shared" ref="L151:M151" si="160">C151/(C151+E151)</f>
        <v>0.5</v>
      </c>
      <c r="M151" s="8">
        <f t="shared" si="160"/>
        <v>0.4943566591</v>
      </c>
      <c r="N151" s="8">
        <f t="shared" si="8"/>
        <v>0.2820097245</v>
      </c>
      <c r="O151" s="8">
        <f t="shared" si="9"/>
        <v>0.5040518639</v>
      </c>
      <c r="P151" s="8">
        <f t="shared" si="10"/>
        <v>0.4959481361</v>
      </c>
      <c r="Q151" s="9">
        <v>0.28600098614423625</v>
      </c>
      <c r="R151" s="1">
        <f t="shared" si="11"/>
        <v>87</v>
      </c>
      <c r="S151" s="1">
        <f t="shared" si="12"/>
        <v>88</v>
      </c>
      <c r="T151" s="10"/>
      <c r="U151" s="2"/>
      <c r="V151" s="2"/>
      <c r="W151" s="2"/>
      <c r="X151" s="2"/>
      <c r="Y151" s="2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</row>
    <row r="152">
      <c r="A152" s="1" t="s">
        <v>78</v>
      </c>
      <c r="B152" s="15" t="s">
        <v>164</v>
      </c>
      <c r="C152" s="12">
        <v>58.0</v>
      </c>
      <c r="D152" s="13">
        <v>122.0</v>
      </c>
      <c r="E152" s="5">
        <v>44.0</v>
      </c>
      <c r="F152" s="6">
        <v>124.0</v>
      </c>
      <c r="G152" s="7">
        <f t="shared" si="2"/>
        <v>1</v>
      </c>
      <c r="H152" s="8">
        <f t="shared" si="3"/>
        <v>0.3222222222</v>
      </c>
      <c r="I152" s="8">
        <f t="shared" si="4"/>
        <v>0.2619047619</v>
      </c>
      <c r="J152" s="8">
        <f t="shared" si="5"/>
        <v>0.3186813187</v>
      </c>
      <c r="K152" s="8">
        <f t="shared" si="6"/>
        <v>0.265060241</v>
      </c>
      <c r="L152" s="8">
        <f t="shared" ref="L152:M152" si="161">C152/(C152+E152)</f>
        <v>0.568627451</v>
      </c>
      <c r="M152" s="8">
        <f t="shared" si="161"/>
        <v>0.4959349593</v>
      </c>
      <c r="N152" s="8">
        <f t="shared" si="8"/>
        <v>0.2931034483</v>
      </c>
      <c r="O152" s="8">
        <f t="shared" si="9"/>
        <v>0.5229885057</v>
      </c>
      <c r="P152" s="8">
        <f t="shared" si="10"/>
        <v>0.5172413793</v>
      </c>
      <c r="Q152" s="9">
        <v>0.31508537276226506</v>
      </c>
      <c r="R152" s="1">
        <f t="shared" si="11"/>
        <v>58</v>
      </c>
      <c r="S152" s="1">
        <f t="shared" si="12"/>
        <v>58</v>
      </c>
      <c r="T152" s="10"/>
      <c r="U152" s="2"/>
      <c r="V152" s="2"/>
      <c r="W152" s="2"/>
      <c r="X152" s="2"/>
      <c r="Y152" s="2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</row>
    <row r="153">
      <c r="A153" s="1" t="s">
        <v>78</v>
      </c>
      <c r="B153" s="15" t="s">
        <v>165</v>
      </c>
      <c r="C153" s="12">
        <v>114.0</v>
      </c>
      <c r="D153" s="13">
        <v>122.0</v>
      </c>
      <c r="E153" s="5">
        <v>35.0</v>
      </c>
      <c r="F153" s="6">
        <v>60.0</v>
      </c>
      <c r="G153" s="7">
        <f t="shared" si="2"/>
        <v>1</v>
      </c>
      <c r="H153" s="8">
        <f t="shared" si="3"/>
        <v>0.4830508475</v>
      </c>
      <c r="I153" s="8">
        <f t="shared" si="4"/>
        <v>0.3684210526</v>
      </c>
      <c r="J153" s="8">
        <f t="shared" si="5"/>
        <v>0.6551724138</v>
      </c>
      <c r="K153" s="8">
        <f t="shared" si="6"/>
        <v>0.2229299363</v>
      </c>
      <c r="L153" s="8">
        <f t="shared" ref="L153:M153" si="162">C153/(C153+E153)</f>
        <v>0.7651006711</v>
      </c>
      <c r="M153" s="8">
        <f t="shared" si="162"/>
        <v>0.6703296703</v>
      </c>
      <c r="N153" s="8">
        <f t="shared" si="8"/>
        <v>0.4501510574</v>
      </c>
      <c r="O153" s="8">
        <f t="shared" si="9"/>
        <v>0.5256797583</v>
      </c>
      <c r="P153" s="8">
        <f t="shared" si="10"/>
        <v>0.7129909366</v>
      </c>
      <c r="Q153" s="9">
        <v>0.664027476834709</v>
      </c>
      <c r="R153" s="1">
        <f t="shared" si="11"/>
        <v>114</v>
      </c>
      <c r="S153" s="1">
        <f t="shared" si="12"/>
        <v>115</v>
      </c>
      <c r="T153" s="10"/>
      <c r="U153" s="2"/>
      <c r="V153" s="2"/>
      <c r="W153" s="2"/>
      <c r="X153" s="2"/>
      <c r="Y153" s="2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</row>
    <row r="154">
      <c r="A154" s="1" t="s">
        <v>166</v>
      </c>
      <c r="B154" s="15" t="s">
        <v>167</v>
      </c>
      <c r="C154" s="12">
        <v>274.0</v>
      </c>
      <c r="D154" s="13">
        <v>252.0</v>
      </c>
      <c r="E154" s="5">
        <v>188.0</v>
      </c>
      <c r="F154" s="6">
        <v>225.0</v>
      </c>
      <c r="G154" s="7">
        <f t="shared" si="2"/>
        <v>1</v>
      </c>
      <c r="H154" s="8">
        <f t="shared" si="3"/>
        <v>0.5209125475</v>
      </c>
      <c r="I154" s="8">
        <f t="shared" si="4"/>
        <v>0.4552058111</v>
      </c>
      <c r="J154" s="8">
        <f t="shared" si="5"/>
        <v>0.5490981964</v>
      </c>
      <c r="K154" s="8">
        <f t="shared" si="6"/>
        <v>0.4272727273</v>
      </c>
      <c r="L154" s="8">
        <f t="shared" ref="L154:M154" si="163">C154/(C154+E154)</f>
        <v>0.5930735931</v>
      </c>
      <c r="M154" s="8">
        <f t="shared" si="163"/>
        <v>0.5283018868</v>
      </c>
      <c r="N154" s="8">
        <f t="shared" si="8"/>
        <v>0.4920127796</v>
      </c>
      <c r="O154" s="8">
        <f t="shared" si="9"/>
        <v>0.5314164004</v>
      </c>
      <c r="P154" s="8">
        <f t="shared" si="10"/>
        <v>0.560170394</v>
      </c>
      <c r="Q154" s="9">
        <v>0.5505165361876059</v>
      </c>
      <c r="R154" s="1">
        <f t="shared" si="11"/>
        <v>274</v>
      </c>
      <c r="S154" s="1">
        <f t="shared" si="12"/>
        <v>274</v>
      </c>
      <c r="T154" s="10"/>
      <c r="U154" s="2"/>
      <c r="V154" s="2"/>
      <c r="W154" s="2"/>
      <c r="X154" s="2"/>
      <c r="Y154" s="2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</row>
    <row r="155">
      <c r="A155" s="1" t="s">
        <v>166</v>
      </c>
      <c r="B155" s="15" t="s">
        <v>168</v>
      </c>
      <c r="C155" s="12">
        <v>108.0</v>
      </c>
      <c r="D155" s="13">
        <v>131.0</v>
      </c>
      <c r="E155" s="5">
        <v>89.0</v>
      </c>
      <c r="F155" s="6">
        <v>133.0</v>
      </c>
      <c r="G155" s="7">
        <f t="shared" si="2"/>
        <v>1</v>
      </c>
      <c r="H155" s="8">
        <f t="shared" si="3"/>
        <v>0.4518828452</v>
      </c>
      <c r="I155" s="8">
        <f t="shared" si="4"/>
        <v>0.4009009009</v>
      </c>
      <c r="J155" s="8">
        <f t="shared" si="5"/>
        <v>0.4481327801</v>
      </c>
      <c r="K155" s="8">
        <f t="shared" si="6"/>
        <v>0.4045454545</v>
      </c>
      <c r="L155" s="8">
        <f t="shared" ref="L155:M155" si="164">C155/(C155+E155)</f>
        <v>0.5482233503</v>
      </c>
      <c r="M155" s="8">
        <f t="shared" si="164"/>
        <v>0.4962121212</v>
      </c>
      <c r="N155" s="8">
        <f t="shared" si="8"/>
        <v>0.4273318872</v>
      </c>
      <c r="O155" s="8">
        <f t="shared" si="9"/>
        <v>0.5227765727</v>
      </c>
      <c r="P155" s="8">
        <f t="shared" si="10"/>
        <v>0.5184381779</v>
      </c>
      <c r="Q155" s="9">
        <v>0.45026815390402947</v>
      </c>
      <c r="R155" s="1">
        <f t="shared" si="11"/>
        <v>108</v>
      </c>
      <c r="S155" s="1">
        <f t="shared" si="12"/>
        <v>108</v>
      </c>
      <c r="T155" s="10"/>
      <c r="U155" s="2"/>
      <c r="V155" s="2"/>
      <c r="W155" s="2"/>
      <c r="X155" s="2"/>
      <c r="Y155" s="2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</row>
    <row r="156">
      <c r="A156" s="1" t="s">
        <v>166</v>
      </c>
      <c r="B156" s="15" t="s">
        <v>169</v>
      </c>
      <c r="C156" s="12">
        <v>67.0</v>
      </c>
      <c r="D156" s="13">
        <v>46.0</v>
      </c>
      <c r="E156" s="5">
        <v>130.0</v>
      </c>
      <c r="F156" s="6">
        <v>164.0</v>
      </c>
      <c r="G156" s="7">
        <f t="shared" si="2"/>
        <v>1</v>
      </c>
      <c r="H156" s="8">
        <f t="shared" si="3"/>
        <v>0.592920354</v>
      </c>
      <c r="I156" s="8">
        <f t="shared" si="4"/>
        <v>0.4421768707</v>
      </c>
      <c r="J156" s="8">
        <f t="shared" si="5"/>
        <v>0.29004329</v>
      </c>
      <c r="K156" s="8">
        <f t="shared" si="6"/>
        <v>0.7386363636</v>
      </c>
      <c r="L156" s="8">
        <f t="shared" ref="L156:M156" si="165">C156/(C156+E156)</f>
        <v>0.3401015228</v>
      </c>
      <c r="M156" s="8">
        <f t="shared" si="165"/>
        <v>0.219047619</v>
      </c>
      <c r="N156" s="8">
        <f t="shared" si="8"/>
        <v>0.484029484</v>
      </c>
      <c r="O156" s="8">
        <f t="shared" si="9"/>
        <v>0.5675675676</v>
      </c>
      <c r="P156" s="8">
        <f t="shared" si="10"/>
        <v>0.2776412776</v>
      </c>
      <c r="Q156" s="9">
        <v>0.281785052812352</v>
      </c>
      <c r="R156" s="1">
        <f t="shared" si="11"/>
        <v>67</v>
      </c>
      <c r="S156" s="1">
        <f t="shared" si="12"/>
        <v>66</v>
      </c>
      <c r="T156" s="10"/>
      <c r="U156" s="2"/>
      <c r="V156" s="2"/>
      <c r="W156" s="2"/>
      <c r="X156" s="2"/>
      <c r="Y156" s="2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</row>
    <row r="157">
      <c r="A157" s="1" t="s">
        <v>166</v>
      </c>
      <c r="B157" s="15" t="s">
        <v>170</v>
      </c>
      <c r="C157" s="12">
        <v>33.0</v>
      </c>
      <c r="D157" s="13">
        <v>38.0</v>
      </c>
      <c r="E157" s="5">
        <v>49.0</v>
      </c>
      <c r="F157" s="6">
        <v>95.0</v>
      </c>
      <c r="G157" s="7">
        <f t="shared" si="2"/>
        <v>1</v>
      </c>
      <c r="H157" s="8">
        <f t="shared" si="3"/>
        <v>0.4647887324</v>
      </c>
      <c r="I157" s="8">
        <f t="shared" si="4"/>
        <v>0.3402777778</v>
      </c>
      <c r="J157" s="8">
        <f t="shared" si="5"/>
        <v>0.2578125</v>
      </c>
      <c r="K157" s="8">
        <f t="shared" si="6"/>
        <v>0.5632183908</v>
      </c>
      <c r="L157" s="8">
        <f t="shared" ref="L157:M157" si="166">C157/(C157+E157)</f>
        <v>0.4024390244</v>
      </c>
      <c r="M157" s="8">
        <f t="shared" si="166"/>
        <v>0.2857142857</v>
      </c>
      <c r="N157" s="8">
        <f t="shared" si="8"/>
        <v>0.3813953488</v>
      </c>
      <c r="O157" s="8">
        <f t="shared" si="9"/>
        <v>0.5953488372</v>
      </c>
      <c r="P157" s="8">
        <f t="shared" si="10"/>
        <v>0.3302325581</v>
      </c>
      <c r="Q157" s="9">
        <v>0.2441773767028138</v>
      </c>
      <c r="R157" s="1">
        <f t="shared" si="11"/>
        <v>33</v>
      </c>
      <c r="S157" s="1">
        <f t="shared" si="12"/>
        <v>32</v>
      </c>
      <c r="T157" s="10"/>
      <c r="U157" s="2"/>
      <c r="V157" s="2"/>
      <c r="W157" s="2"/>
      <c r="X157" s="2"/>
      <c r="Y157" s="2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</row>
    <row r="158">
      <c r="A158" s="1" t="s">
        <v>166</v>
      </c>
      <c r="B158" s="15" t="s">
        <v>171</v>
      </c>
      <c r="C158" s="12">
        <v>94.0</v>
      </c>
      <c r="D158" s="13">
        <v>114.0</v>
      </c>
      <c r="E158" s="5">
        <v>187.0</v>
      </c>
      <c r="F158" s="6">
        <v>281.0</v>
      </c>
      <c r="G158" s="7">
        <f t="shared" si="2"/>
        <v>1</v>
      </c>
      <c r="H158" s="8">
        <f t="shared" si="3"/>
        <v>0.4519230769</v>
      </c>
      <c r="I158" s="8">
        <f t="shared" si="4"/>
        <v>0.3995726496</v>
      </c>
      <c r="J158" s="8">
        <f t="shared" si="5"/>
        <v>0.2506666667</v>
      </c>
      <c r="K158" s="8">
        <f t="shared" si="6"/>
        <v>0.6212624585</v>
      </c>
      <c r="L158" s="8">
        <f t="shared" ref="L158:M158" si="167">C158/(C158+E158)</f>
        <v>0.334519573</v>
      </c>
      <c r="M158" s="8">
        <f t="shared" si="167"/>
        <v>0.2886075949</v>
      </c>
      <c r="N158" s="8">
        <f t="shared" si="8"/>
        <v>0.4156804734</v>
      </c>
      <c r="O158" s="8">
        <f t="shared" si="9"/>
        <v>0.5547337278</v>
      </c>
      <c r="P158" s="8">
        <f t="shared" si="10"/>
        <v>0.3076923077</v>
      </c>
      <c r="Q158" s="9">
        <v>0.25296668999626165</v>
      </c>
      <c r="R158" s="1">
        <f t="shared" si="11"/>
        <v>94</v>
      </c>
      <c r="S158" s="1">
        <f t="shared" si="12"/>
        <v>94</v>
      </c>
      <c r="T158" s="10"/>
      <c r="U158" s="2"/>
      <c r="V158" s="2"/>
      <c r="W158" s="2"/>
      <c r="X158" s="2"/>
      <c r="Y158" s="2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</row>
    <row r="159">
      <c r="A159" s="1" t="s">
        <v>166</v>
      </c>
      <c r="B159" s="15" t="s">
        <v>172</v>
      </c>
      <c r="C159" s="12">
        <v>102.0</v>
      </c>
      <c r="D159" s="13">
        <v>101.0</v>
      </c>
      <c r="E159" s="5">
        <v>86.0</v>
      </c>
      <c r="F159" s="6">
        <v>130.0</v>
      </c>
      <c r="G159" s="7">
        <f t="shared" si="2"/>
        <v>1</v>
      </c>
      <c r="H159" s="8">
        <f t="shared" si="3"/>
        <v>0.5024630542</v>
      </c>
      <c r="I159" s="8">
        <f t="shared" si="4"/>
        <v>0.3981481481</v>
      </c>
      <c r="J159" s="8">
        <f t="shared" si="5"/>
        <v>0.4396551724</v>
      </c>
      <c r="K159" s="8">
        <f t="shared" si="6"/>
        <v>0.4598930481</v>
      </c>
      <c r="L159" s="8">
        <f t="shared" ref="L159:M159" si="168">C159/(C159+E159)</f>
        <v>0.5425531915</v>
      </c>
      <c r="M159" s="8">
        <f t="shared" si="168"/>
        <v>0.4372294372</v>
      </c>
      <c r="N159" s="8">
        <f t="shared" si="8"/>
        <v>0.4486873508</v>
      </c>
      <c r="O159" s="8">
        <f t="shared" si="9"/>
        <v>0.553699284</v>
      </c>
      <c r="P159" s="8">
        <f t="shared" si="10"/>
        <v>0.4844868735</v>
      </c>
      <c r="Q159" s="9">
        <v>0.43914604221424447</v>
      </c>
      <c r="R159" s="1">
        <f t="shared" si="11"/>
        <v>102</v>
      </c>
      <c r="S159" s="1">
        <f t="shared" si="12"/>
        <v>102</v>
      </c>
      <c r="T159" s="10"/>
      <c r="U159" s="2"/>
      <c r="V159" s="2"/>
      <c r="W159" s="2"/>
      <c r="X159" s="2"/>
      <c r="Y159" s="2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</row>
    <row r="160">
      <c r="A160" s="1" t="s">
        <v>166</v>
      </c>
      <c r="B160" s="15" t="s">
        <v>173</v>
      </c>
      <c r="C160" s="12">
        <v>93.0</v>
      </c>
      <c r="D160" s="13">
        <v>81.0</v>
      </c>
      <c r="E160" s="5">
        <v>105.0</v>
      </c>
      <c r="F160" s="6">
        <v>152.0</v>
      </c>
      <c r="G160" s="7">
        <f t="shared" si="2"/>
        <v>1</v>
      </c>
      <c r="H160" s="8">
        <f t="shared" si="3"/>
        <v>0.5344827586</v>
      </c>
      <c r="I160" s="8">
        <f t="shared" si="4"/>
        <v>0.4085603113</v>
      </c>
      <c r="J160" s="8">
        <f t="shared" si="5"/>
        <v>0.3795918367</v>
      </c>
      <c r="K160" s="8">
        <f t="shared" si="6"/>
        <v>0.564516129</v>
      </c>
      <c r="L160" s="8">
        <f t="shared" ref="L160:M160" si="169">C160/(C160+E160)</f>
        <v>0.4696969697</v>
      </c>
      <c r="M160" s="8">
        <f t="shared" si="169"/>
        <v>0.347639485</v>
      </c>
      <c r="N160" s="8">
        <f t="shared" si="8"/>
        <v>0.4593967517</v>
      </c>
      <c r="O160" s="8">
        <f t="shared" si="9"/>
        <v>0.5684454756</v>
      </c>
      <c r="P160" s="8">
        <f t="shared" si="10"/>
        <v>0.403712297</v>
      </c>
      <c r="Q160" s="9">
        <v>0.37547857267002815</v>
      </c>
      <c r="R160" s="1">
        <f t="shared" si="11"/>
        <v>93</v>
      </c>
      <c r="S160" s="1">
        <f t="shared" si="12"/>
        <v>92</v>
      </c>
      <c r="T160" s="10"/>
      <c r="U160" s="2"/>
      <c r="V160" s="2"/>
      <c r="W160" s="2"/>
      <c r="X160" s="2"/>
      <c r="Y160" s="2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</row>
    <row r="161">
      <c r="A161" s="1" t="s">
        <v>166</v>
      </c>
      <c r="B161" s="15" t="s">
        <v>174</v>
      </c>
      <c r="C161" s="12">
        <v>136.0</v>
      </c>
      <c r="D161" s="13">
        <v>169.0</v>
      </c>
      <c r="E161" s="5">
        <v>109.0</v>
      </c>
      <c r="F161" s="6">
        <v>130.0</v>
      </c>
      <c r="G161" s="7">
        <f t="shared" si="2"/>
        <v>1</v>
      </c>
      <c r="H161" s="8">
        <f t="shared" si="3"/>
        <v>0.4459016393</v>
      </c>
      <c r="I161" s="8">
        <f t="shared" si="4"/>
        <v>0.4560669456</v>
      </c>
      <c r="J161" s="8">
        <f t="shared" si="5"/>
        <v>0.5112781955</v>
      </c>
      <c r="K161" s="8">
        <f t="shared" si="6"/>
        <v>0.3920863309</v>
      </c>
      <c r="L161" s="8">
        <f t="shared" ref="L161:M161" si="170">C161/(C161+E161)</f>
        <v>0.5551020408</v>
      </c>
      <c r="M161" s="8">
        <f t="shared" si="170"/>
        <v>0.5652173913</v>
      </c>
      <c r="N161" s="8">
        <f t="shared" si="8"/>
        <v>0.4503676471</v>
      </c>
      <c r="O161" s="8">
        <f t="shared" si="9"/>
        <v>0.4889705882</v>
      </c>
      <c r="P161" s="8">
        <f t="shared" si="10"/>
        <v>0.5606617647</v>
      </c>
      <c r="Q161" s="9">
        <v>0.5120090470221341</v>
      </c>
      <c r="R161" s="1">
        <f t="shared" si="11"/>
        <v>136</v>
      </c>
      <c r="S161" s="1">
        <f t="shared" si="12"/>
        <v>136</v>
      </c>
      <c r="T161" s="10"/>
      <c r="U161" s="2"/>
      <c r="V161" s="2"/>
      <c r="W161" s="2"/>
      <c r="X161" s="2"/>
      <c r="Y161" s="2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</row>
    <row r="162">
      <c r="A162" s="1" t="s">
        <v>166</v>
      </c>
      <c r="B162" s="15" t="s">
        <v>175</v>
      </c>
      <c r="C162" s="12">
        <v>56.0</v>
      </c>
      <c r="D162" s="13">
        <v>69.0</v>
      </c>
      <c r="E162" s="5">
        <v>95.0</v>
      </c>
      <c r="F162" s="6">
        <v>148.0</v>
      </c>
      <c r="G162" s="7">
        <f t="shared" si="2"/>
        <v>1</v>
      </c>
      <c r="H162" s="8">
        <f t="shared" si="3"/>
        <v>0.448</v>
      </c>
      <c r="I162" s="8">
        <f t="shared" si="4"/>
        <v>0.3909465021</v>
      </c>
      <c r="J162" s="8">
        <f t="shared" si="5"/>
        <v>0.2745098039</v>
      </c>
      <c r="K162" s="8">
        <f t="shared" si="6"/>
        <v>0.5792682927</v>
      </c>
      <c r="L162" s="8">
        <f t="shared" ref="L162:M162" si="171">C162/(C162+E162)</f>
        <v>0.3708609272</v>
      </c>
      <c r="M162" s="8">
        <f t="shared" si="171"/>
        <v>0.3179723502</v>
      </c>
      <c r="N162" s="8">
        <f t="shared" si="8"/>
        <v>0.410326087</v>
      </c>
      <c r="O162" s="8">
        <f t="shared" si="9"/>
        <v>0.5543478261</v>
      </c>
      <c r="P162" s="8">
        <f t="shared" si="10"/>
        <v>0.339673913</v>
      </c>
      <c r="Q162" s="9">
        <v>0.27597464402288985</v>
      </c>
      <c r="R162" s="1">
        <f t="shared" si="11"/>
        <v>56</v>
      </c>
      <c r="S162" s="1">
        <f t="shared" si="12"/>
        <v>56</v>
      </c>
      <c r="T162" s="10"/>
      <c r="U162" s="2"/>
      <c r="V162" s="2"/>
      <c r="W162" s="2"/>
      <c r="X162" s="2"/>
      <c r="Y162" s="2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</row>
    <row r="163">
      <c r="A163" s="1" t="s">
        <v>166</v>
      </c>
      <c r="B163" s="15" t="s">
        <v>176</v>
      </c>
      <c r="C163" s="12">
        <v>60.0</v>
      </c>
      <c r="D163" s="13">
        <v>65.0</v>
      </c>
      <c r="E163" s="5">
        <v>52.0</v>
      </c>
      <c r="F163" s="6">
        <v>70.0</v>
      </c>
      <c r="G163" s="7">
        <f t="shared" si="2"/>
        <v>1</v>
      </c>
      <c r="H163" s="8">
        <f t="shared" si="3"/>
        <v>0.48</v>
      </c>
      <c r="I163" s="8">
        <f t="shared" si="4"/>
        <v>0.4262295082</v>
      </c>
      <c r="J163" s="8">
        <f t="shared" si="5"/>
        <v>0.4615384615</v>
      </c>
      <c r="K163" s="8">
        <f t="shared" si="6"/>
        <v>0.4444444444</v>
      </c>
      <c r="L163" s="8">
        <f t="shared" ref="L163:M163" si="172">C163/(C163+E163)</f>
        <v>0.5357142857</v>
      </c>
      <c r="M163" s="8">
        <f t="shared" si="172"/>
        <v>0.4814814815</v>
      </c>
      <c r="N163" s="8">
        <f t="shared" si="8"/>
        <v>0.4534412955</v>
      </c>
      <c r="O163" s="8">
        <f t="shared" si="9"/>
        <v>0.5263157895</v>
      </c>
      <c r="P163" s="8">
        <f t="shared" si="10"/>
        <v>0.5060728745</v>
      </c>
      <c r="Q163" s="9">
        <v>0.4635823387448669</v>
      </c>
      <c r="R163" s="1">
        <f t="shared" si="11"/>
        <v>60</v>
      </c>
      <c r="S163" s="1">
        <f t="shared" si="12"/>
        <v>60</v>
      </c>
      <c r="T163" s="10"/>
      <c r="U163" s="2"/>
      <c r="V163" s="2"/>
      <c r="W163" s="2"/>
      <c r="X163" s="2"/>
      <c r="Y163" s="2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</row>
    <row r="164">
      <c r="A164" s="1" t="s">
        <v>166</v>
      </c>
      <c r="B164" s="15" t="s">
        <v>177</v>
      </c>
      <c r="C164" s="12">
        <v>157.0</v>
      </c>
      <c r="D164" s="13">
        <v>201.0</v>
      </c>
      <c r="E164" s="5">
        <v>199.0</v>
      </c>
      <c r="F164" s="6">
        <v>371.0</v>
      </c>
      <c r="G164" s="7">
        <f t="shared" si="2"/>
        <v>1</v>
      </c>
      <c r="H164" s="8">
        <f t="shared" si="3"/>
        <v>0.438547486</v>
      </c>
      <c r="I164" s="8">
        <f t="shared" si="4"/>
        <v>0.349122807</v>
      </c>
      <c r="J164" s="8">
        <f t="shared" si="5"/>
        <v>0.2973484848</v>
      </c>
      <c r="K164" s="8">
        <f t="shared" si="6"/>
        <v>0.4975</v>
      </c>
      <c r="L164" s="8">
        <f t="shared" ref="L164:M164" si="173">C164/(C164+E164)</f>
        <v>0.441011236</v>
      </c>
      <c r="M164" s="8">
        <f t="shared" si="173"/>
        <v>0.3513986014</v>
      </c>
      <c r="N164" s="8">
        <f t="shared" si="8"/>
        <v>0.3836206897</v>
      </c>
      <c r="O164" s="8">
        <f t="shared" si="9"/>
        <v>0.5689655172</v>
      </c>
      <c r="P164" s="8">
        <f t="shared" si="10"/>
        <v>0.3857758621</v>
      </c>
      <c r="Q164" s="9">
        <v>0.2921635662557124</v>
      </c>
      <c r="R164" s="1">
        <f t="shared" si="11"/>
        <v>157</v>
      </c>
      <c r="S164" s="1">
        <f t="shared" si="12"/>
        <v>155</v>
      </c>
      <c r="T164" s="10"/>
      <c r="U164" s="2"/>
      <c r="V164" s="2"/>
      <c r="W164" s="2"/>
      <c r="X164" s="2"/>
      <c r="Y164" s="2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</row>
    <row r="165">
      <c r="A165" s="1" t="s">
        <v>166</v>
      </c>
      <c r="B165" s="15" t="s">
        <v>178</v>
      </c>
      <c r="C165" s="12">
        <v>88.0</v>
      </c>
      <c r="D165" s="13">
        <v>86.0</v>
      </c>
      <c r="E165" s="5">
        <v>133.0</v>
      </c>
      <c r="F165" s="6">
        <v>215.0</v>
      </c>
      <c r="G165" s="7">
        <f t="shared" si="2"/>
        <v>1</v>
      </c>
      <c r="H165" s="8">
        <f t="shared" si="3"/>
        <v>0.5057471264</v>
      </c>
      <c r="I165" s="8">
        <f t="shared" si="4"/>
        <v>0.382183908</v>
      </c>
      <c r="J165" s="8">
        <f t="shared" si="5"/>
        <v>0.2904290429</v>
      </c>
      <c r="K165" s="8">
        <f t="shared" si="6"/>
        <v>0.6073059361</v>
      </c>
      <c r="L165" s="8">
        <f t="shared" ref="L165:M165" si="174">C165/(C165+E165)</f>
        <v>0.3981900452</v>
      </c>
      <c r="M165" s="8">
        <f t="shared" si="174"/>
        <v>0.2857142857</v>
      </c>
      <c r="N165" s="8">
        <f t="shared" si="8"/>
        <v>0.4233716475</v>
      </c>
      <c r="O165" s="8">
        <f t="shared" si="9"/>
        <v>0.5804597701</v>
      </c>
      <c r="P165" s="8">
        <f t="shared" si="10"/>
        <v>0.3333333333</v>
      </c>
      <c r="Q165" s="9">
        <v>0.28142699942512833</v>
      </c>
      <c r="R165" s="1">
        <f t="shared" si="11"/>
        <v>88</v>
      </c>
      <c r="S165" s="1">
        <f t="shared" si="12"/>
        <v>86</v>
      </c>
      <c r="T165" s="10"/>
      <c r="U165" s="2"/>
      <c r="V165" s="2"/>
      <c r="W165" s="2"/>
      <c r="X165" s="2"/>
      <c r="Y165" s="2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</row>
    <row r="166">
      <c r="A166" s="1" t="s">
        <v>166</v>
      </c>
      <c r="B166" s="15" t="s">
        <v>179</v>
      </c>
      <c r="C166" s="12">
        <v>37.0</v>
      </c>
      <c r="D166" s="13">
        <v>38.0</v>
      </c>
      <c r="E166" s="5">
        <v>19.0</v>
      </c>
      <c r="F166" s="6">
        <v>20.0</v>
      </c>
      <c r="G166" s="7">
        <f t="shared" si="2"/>
        <v>1</v>
      </c>
      <c r="H166" s="8">
        <f t="shared" si="3"/>
        <v>0.4933333333</v>
      </c>
      <c r="I166" s="8">
        <f t="shared" si="4"/>
        <v>0.4871794872</v>
      </c>
      <c r="J166" s="8">
        <f t="shared" si="5"/>
        <v>0.649122807</v>
      </c>
      <c r="K166" s="8">
        <f t="shared" si="6"/>
        <v>0.3333333333</v>
      </c>
      <c r="L166" s="8">
        <f t="shared" ref="L166:M166" si="175">C166/(C166+E166)</f>
        <v>0.6607142857</v>
      </c>
      <c r="M166" s="8">
        <f t="shared" si="175"/>
        <v>0.6551724138</v>
      </c>
      <c r="N166" s="8">
        <f t="shared" si="8"/>
        <v>0.4912280702</v>
      </c>
      <c r="O166" s="8">
        <f t="shared" si="9"/>
        <v>0.5</v>
      </c>
      <c r="P166" s="8">
        <f t="shared" si="10"/>
        <v>0.6578947368</v>
      </c>
      <c r="Q166" s="9">
        <v>0.6441840666785784</v>
      </c>
      <c r="R166" s="1">
        <f t="shared" si="11"/>
        <v>37</v>
      </c>
      <c r="S166" s="1">
        <f t="shared" si="12"/>
        <v>37</v>
      </c>
      <c r="T166" s="10"/>
      <c r="U166" s="2"/>
      <c r="V166" s="2"/>
      <c r="W166" s="2"/>
      <c r="X166" s="2"/>
      <c r="Y166" s="2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</row>
    <row r="167">
      <c r="A167" s="1" t="s">
        <v>166</v>
      </c>
      <c r="B167" s="15" t="s">
        <v>180</v>
      </c>
      <c r="C167" s="12">
        <v>104.0</v>
      </c>
      <c r="D167" s="13">
        <v>121.0</v>
      </c>
      <c r="E167" s="5">
        <v>58.0</v>
      </c>
      <c r="F167" s="6">
        <v>75.0</v>
      </c>
      <c r="G167" s="7">
        <f t="shared" si="2"/>
        <v>1</v>
      </c>
      <c r="H167" s="8">
        <f t="shared" si="3"/>
        <v>0.4622222222</v>
      </c>
      <c r="I167" s="8">
        <f t="shared" si="4"/>
        <v>0.4360902256</v>
      </c>
      <c r="J167" s="8">
        <f t="shared" si="5"/>
        <v>0.5810055866</v>
      </c>
      <c r="K167" s="8">
        <f t="shared" si="6"/>
        <v>0.3240223464</v>
      </c>
      <c r="L167" s="8">
        <f t="shared" ref="L167:M167" si="176">C167/(C167+E167)</f>
        <v>0.6419753086</v>
      </c>
      <c r="M167" s="8">
        <f t="shared" si="176"/>
        <v>0.6173469388</v>
      </c>
      <c r="N167" s="8">
        <f t="shared" si="8"/>
        <v>0.4525139665</v>
      </c>
      <c r="O167" s="8">
        <f t="shared" si="9"/>
        <v>0.5</v>
      </c>
      <c r="P167" s="8">
        <f t="shared" si="10"/>
        <v>0.6284916201</v>
      </c>
      <c r="Q167" s="9">
        <v>0.5799379995028084</v>
      </c>
      <c r="R167" s="1">
        <f t="shared" si="11"/>
        <v>104</v>
      </c>
      <c r="S167" s="1">
        <f t="shared" si="12"/>
        <v>104</v>
      </c>
      <c r="T167" s="10"/>
      <c r="U167" s="2"/>
      <c r="V167" s="2"/>
      <c r="W167" s="2"/>
      <c r="X167" s="2"/>
      <c r="Y167" s="2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</row>
    <row r="168">
      <c r="A168" s="1" t="s">
        <v>166</v>
      </c>
      <c r="B168" s="15" t="s">
        <v>181</v>
      </c>
      <c r="C168" s="12">
        <v>98.0</v>
      </c>
      <c r="D168" s="13">
        <v>121.0</v>
      </c>
      <c r="E168" s="5">
        <v>131.0</v>
      </c>
      <c r="F168" s="6">
        <v>188.0</v>
      </c>
      <c r="G168" s="7">
        <f t="shared" si="2"/>
        <v>1</v>
      </c>
      <c r="H168" s="8">
        <f t="shared" si="3"/>
        <v>0.4474885845</v>
      </c>
      <c r="I168" s="8">
        <f t="shared" si="4"/>
        <v>0.4106583072</v>
      </c>
      <c r="J168" s="8">
        <f t="shared" si="5"/>
        <v>0.3426573427</v>
      </c>
      <c r="K168" s="8">
        <f t="shared" si="6"/>
        <v>0.5198412698</v>
      </c>
      <c r="L168" s="8">
        <f t="shared" ref="L168:M168" si="177">C168/(C168+E168)</f>
        <v>0.4279475983</v>
      </c>
      <c r="M168" s="8">
        <f t="shared" si="177"/>
        <v>0.3915857605</v>
      </c>
      <c r="N168" s="8">
        <f t="shared" si="8"/>
        <v>0.4256505576</v>
      </c>
      <c r="O168" s="8">
        <f t="shared" si="9"/>
        <v>0.531598513</v>
      </c>
      <c r="P168" s="8">
        <f t="shared" si="10"/>
        <v>0.407063197</v>
      </c>
      <c r="Q168" s="9">
        <v>0.34796869886889537</v>
      </c>
      <c r="R168" s="1">
        <f t="shared" si="11"/>
        <v>98</v>
      </c>
      <c r="S168" s="1">
        <f t="shared" si="12"/>
        <v>99</v>
      </c>
      <c r="T168" s="10"/>
      <c r="U168" s="2"/>
      <c r="V168" s="2"/>
      <c r="W168" s="2"/>
      <c r="X168" s="2"/>
      <c r="Y168" s="2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</row>
    <row r="169">
      <c r="A169" s="1" t="s">
        <v>166</v>
      </c>
      <c r="B169" s="15" t="s">
        <v>182</v>
      </c>
      <c r="C169" s="12">
        <v>137.0</v>
      </c>
      <c r="D169" s="13">
        <v>140.0</v>
      </c>
      <c r="E169" s="5">
        <v>112.0</v>
      </c>
      <c r="F169" s="6">
        <v>112.0</v>
      </c>
      <c r="G169" s="7">
        <f t="shared" si="2"/>
        <v>1</v>
      </c>
      <c r="H169" s="8">
        <f t="shared" si="3"/>
        <v>0.4945848375</v>
      </c>
      <c r="I169" s="8">
        <f t="shared" si="4"/>
        <v>0.5</v>
      </c>
      <c r="J169" s="8">
        <f t="shared" si="5"/>
        <v>0.5502008032</v>
      </c>
      <c r="K169" s="8">
        <f t="shared" si="6"/>
        <v>0.4444444444</v>
      </c>
      <c r="L169" s="8">
        <f t="shared" ref="L169:M169" si="178">C169/(C169+E169)</f>
        <v>0.5502008032</v>
      </c>
      <c r="M169" s="8">
        <f t="shared" si="178"/>
        <v>0.5555555556</v>
      </c>
      <c r="N169" s="8">
        <f t="shared" si="8"/>
        <v>0.497005988</v>
      </c>
      <c r="O169" s="8">
        <f t="shared" si="9"/>
        <v>0.497005988</v>
      </c>
      <c r="P169" s="8">
        <f t="shared" si="10"/>
        <v>0.5528942116</v>
      </c>
      <c r="Q169" s="9">
        <v>0.5482597642667717</v>
      </c>
      <c r="R169" s="1">
        <f t="shared" si="11"/>
        <v>137</v>
      </c>
      <c r="S169" s="1">
        <f t="shared" si="12"/>
        <v>137</v>
      </c>
      <c r="T169" s="10"/>
      <c r="U169" s="2"/>
      <c r="V169" s="2"/>
      <c r="W169" s="2"/>
      <c r="X169" s="2"/>
      <c r="Y169" s="2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</row>
    <row r="170">
      <c r="A170" s="1" t="s">
        <v>166</v>
      </c>
      <c r="B170" s="15" t="s">
        <v>183</v>
      </c>
      <c r="C170" s="12">
        <v>58.0</v>
      </c>
      <c r="D170" s="13">
        <v>64.0</v>
      </c>
      <c r="E170" s="5">
        <v>47.0</v>
      </c>
      <c r="F170" s="6">
        <v>44.0</v>
      </c>
      <c r="G170" s="7">
        <f t="shared" si="2"/>
        <v>1</v>
      </c>
      <c r="H170" s="8">
        <f t="shared" si="3"/>
        <v>0.4754098361</v>
      </c>
      <c r="I170" s="8">
        <f t="shared" si="4"/>
        <v>0.5164835165</v>
      </c>
      <c r="J170" s="8">
        <f t="shared" si="5"/>
        <v>0.568627451</v>
      </c>
      <c r="K170" s="8">
        <f t="shared" si="6"/>
        <v>0.4234234234</v>
      </c>
      <c r="L170" s="8">
        <f t="shared" ref="L170:M170" si="179">C170/(C170+E170)</f>
        <v>0.5523809524</v>
      </c>
      <c r="M170" s="8">
        <f t="shared" si="179"/>
        <v>0.5925925926</v>
      </c>
      <c r="N170" s="8">
        <f t="shared" si="8"/>
        <v>0.4929577465</v>
      </c>
      <c r="O170" s="8">
        <f t="shared" si="9"/>
        <v>0.4788732394</v>
      </c>
      <c r="P170" s="8">
        <f t="shared" si="10"/>
        <v>0.5727699531</v>
      </c>
      <c r="Q170" s="9">
        <v>0.5633340325354527</v>
      </c>
      <c r="R170" s="1">
        <f t="shared" si="11"/>
        <v>58</v>
      </c>
      <c r="S170" s="1">
        <f t="shared" si="12"/>
        <v>58</v>
      </c>
      <c r="T170" s="10"/>
      <c r="U170" s="2"/>
      <c r="V170" s="2"/>
      <c r="W170" s="2"/>
      <c r="X170" s="2"/>
      <c r="Y170" s="2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</row>
    <row r="171">
      <c r="A171" s="1" t="s">
        <v>166</v>
      </c>
      <c r="B171" s="15" t="s">
        <v>184</v>
      </c>
      <c r="C171" s="12">
        <v>151.0</v>
      </c>
      <c r="D171" s="13">
        <v>185.0</v>
      </c>
      <c r="E171" s="5">
        <v>177.0</v>
      </c>
      <c r="F171" s="6">
        <v>285.0</v>
      </c>
      <c r="G171" s="7">
        <f t="shared" si="2"/>
        <v>1</v>
      </c>
      <c r="H171" s="8">
        <f t="shared" si="3"/>
        <v>0.4494047619</v>
      </c>
      <c r="I171" s="8">
        <f t="shared" si="4"/>
        <v>0.3831168831</v>
      </c>
      <c r="J171" s="8">
        <f t="shared" si="5"/>
        <v>0.3463302752</v>
      </c>
      <c r="K171" s="8">
        <f t="shared" si="6"/>
        <v>0.4889502762</v>
      </c>
      <c r="L171" s="8">
        <f t="shared" ref="L171:M171" si="180">C171/(C171+E171)</f>
        <v>0.4603658537</v>
      </c>
      <c r="M171" s="8">
        <f t="shared" si="180"/>
        <v>0.3936170213</v>
      </c>
      <c r="N171" s="8">
        <f t="shared" si="8"/>
        <v>0.4110275689</v>
      </c>
      <c r="O171" s="8">
        <f t="shared" si="9"/>
        <v>0.5463659148</v>
      </c>
      <c r="P171" s="8">
        <f t="shared" si="10"/>
        <v>0.4210526316</v>
      </c>
      <c r="Q171" s="9">
        <v>0.34703769715673016</v>
      </c>
      <c r="R171" s="1">
        <f t="shared" si="11"/>
        <v>151</v>
      </c>
      <c r="S171" s="1">
        <f t="shared" si="12"/>
        <v>151</v>
      </c>
      <c r="T171" s="10"/>
      <c r="U171" s="2"/>
      <c r="V171" s="2"/>
      <c r="W171" s="2"/>
      <c r="X171" s="2"/>
      <c r="Y171" s="2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</row>
    <row r="172">
      <c r="A172" s="1" t="s">
        <v>166</v>
      </c>
      <c r="B172" s="15" t="s">
        <v>185</v>
      </c>
      <c r="C172" s="12">
        <v>82.0</v>
      </c>
      <c r="D172" s="13">
        <v>92.0</v>
      </c>
      <c r="E172" s="5">
        <v>42.0</v>
      </c>
      <c r="F172" s="6">
        <v>43.0</v>
      </c>
      <c r="G172" s="7">
        <f t="shared" si="2"/>
        <v>1</v>
      </c>
      <c r="H172" s="8">
        <f t="shared" si="3"/>
        <v>0.4712643678</v>
      </c>
      <c r="I172" s="8">
        <f t="shared" si="4"/>
        <v>0.4941176471</v>
      </c>
      <c r="J172" s="8">
        <f t="shared" si="5"/>
        <v>0.656</v>
      </c>
      <c r="K172" s="8">
        <f t="shared" si="6"/>
        <v>0.3134328358</v>
      </c>
      <c r="L172" s="8">
        <f t="shared" ref="L172:M172" si="181">C172/(C172+E172)</f>
        <v>0.6612903226</v>
      </c>
      <c r="M172" s="8">
        <f t="shared" si="181"/>
        <v>0.6814814815</v>
      </c>
      <c r="N172" s="8">
        <f t="shared" si="8"/>
        <v>0.4787644788</v>
      </c>
      <c r="O172" s="8">
        <f t="shared" si="9"/>
        <v>0.4826254826</v>
      </c>
      <c r="P172" s="8">
        <f t="shared" si="10"/>
        <v>0.6718146718</v>
      </c>
      <c r="Q172" s="9">
        <v>0.6470804632605007</v>
      </c>
      <c r="R172" s="1">
        <f t="shared" si="11"/>
        <v>82</v>
      </c>
      <c r="S172" s="1">
        <f t="shared" si="12"/>
        <v>81</v>
      </c>
      <c r="T172" s="10"/>
      <c r="U172" s="2"/>
      <c r="V172" s="2"/>
      <c r="W172" s="2"/>
      <c r="X172" s="2"/>
      <c r="Y172" s="2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</row>
    <row r="173">
      <c r="A173" s="1" t="s">
        <v>166</v>
      </c>
      <c r="B173" s="15" t="s">
        <v>186</v>
      </c>
      <c r="C173" s="12">
        <v>50.0</v>
      </c>
      <c r="D173" s="13">
        <v>62.0</v>
      </c>
      <c r="E173" s="5">
        <v>23.0</v>
      </c>
      <c r="F173" s="6">
        <v>21.0</v>
      </c>
      <c r="G173" s="7">
        <f t="shared" si="2"/>
        <v>1</v>
      </c>
      <c r="H173" s="8">
        <f t="shared" si="3"/>
        <v>0.4464285714</v>
      </c>
      <c r="I173" s="8">
        <f t="shared" si="4"/>
        <v>0.5227272727</v>
      </c>
      <c r="J173" s="8">
        <f t="shared" si="5"/>
        <v>0.7042253521</v>
      </c>
      <c r="K173" s="8">
        <f t="shared" si="6"/>
        <v>0.2705882353</v>
      </c>
      <c r="L173" s="8">
        <f t="shared" ref="L173:M173" si="182">C173/(C173+E173)</f>
        <v>0.6849315068</v>
      </c>
      <c r="M173" s="8">
        <f t="shared" si="182"/>
        <v>0.7469879518</v>
      </c>
      <c r="N173" s="8">
        <f t="shared" si="8"/>
        <v>0.4679487179</v>
      </c>
      <c r="O173" s="8">
        <f t="shared" si="9"/>
        <v>0.4551282051</v>
      </c>
      <c r="P173" s="8">
        <f t="shared" si="10"/>
        <v>0.7179487179</v>
      </c>
      <c r="Q173" s="9">
        <v>0.6848354875237075</v>
      </c>
      <c r="R173" s="1">
        <f t="shared" si="11"/>
        <v>50</v>
      </c>
      <c r="S173" s="1">
        <f t="shared" si="12"/>
        <v>49</v>
      </c>
      <c r="T173" s="10"/>
      <c r="U173" s="2"/>
      <c r="V173" s="2"/>
      <c r="W173" s="2"/>
      <c r="X173" s="2"/>
      <c r="Y173" s="2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</row>
    <row r="174">
      <c r="A174" s="1" t="s">
        <v>166</v>
      </c>
      <c r="B174" s="15" t="s">
        <v>187</v>
      </c>
      <c r="C174" s="12">
        <v>101.0</v>
      </c>
      <c r="D174" s="13">
        <v>102.0</v>
      </c>
      <c r="E174" s="5">
        <v>89.0</v>
      </c>
      <c r="F174" s="6">
        <v>111.0</v>
      </c>
      <c r="G174" s="7">
        <f t="shared" si="2"/>
        <v>1</v>
      </c>
      <c r="H174" s="8">
        <f t="shared" si="3"/>
        <v>0.4975369458</v>
      </c>
      <c r="I174" s="8">
        <f t="shared" si="4"/>
        <v>0.445</v>
      </c>
      <c r="J174" s="8">
        <f t="shared" si="5"/>
        <v>0.4764150943</v>
      </c>
      <c r="K174" s="8">
        <f t="shared" si="6"/>
        <v>0.4659685864</v>
      </c>
      <c r="L174" s="8">
        <f t="shared" ref="L174:M174" si="183">C174/(C174+E174)</f>
        <v>0.5315789474</v>
      </c>
      <c r="M174" s="8">
        <f t="shared" si="183"/>
        <v>0.4788732394</v>
      </c>
      <c r="N174" s="8">
        <f t="shared" si="8"/>
        <v>0.4714640199</v>
      </c>
      <c r="O174" s="8">
        <f t="shared" si="9"/>
        <v>0.5260545906</v>
      </c>
      <c r="P174" s="8">
        <f t="shared" si="10"/>
        <v>0.5037220844</v>
      </c>
      <c r="Q174" s="9">
        <v>0.47835208849549965</v>
      </c>
      <c r="R174" s="1">
        <f t="shared" si="11"/>
        <v>101</v>
      </c>
      <c r="S174" s="1">
        <f t="shared" si="12"/>
        <v>101</v>
      </c>
      <c r="T174" s="10"/>
      <c r="U174" s="2"/>
      <c r="V174" s="2"/>
      <c r="W174" s="2"/>
      <c r="X174" s="2"/>
      <c r="Y174" s="2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</row>
    <row r="175">
      <c r="A175" s="1" t="s">
        <v>166</v>
      </c>
      <c r="B175" s="15" t="s">
        <v>188</v>
      </c>
      <c r="C175" s="12">
        <v>102.0</v>
      </c>
      <c r="D175" s="13">
        <v>107.0</v>
      </c>
      <c r="E175" s="5">
        <v>77.0</v>
      </c>
      <c r="F175" s="6">
        <v>133.0</v>
      </c>
      <c r="G175" s="7">
        <f t="shared" si="2"/>
        <v>1</v>
      </c>
      <c r="H175" s="8">
        <f t="shared" si="3"/>
        <v>0.4880382775</v>
      </c>
      <c r="I175" s="8">
        <f t="shared" si="4"/>
        <v>0.3666666667</v>
      </c>
      <c r="J175" s="8">
        <f t="shared" si="5"/>
        <v>0.4340425532</v>
      </c>
      <c r="K175" s="8">
        <f t="shared" si="6"/>
        <v>0.4184782609</v>
      </c>
      <c r="L175" s="8">
        <f t="shared" ref="L175:M175" si="184">C175/(C175+E175)</f>
        <v>0.5698324022</v>
      </c>
      <c r="M175" s="8">
        <f t="shared" si="184"/>
        <v>0.4458333333</v>
      </c>
      <c r="N175" s="8">
        <f t="shared" si="8"/>
        <v>0.4272076372</v>
      </c>
      <c r="O175" s="8">
        <f t="shared" si="9"/>
        <v>0.5608591885</v>
      </c>
      <c r="P175" s="8">
        <f t="shared" si="10"/>
        <v>0.4988066826</v>
      </c>
      <c r="Q175" s="9">
        <v>0.43200861420450754</v>
      </c>
      <c r="R175" s="1">
        <f t="shared" si="11"/>
        <v>102</v>
      </c>
      <c r="S175" s="1">
        <f t="shared" si="12"/>
        <v>102</v>
      </c>
      <c r="T175" s="10"/>
      <c r="U175" s="2"/>
      <c r="V175" s="2"/>
      <c r="W175" s="2"/>
      <c r="X175" s="2"/>
      <c r="Y175" s="2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</row>
    <row r="176">
      <c r="A176" s="1" t="s">
        <v>166</v>
      </c>
      <c r="B176" s="15" t="s">
        <v>189</v>
      </c>
      <c r="C176" s="12">
        <v>87.0</v>
      </c>
      <c r="D176" s="13">
        <v>100.0</v>
      </c>
      <c r="E176" s="5">
        <v>83.0</v>
      </c>
      <c r="F176" s="6">
        <v>104.0</v>
      </c>
      <c r="G176" s="7">
        <f t="shared" si="2"/>
        <v>1</v>
      </c>
      <c r="H176" s="8">
        <f t="shared" si="3"/>
        <v>0.4652406417</v>
      </c>
      <c r="I176" s="8">
        <f t="shared" si="4"/>
        <v>0.4438502674</v>
      </c>
      <c r="J176" s="8">
        <f t="shared" si="5"/>
        <v>0.4554973822</v>
      </c>
      <c r="K176" s="8">
        <f t="shared" si="6"/>
        <v>0.4535519126</v>
      </c>
      <c r="L176" s="8">
        <f t="shared" ref="L176:M176" si="185">C176/(C176+E176)</f>
        <v>0.5117647059</v>
      </c>
      <c r="M176" s="8">
        <f t="shared" si="185"/>
        <v>0.4901960784</v>
      </c>
      <c r="N176" s="8">
        <f t="shared" si="8"/>
        <v>0.4545454545</v>
      </c>
      <c r="O176" s="8">
        <f t="shared" si="9"/>
        <v>0.5106951872</v>
      </c>
      <c r="P176" s="8">
        <f t="shared" si="10"/>
        <v>0.5</v>
      </c>
      <c r="Q176" s="9">
        <v>0.45898813153824425</v>
      </c>
      <c r="R176" s="1">
        <f t="shared" si="11"/>
        <v>87</v>
      </c>
      <c r="S176" s="1">
        <f t="shared" si="12"/>
        <v>87</v>
      </c>
      <c r="T176" s="10"/>
      <c r="U176" s="2"/>
      <c r="V176" s="2"/>
      <c r="W176" s="2"/>
      <c r="X176" s="2"/>
      <c r="Y176" s="2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</row>
    <row r="177">
      <c r="A177" s="1" t="s">
        <v>166</v>
      </c>
      <c r="B177" s="15" t="s">
        <v>190</v>
      </c>
      <c r="C177" s="12">
        <v>66.0</v>
      </c>
      <c r="D177" s="13">
        <v>77.0</v>
      </c>
      <c r="E177" s="5">
        <v>53.0</v>
      </c>
      <c r="F177" s="6">
        <v>75.0</v>
      </c>
      <c r="G177" s="7">
        <f t="shared" si="2"/>
        <v>1</v>
      </c>
      <c r="H177" s="8">
        <f t="shared" si="3"/>
        <v>0.4615384615</v>
      </c>
      <c r="I177" s="8">
        <f t="shared" si="4"/>
        <v>0.4140625</v>
      </c>
      <c r="J177" s="8">
        <f t="shared" si="5"/>
        <v>0.4680851064</v>
      </c>
      <c r="K177" s="8">
        <f t="shared" si="6"/>
        <v>0.4076923077</v>
      </c>
      <c r="L177" s="8">
        <f t="shared" ref="L177:M177" si="186">C177/(C177+E177)</f>
        <v>0.5546218487</v>
      </c>
      <c r="M177" s="8">
        <f t="shared" si="186"/>
        <v>0.5065789474</v>
      </c>
      <c r="N177" s="8">
        <f t="shared" si="8"/>
        <v>0.4391143911</v>
      </c>
      <c r="O177" s="8">
        <f t="shared" si="9"/>
        <v>0.520295203</v>
      </c>
      <c r="P177" s="8">
        <f t="shared" si="10"/>
        <v>0.5276752768</v>
      </c>
      <c r="Q177" s="9">
        <v>0.47013791020712875</v>
      </c>
      <c r="R177" s="1">
        <f t="shared" si="11"/>
        <v>66</v>
      </c>
      <c r="S177" s="1">
        <f t="shared" si="12"/>
        <v>66</v>
      </c>
      <c r="T177" s="10"/>
      <c r="U177" s="2"/>
      <c r="V177" s="2"/>
      <c r="W177" s="2"/>
      <c r="X177" s="2"/>
      <c r="Y177" s="2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</row>
    <row r="178">
      <c r="A178" s="1" t="s">
        <v>166</v>
      </c>
      <c r="B178" s="15" t="s">
        <v>191</v>
      </c>
      <c r="C178" s="12">
        <v>123.0</v>
      </c>
      <c r="D178" s="13">
        <v>168.0</v>
      </c>
      <c r="E178" s="5">
        <v>151.0</v>
      </c>
      <c r="F178" s="6">
        <v>230.0</v>
      </c>
      <c r="G178" s="7">
        <f t="shared" si="2"/>
        <v>1</v>
      </c>
      <c r="H178" s="8">
        <f t="shared" si="3"/>
        <v>0.4226804124</v>
      </c>
      <c r="I178" s="8">
        <f t="shared" si="4"/>
        <v>0.3963254593</v>
      </c>
      <c r="J178" s="8">
        <f t="shared" si="5"/>
        <v>0.3484419263</v>
      </c>
      <c r="K178" s="8">
        <f t="shared" si="6"/>
        <v>0.473354232</v>
      </c>
      <c r="L178" s="8">
        <f t="shared" ref="L178:M178" si="187">C178/(C178+E178)</f>
        <v>0.4489051095</v>
      </c>
      <c r="M178" s="8">
        <f t="shared" si="187"/>
        <v>0.4221105528</v>
      </c>
      <c r="N178" s="8">
        <f t="shared" si="8"/>
        <v>0.4077380952</v>
      </c>
      <c r="O178" s="8">
        <f t="shared" si="9"/>
        <v>0.525297619</v>
      </c>
      <c r="P178" s="8">
        <f t="shared" si="10"/>
        <v>0.4330357143</v>
      </c>
      <c r="Q178" s="9">
        <v>0.35455746160672696</v>
      </c>
      <c r="R178" s="1">
        <f t="shared" si="11"/>
        <v>123</v>
      </c>
      <c r="S178" s="1">
        <f t="shared" si="12"/>
        <v>125</v>
      </c>
      <c r="T178" s="10"/>
      <c r="U178" s="2"/>
      <c r="V178" s="2"/>
      <c r="W178" s="2"/>
      <c r="X178" s="2"/>
      <c r="Y178" s="2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</row>
    <row r="179">
      <c r="A179" s="1" t="s">
        <v>166</v>
      </c>
      <c r="B179" s="15" t="s">
        <v>192</v>
      </c>
      <c r="C179" s="12">
        <v>45.0</v>
      </c>
      <c r="D179" s="13">
        <v>53.0</v>
      </c>
      <c r="E179" s="5">
        <v>78.0</v>
      </c>
      <c r="F179" s="6">
        <v>97.0</v>
      </c>
      <c r="G179" s="7">
        <f t="shared" si="2"/>
        <v>1</v>
      </c>
      <c r="H179" s="8">
        <f t="shared" si="3"/>
        <v>0.4591836735</v>
      </c>
      <c r="I179" s="8">
        <f t="shared" si="4"/>
        <v>0.4457142857</v>
      </c>
      <c r="J179" s="8">
        <f t="shared" si="5"/>
        <v>0.3169014085</v>
      </c>
      <c r="K179" s="8">
        <f t="shared" si="6"/>
        <v>0.5954198473</v>
      </c>
      <c r="L179" s="8">
        <f t="shared" ref="L179:M179" si="188">C179/(C179+E179)</f>
        <v>0.3658536585</v>
      </c>
      <c r="M179" s="8">
        <f t="shared" si="188"/>
        <v>0.3533333333</v>
      </c>
      <c r="N179" s="8">
        <f t="shared" si="8"/>
        <v>0.4505494505</v>
      </c>
      <c r="O179" s="8">
        <f t="shared" si="9"/>
        <v>0.5201465201</v>
      </c>
      <c r="P179" s="8">
        <f t="shared" si="10"/>
        <v>0.358974359</v>
      </c>
      <c r="Q179" s="9">
        <v>0.32732660105532285</v>
      </c>
      <c r="R179" s="1">
        <f t="shared" si="11"/>
        <v>45</v>
      </c>
      <c r="S179" s="1">
        <f t="shared" si="12"/>
        <v>46</v>
      </c>
      <c r="T179" s="10"/>
      <c r="U179" s="2"/>
      <c r="V179" s="2"/>
      <c r="W179" s="2"/>
      <c r="X179" s="2"/>
      <c r="Y179" s="2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</row>
    <row r="180">
      <c r="A180" s="1" t="s">
        <v>166</v>
      </c>
      <c r="B180" s="15" t="s">
        <v>193</v>
      </c>
      <c r="C180" s="12">
        <v>52.0</v>
      </c>
      <c r="D180" s="13">
        <v>68.0</v>
      </c>
      <c r="E180" s="5">
        <v>125.0</v>
      </c>
      <c r="F180" s="6">
        <v>164.0</v>
      </c>
      <c r="G180" s="7">
        <f t="shared" si="2"/>
        <v>1</v>
      </c>
      <c r="H180" s="8">
        <f t="shared" si="3"/>
        <v>0.4333333333</v>
      </c>
      <c r="I180" s="8">
        <f t="shared" si="4"/>
        <v>0.4325259516</v>
      </c>
      <c r="J180" s="8">
        <f t="shared" si="5"/>
        <v>0.2407407407</v>
      </c>
      <c r="K180" s="8">
        <f t="shared" si="6"/>
        <v>0.6476683938</v>
      </c>
      <c r="L180" s="8">
        <f t="shared" ref="L180:M180" si="189">C180/(C180+E180)</f>
        <v>0.2937853107</v>
      </c>
      <c r="M180" s="8">
        <f t="shared" si="189"/>
        <v>0.2931034483</v>
      </c>
      <c r="N180" s="8">
        <f t="shared" si="8"/>
        <v>0.4327628362</v>
      </c>
      <c r="O180" s="8">
        <f t="shared" si="9"/>
        <v>0.5281173594</v>
      </c>
      <c r="P180" s="8">
        <f t="shared" si="10"/>
        <v>0.293398533</v>
      </c>
      <c r="Q180" s="9">
        <v>0.25427891998595387</v>
      </c>
      <c r="R180" s="1">
        <f t="shared" si="11"/>
        <v>52</v>
      </c>
      <c r="S180" s="1">
        <f t="shared" si="12"/>
        <v>54</v>
      </c>
      <c r="T180" s="10"/>
      <c r="U180" s="2"/>
      <c r="V180" s="2"/>
      <c r="W180" s="2"/>
      <c r="X180" s="2"/>
      <c r="Y180" s="2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</row>
    <row r="181">
      <c r="A181" s="1" t="s">
        <v>166</v>
      </c>
      <c r="B181" s="15" t="s">
        <v>194</v>
      </c>
      <c r="C181" s="12">
        <v>21.0</v>
      </c>
      <c r="D181" s="13">
        <v>33.0</v>
      </c>
      <c r="E181" s="5">
        <v>32.0</v>
      </c>
      <c r="F181" s="6">
        <v>56.0</v>
      </c>
      <c r="G181" s="7">
        <f t="shared" si="2"/>
        <v>1</v>
      </c>
      <c r="H181" s="8">
        <f t="shared" si="3"/>
        <v>0.3888888889</v>
      </c>
      <c r="I181" s="8">
        <f t="shared" si="4"/>
        <v>0.3636363636</v>
      </c>
      <c r="J181" s="8">
        <f t="shared" si="5"/>
        <v>0.2727272727</v>
      </c>
      <c r="K181" s="8">
        <f t="shared" si="6"/>
        <v>0.4923076923</v>
      </c>
      <c r="L181" s="8">
        <f t="shared" ref="L181:M181" si="190">C181/(C181+E181)</f>
        <v>0.3962264151</v>
      </c>
      <c r="M181" s="8">
        <f t="shared" si="190"/>
        <v>0.3707865169</v>
      </c>
      <c r="N181" s="8">
        <f t="shared" si="8"/>
        <v>0.3732394366</v>
      </c>
      <c r="O181" s="8">
        <f t="shared" si="9"/>
        <v>0.5422535211</v>
      </c>
      <c r="P181" s="8">
        <f t="shared" si="10"/>
        <v>0.3802816901</v>
      </c>
      <c r="Q181" s="9">
        <v>0.2785123125482624</v>
      </c>
      <c r="R181" s="1">
        <f t="shared" si="11"/>
        <v>21</v>
      </c>
      <c r="S181" s="1">
        <f t="shared" si="12"/>
        <v>21</v>
      </c>
      <c r="T181" s="10"/>
      <c r="U181" s="2"/>
      <c r="V181" s="2"/>
      <c r="W181" s="2"/>
      <c r="X181" s="2"/>
      <c r="Y181" s="2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</row>
    <row r="182">
      <c r="A182" s="1" t="s">
        <v>166</v>
      </c>
      <c r="B182" s="15" t="s">
        <v>195</v>
      </c>
      <c r="C182" s="12">
        <v>52.0</v>
      </c>
      <c r="D182" s="13">
        <v>55.0</v>
      </c>
      <c r="E182" s="5">
        <v>79.0</v>
      </c>
      <c r="F182" s="6">
        <v>107.0</v>
      </c>
      <c r="G182" s="7">
        <f t="shared" si="2"/>
        <v>1</v>
      </c>
      <c r="H182" s="8">
        <f t="shared" si="3"/>
        <v>0.4859813084</v>
      </c>
      <c r="I182" s="8">
        <f t="shared" si="4"/>
        <v>0.4247311828</v>
      </c>
      <c r="J182" s="8">
        <f t="shared" si="5"/>
        <v>0.3270440252</v>
      </c>
      <c r="K182" s="8">
        <f t="shared" si="6"/>
        <v>0.5895522388</v>
      </c>
      <c r="L182" s="8">
        <f t="shared" ref="L182:M182" si="191">C182/(C182+E182)</f>
        <v>0.3969465649</v>
      </c>
      <c r="M182" s="8">
        <f t="shared" si="191"/>
        <v>0.3395061728</v>
      </c>
      <c r="N182" s="8">
        <f t="shared" si="8"/>
        <v>0.4470989761</v>
      </c>
      <c r="O182" s="8">
        <f t="shared" si="9"/>
        <v>0.542662116</v>
      </c>
      <c r="P182" s="8">
        <f t="shared" si="10"/>
        <v>0.3651877133</v>
      </c>
      <c r="Q182" s="9">
        <v>0.32986045677623266</v>
      </c>
      <c r="R182" s="1">
        <f t="shared" si="11"/>
        <v>52</v>
      </c>
      <c r="S182" s="1">
        <f t="shared" si="12"/>
        <v>52</v>
      </c>
      <c r="T182" s="10"/>
      <c r="U182" s="2"/>
      <c r="V182" s="2"/>
      <c r="W182" s="2"/>
      <c r="X182" s="2"/>
      <c r="Y182" s="2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</row>
    <row r="183">
      <c r="A183" s="1" t="s">
        <v>166</v>
      </c>
      <c r="B183" s="15" t="s">
        <v>196</v>
      </c>
      <c r="C183" s="12">
        <v>55.0</v>
      </c>
      <c r="D183" s="13">
        <v>97.0</v>
      </c>
      <c r="E183" s="5">
        <v>102.0</v>
      </c>
      <c r="F183" s="6">
        <v>198.0</v>
      </c>
      <c r="G183" s="7">
        <f t="shared" si="2"/>
        <v>1</v>
      </c>
      <c r="H183" s="8">
        <f t="shared" si="3"/>
        <v>0.3618421053</v>
      </c>
      <c r="I183" s="8">
        <f t="shared" si="4"/>
        <v>0.34</v>
      </c>
      <c r="J183" s="8">
        <f t="shared" si="5"/>
        <v>0.2173913043</v>
      </c>
      <c r="K183" s="8">
        <f t="shared" si="6"/>
        <v>0.5125628141</v>
      </c>
      <c r="L183" s="8">
        <f t="shared" ref="L183:M183" si="192">C183/(C183+E183)</f>
        <v>0.3503184713</v>
      </c>
      <c r="M183" s="8">
        <f t="shared" si="192"/>
        <v>0.3288135593</v>
      </c>
      <c r="N183" s="8">
        <f t="shared" si="8"/>
        <v>0.3473451327</v>
      </c>
      <c r="O183" s="8">
        <f t="shared" si="9"/>
        <v>0.5597345133</v>
      </c>
      <c r="P183" s="8">
        <f t="shared" si="10"/>
        <v>0.3362831858</v>
      </c>
      <c r="Q183" s="9">
        <v>0.22142567126572393</v>
      </c>
      <c r="R183" s="1">
        <f t="shared" si="11"/>
        <v>55</v>
      </c>
      <c r="S183" s="1">
        <f t="shared" si="12"/>
        <v>56</v>
      </c>
      <c r="T183" s="10"/>
      <c r="U183" s="2"/>
      <c r="V183" s="2"/>
      <c r="W183" s="2"/>
      <c r="X183" s="2"/>
      <c r="Y183" s="2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</row>
    <row r="184">
      <c r="A184" s="1" t="s">
        <v>166</v>
      </c>
      <c r="B184" s="15" t="s">
        <v>197</v>
      </c>
      <c r="C184" s="12">
        <v>41.0</v>
      </c>
      <c r="D184" s="13">
        <v>56.0</v>
      </c>
      <c r="E184" s="5">
        <v>91.0</v>
      </c>
      <c r="F184" s="6">
        <v>124.0</v>
      </c>
      <c r="G184" s="7">
        <f t="shared" si="2"/>
        <v>1</v>
      </c>
      <c r="H184" s="8">
        <f t="shared" si="3"/>
        <v>0.4226804124</v>
      </c>
      <c r="I184" s="8">
        <f t="shared" si="4"/>
        <v>0.423255814</v>
      </c>
      <c r="J184" s="8">
        <f t="shared" si="5"/>
        <v>0.2484848485</v>
      </c>
      <c r="K184" s="8">
        <f t="shared" si="6"/>
        <v>0.619047619</v>
      </c>
      <c r="L184" s="8">
        <f t="shared" ref="L184:M184" si="193">C184/(C184+E184)</f>
        <v>0.3106060606</v>
      </c>
      <c r="M184" s="8">
        <f t="shared" si="193"/>
        <v>0.3111111111</v>
      </c>
      <c r="N184" s="8">
        <f t="shared" si="8"/>
        <v>0.4230769231</v>
      </c>
      <c r="O184" s="8">
        <f t="shared" si="9"/>
        <v>0.5288461538</v>
      </c>
      <c r="P184" s="8">
        <f t="shared" si="10"/>
        <v>0.3108974359</v>
      </c>
      <c r="Q184" s="9">
        <v>0.26171688073361243</v>
      </c>
      <c r="R184" s="1">
        <f t="shared" si="11"/>
        <v>41</v>
      </c>
      <c r="S184" s="1">
        <f t="shared" si="12"/>
        <v>43</v>
      </c>
      <c r="T184" s="10"/>
      <c r="U184" s="2"/>
      <c r="V184" s="2"/>
      <c r="W184" s="2"/>
      <c r="X184" s="2"/>
      <c r="Y184" s="2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</row>
    <row r="185">
      <c r="A185" s="1" t="s">
        <v>166</v>
      </c>
      <c r="B185" s="15" t="s">
        <v>198</v>
      </c>
      <c r="C185" s="12">
        <v>78.0</v>
      </c>
      <c r="D185" s="13">
        <v>102.0</v>
      </c>
      <c r="E185" s="5">
        <v>162.0</v>
      </c>
      <c r="F185" s="6">
        <v>256.0</v>
      </c>
      <c r="G185" s="7">
        <f t="shared" si="2"/>
        <v>1</v>
      </c>
      <c r="H185" s="8">
        <f t="shared" si="3"/>
        <v>0.4333333333</v>
      </c>
      <c r="I185" s="8">
        <f t="shared" si="4"/>
        <v>0.3875598086</v>
      </c>
      <c r="J185" s="8">
        <f t="shared" si="5"/>
        <v>0.2335329341</v>
      </c>
      <c r="K185" s="8">
        <f t="shared" si="6"/>
        <v>0.6136363636</v>
      </c>
      <c r="L185" s="8">
        <f t="shared" ref="L185:M185" si="194">C185/(C185+E185)</f>
        <v>0.325</v>
      </c>
      <c r="M185" s="8">
        <f t="shared" si="194"/>
        <v>0.2849162011</v>
      </c>
      <c r="N185" s="8">
        <f t="shared" si="8"/>
        <v>0.4013377926</v>
      </c>
      <c r="O185" s="8">
        <f t="shared" si="9"/>
        <v>0.5585284281</v>
      </c>
      <c r="P185" s="8">
        <f t="shared" si="10"/>
        <v>0.3010033445</v>
      </c>
      <c r="Q185" s="9">
        <v>0.23586019717516069</v>
      </c>
      <c r="R185" s="1">
        <f t="shared" si="11"/>
        <v>78</v>
      </c>
      <c r="S185" s="1">
        <f t="shared" si="12"/>
        <v>78</v>
      </c>
      <c r="T185" s="10"/>
      <c r="U185" s="2"/>
      <c r="V185" s="2"/>
      <c r="W185" s="2"/>
      <c r="X185" s="2"/>
      <c r="Y185" s="2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</row>
    <row r="186">
      <c r="A186" s="1" t="s">
        <v>166</v>
      </c>
      <c r="B186" s="15" t="s">
        <v>199</v>
      </c>
      <c r="C186" s="12">
        <v>92.0</v>
      </c>
      <c r="D186" s="13">
        <v>101.0</v>
      </c>
      <c r="E186" s="5">
        <v>113.0</v>
      </c>
      <c r="F186" s="6">
        <v>174.0</v>
      </c>
      <c r="G186" s="7">
        <f t="shared" si="2"/>
        <v>1</v>
      </c>
      <c r="H186" s="8">
        <f t="shared" si="3"/>
        <v>0.4766839378</v>
      </c>
      <c r="I186" s="8">
        <f t="shared" si="4"/>
        <v>0.393728223</v>
      </c>
      <c r="J186" s="8">
        <f t="shared" si="5"/>
        <v>0.3458646617</v>
      </c>
      <c r="K186" s="8">
        <f t="shared" si="6"/>
        <v>0.5280373832</v>
      </c>
      <c r="L186" s="8">
        <f t="shared" ref="L186:M186" si="195">C186/(C186+E186)</f>
        <v>0.4487804878</v>
      </c>
      <c r="M186" s="8">
        <f t="shared" si="195"/>
        <v>0.3672727273</v>
      </c>
      <c r="N186" s="8">
        <f t="shared" si="8"/>
        <v>0.4270833333</v>
      </c>
      <c r="O186" s="8">
        <f t="shared" si="9"/>
        <v>0.5541666667</v>
      </c>
      <c r="P186" s="8">
        <f t="shared" si="10"/>
        <v>0.4020833333</v>
      </c>
      <c r="Q186" s="9">
        <v>0.34485571310788016</v>
      </c>
      <c r="R186" s="1">
        <f t="shared" si="11"/>
        <v>92</v>
      </c>
      <c r="S186" s="1">
        <f t="shared" si="12"/>
        <v>92</v>
      </c>
      <c r="T186" s="10"/>
      <c r="U186" s="2"/>
      <c r="V186" s="2"/>
      <c r="W186" s="2"/>
      <c r="X186" s="2"/>
      <c r="Y186" s="2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</row>
    <row r="187">
      <c r="A187" s="1" t="s">
        <v>166</v>
      </c>
      <c r="B187" s="15" t="s">
        <v>200</v>
      </c>
      <c r="C187" s="12">
        <v>88.0</v>
      </c>
      <c r="D187" s="13">
        <v>89.0</v>
      </c>
      <c r="E187" s="5">
        <v>67.0</v>
      </c>
      <c r="F187" s="6">
        <v>105.0</v>
      </c>
      <c r="G187" s="7">
        <f t="shared" si="2"/>
        <v>1</v>
      </c>
      <c r="H187" s="8">
        <f t="shared" si="3"/>
        <v>0.4971751412</v>
      </c>
      <c r="I187" s="8">
        <f t="shared" si="4"/>
        <v>0.3895348837</v>
      </c>
      <c r="J187" s="8">
        <f t="shared" si="5"/>
        <v>0.4559585492</v>
      </c>
      <c r="K187" s="8">
        <f t="shared" si="6"/>
        <v>0.4294871795</v>
      </c>
      <c r="L187" s="8">
        <f t="shared" ref="L187:M187" si="196">C187/(C187+E187)</f>
        <v>0.5677419355</v>
      </c>
      <c r="M187" s="8">
        <f t="shared" si="196"/>
        <v>0.4587628866</v>
      </c>
      <c r="N187" s="8">
        <f t="shared" si="8"/>
        <v>0.4441260745</v>
      </c>
      <c r="O187" s="8">
        <f t="shared" si="9"/>
        <v>0.553008596</v>
      </c>
      <c r="P187" s="8">
        <f t="shared" si="10"/>
        <v>0.5071633238</v>
      </c>
      <c r="Q187" s="9">
        <v>0.4557877098502604</v>
      </c>
      <c r="R187" s="1">
        <f t="shared" si="11"/>
        <v>88</v>
      </c>
      <c r="S187" s="1">
        <f t="shared" si="12"/>
        <v>88</v>
      </c>
      <c r="T187" s="10"/>
      <c r="U187" s="2"/>
      <c r="V187" s="2"/>
      <c r="W187" s="2"/>
      <c r="X187" s="2"/>
      <c r="Y187" s="2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</row>
    <row r="188">
      <c r="A188" s="1" t="s">
        <v>166</v>
      </c>
      <c r="B188" s="15" t="s">
        <v>201</v>
      </c>
      <c r="C188" s="12">
        <v>100.0</v>
      </c>
      <c r="D188" s="13">
        <v>122.0</v>
      </c>
      <c r="E188" s="5">
        <v>180.0</v>
      </c>
      <c r="F188" s="6">
        <v>300.0</v>
      </c>
      <c r="G188" s="7">
        <f t="shared" si="2"/>
        <v>1</v>
      </c>
      <c r="H188" s="8">
        <f t="shared" si="3"/>
        <v>0.4504504505</v>
      </c>
      <c r="I188" s="8">
        <f t="shared" si="4"/>
        <v>0.375</v>
      </c>
      <c r="J188" s="8">
        <f t="shared" si="5"/>
        <v>0.25</v>
      </c>
      <c r="K188" s="8">
        <f t="shared" si="6"/>
        <v>0.5960264901</v>
      </c>
      <c r="L188" s="8">
        <f t="shared" ref="L188:M188" si="197">C188/(C188+E188)</f>
        <v>0.3571428571</v>
      </c>
      <c r="M188" s="8">
        <f t="shared" si="197"/>
        <v>0.2890995261</v>
      </c>
      <c r="N188" s="8">
        <f t="shared" si="8"/>
        <v>0.3988603989</v>
      </c>
      <c r="O188" s="8">
        <f t="shared" si="9"/>
        <v>0.5698005698</v>
      </c>
      <c r="P188" s="8">
        <f t="shared" si="10"/>
        <v>0.3162393162</v>
      </c>
      <c r="Q188" s="9">
        <v>0.24668629331102696</v>
      </c>
      <c r="R188" s="1">
        <f t="shared" si="11"/>
        <v>100</v>
      </c>
      <c r="S188" s="1">
        <f t="shared" si="12"/>
        <v>99</v>
      </c>
      <c r="T188" s="10"/>
      <c r="U188" s="2"/>
      <c r="V188" s="2"/>
      <c r="W188" s="2"/>
      <c r="X188" s="2"/>
      <c r="Y188" s="2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</row>
    <row r="189">
      <c r="A189" s="1" t="s">
        <v>202</v>
      </c>
      <c r="B189" s="15" t="s">
        <v>203</v>
      </c>
      <c r="C189" s="12">
        <v>41.0</v>
      </c>
      <c r="D189" s="13">
        <v>47.0</v>
      </c>
      <c r="E189" s="5">
        <v>16.0</v>
      </c>
      <c r="F189" s="6">
        <v>40.0</v>
      </c>
      <c r="G189" s="7">
        <f t="shared" si="2"/>
        <v>1</v>
      </c>
      <c r="H189" s="8">
        <f t="shared" si="3"/>
        <v>0.4659090909</v>
      </c>
      <c r="I189" s="8">
        <f t="shared" si="4"/>
        <v>0.2857142857</v>
      </c>
      <c r="J189" s="8">
        <f t="shared" si="5"/>
        <v>0.5061728395</v>
      </c>
      <c r="K189" s="8">
        <f t="shared" si="6"/>
        <v>0.253968254</v>
      </c>
      <c r="L189" s="8">
        <f t="shared" ref="L189:M189" si="198">C189/(C189+E189)</f>
        <v>0.7192982456</v>
      </c>
      <c r="M189" s="8">
        <f t="shared" si="198"/>
        <v>0.5402298851</v>
      </c>
      <c r="N189" s="8">
        <f t="shared" si="8"/>
        <v>0.3958333333</v>
      </c>
      <c r="O189" s="8">
        <f t="shared" si="9"/>
        <v>0.5625</v>
      </c>
      <c r="P189" s="8">
        <f t="shared" si="10"/>
        <v>0.6111111111</v>
      </c>
      <c r="Q189" s="9">
        <v>0.5080278184382656</v>
      </c>
      <c r="R189" s="1">
        <f t="shared" si="11"/>
        <v>41</v>
      </c>
      <c r="S189" s="1">
        <f t="shared" si="12"/>
        <v>41</v>
      </c>
      <c r="T189" s="10"/>
      <c r="U189" s="2"/>
      <c r="V189" s="2"/>
      <c r="W189" s="2"/>
      <c r="X189" s="2"/>
      <c r="Y189" s="2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</row>
    <row r="190">
      <c r="A190" s="1" t="s">
        <v>202</v>
      </c>
      <c r="B190" s="15" t="s">
        <v>204</v>
      </c>
      <c r="C190" s="12">
        <v>23.0</v>
      </c>
      <c r="D190" s="13">
        <v>14.0</v>
      </c>
      <c r="E190" s="5">
        <v>36.0</v>
      </c>
      <c r="F190" s="6">
        <v>32.0</v>
      </c>
      <c r="G190" s="7">
        <f t="shared" si="2"/>
        <v>0</v>
      </c>
      <c r="H190" s="8">
        <f t="shared" si="3"/>
        <v>0.6216216216</v>
      </c>
      <c r="I190" s="8">
        <f t="shared" si="4"/>
        <v>0.5294117647</v>
      </c>
      <c r="J190" s="8">
        <f t="shared" si="5"/>
        <v>0.4181818182</v>
      </c>
      <c r="K190" s="8">
        <f t="shared" si="6"/>
        <v>0.72</v>
      </c>
      <c r="L190" s="8">
        <f t="shared" ref="L190:M190" si="199">C190/(C190+E190)</f>
        <v>0.3898305085</v>
      </c>
      <c r="M190" s="8">
        <f t="shared" si="199"/>
        <v>0.3043478261</v>
      </c>
      <c r="N190" s="8">
        <f t="shared" si="8"/>
        <v>0.5619047619</v>
      </c>
      <c r="O190" s="8">
        <f t="shared" si="9"/>
        <v>0.5238095238</v>
      </c>
      <c r="P190" s="8">
        <f t="shared" si="10"/>
        <v>0.3523809524</v>
      </c>
      <c r="Q190" s="9">
        <v>0.4220054462311462</v>
      </c>
      <c r="R190" s="1">
        <f t="shared" si="11"/>
        <v>23</v>
      </c>
      <c r="S190" s="1">
        <f t="shared" si="12"/>
        <v>23</v>
      </c>
      <c r="T190" s="10"/>
      <c r="U190" s="2"/>
      <c r="V190" s="2"/>
      <c r="W190" s="2"/>
      <c r="X190" s="2"/>
      <c r="Y190" s="2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</row>
    <row r="191">
      <c r="A191" s="1" t="s">
        <v>202</v>
      </c>
      <c r="B191" s="15" t="s">
        <v>205</v>
      </c>
      <c r="C191" s="12">
        <v>39.0</v>
      </c>
      <c r="D191" s="13">
        <v>35.0</v>
      </c>
      <c r="E191" s="5">
        <v>56.0</v>
      </c>
      <c r="F191" s="6">
        <v>54.0</v>
      </c>
      <c r="G191" s="7">
        <f t="shared" si="2"/>
        <v>1</v>
      </c>
      <c r="H191" s="8">
        <f t="shared" si="3"/>
        <v>0.527027027</v>
      </c>
      <c r="I191" s="8">
        <f t="shared" si="4"/>
        <v>0.5090909091</v>
      </c>
      <c r="J191" s="8">
        <f t="shared" si="5"/>
        <v>0.4193548387</v>
      </c>
      <c r="K191" s="8">
        <f t="shared" si="6"/>
        <v>0.6153846154</v>
      </c>
      <c r="L191" s="8">
        <f t="shared" ref="L191:M191" si="200">C191/(C191+E191)</f>
        <v>0.4105263158</v>
      </c>
      <c r="M191" s="8">
        <f t="shared" si="200"/>
        <v>0.393258427</v>
      </c>
      <c r="N191" s="8">
        <f t="shared" si="8"/>
        <v>0.5163043478</v>
      </c>
      <c r="O191" s="8">
        <f t="shared" si="9"/>
        <v>0.5054347826</v>
      </c>
      <c r="P191" s="8">
        <f t="shared" si="10"/>
        <v>0.402173913</v>
      </c>
      <c r="Q191" s="9">
        <v>0.42616083819397604</v>
      </c>
      <c r="R191" s="1">
        <f t="shared" si="11"/>
        <v>39</v>
      </c>
      <c r="S191" s="1">
        <f t="shared" si="12"/>
        <v>39</v>
      </c>
      <c r="T191" s="10"/>
      <c r="U191" s="2"/>
      <c r="V191" s="2"/>
      <c r="W191" s="2"/>
      <c r="X191" s="2"/>
      <c r="Y191" s="2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</row>
    <row r="192">
      <c r="A192" s="1" t="s">
        <v>202</v>
      </c>
      <c r="B192" s="15" t="s">
        <v>206</v>
      </c>
      <c r="C192" s="12">
        <v>24.0</v>
      </c>
      <c r="D192" s="13">
        <v>22.0</v>
      </c>
      <c r="E192" s="5">
        <v>28.0</v>
      </c>
      <c r="F192" s="6">
        <v>36.0</v>
      </c>
      <c r="G192" s="7">
        <f t="shared" si="2"/>
        <v>1</v>
      </c>
      <c r="H192" s="8">
        <f t="shared" si="3"/>
        <v>0.5217391304</v>
      </c>
      <c r="I192" s="8">
        <f t="shared" si="4"/>
        <v>0.4375</v>
      </c>
      <c r="J192" s="8">
        <f t="shared" si="5"/>
        <v>0.4</v>
      </c>
      <c r="K192" s="8">
        <f t="shared" si="6"/>
        <v>0.56</v>
      </c>
      <c r="L192" s="8">
        <f t="shared" ref="L192:M192" si="201">C192/(C192+E192)</f>
        <v>0.4615384615</v>
      </c>
      <c r="M192" s="8">
        <f t="shared" si="201"/>
        <v>0.3793103448</v>
      </c>
      <c r="N192" s="8">
        <f t="shared" si="8"/>
        <v>0.4727272727</v>
      </c>
      <c r="O192" s="8">
        <f t="shared" si="9"/>
        <v>0.5454545455</v>
      </c>
      <c r="P192" s="8">
        <f t="shared" si="10"/>
        <v>0.4181818182</v>
      </c>
      <c r="Q192" s="9">
        <v>0.40079533469498685</v>
      </c>
      <c r="R192" s="1">
        <f t="shared" si="11"/>
        <v>24</v>
      </c>
      <c r="S192" s="1">
        <f t="shared" si="12"/>
        <v>24</v>
      </c>
      <c r="T192" s="10"/>
      <c r="U192" s="2"/>
      <c r="V192" s="2"/>
      <c r="W192" s="2"/>
      <c r="X192" s="2"/>
      <c r="Y192" s="2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</row>
    <row r="193">
      <c r="A193" s="1" t="s">
        <v>202</v>
      </c>
      <c r="B193" s="15" t="s">
        <v>207</v>
      </c>
      <c r="C193" s="12">
        <v>29.0</v>
      </c>
      <c r="D193" s="13">
        <v>22.0</v>
      </c>
      <c r="E193" s="5">
        <v>28.0</v>
      </c>
      <c r="F193" s="6">
        <v>35.0</v>
      </c>
      <c r="G193" s="7">
        <f t="shared" si="2"/>
        <v>1</v>
      </c>
      <c r="H193" s="8">
        <f t="shared" si="3"/>
        <v>0.568627451</v>
      </c>
      <c r="I193" s="8">
        <f t="shared" si="4"/>
        <v>0.4444444444</v>
      </c>
      <c r="J193" s="8">
        <f t="shared" si="5"/>
        <v>0.453125</v>
      </c>
      <c r="K193" s="8">
        <f t="shared" si="6"/>
        <v>0.56</v>
      </c>
      <c r="L193" s="8">
        <f t="shared" ref="L193:M193" si="202">C193/(C193+E193)</f>
        <v>0.5087719298</v>
      </c>
      <c r="M193" s="8">
        <f t="shared" si="202"/>
        <v>0.3859649123</v>
      </c>
      <c r="N193" s="8">
        <f t="shared" si="8"/>
        <v>0.5</v>
      </c>
      <c r="O193" s="8">
        <f t="shared" si="9"/>
        <v>0.5614035088</v>
      </c>
      <c r="P193" s="8">
        <f t="shared" si="10"/>
        <v>0.4473684211</v>
      </c>
      <c r="Q193" s="9">
        <v>0.45282910809976334</v>
      </c>
      <c r="R193" s="1">
        <f t="shared" si="11"/>
        <v>29</v>
      </c>
      <c r="S193" s="1">
        <f t="shared" si="12"/>
        <v>29</v>
      </c>
      <c r="T193" s="10"/>
      <c r="U193" s="2"/>
      <c r="V193" s="2"/>
      <c r="W193" s="2"/>
      <c r="X193" s="2"/>
      <c r="Y193" s="2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</row>
    <row r="194">
      <c r="A194" s="1" t="s">
        <v>202</v>
      </c>
      <c r="B194" s="15" t="s">
        <v>208</v>
      </c>
      <c r="C194" s="12">
        <v>50.0</v>
      </c>
      <c r="D194" s="13">
        <v>48.0</v>
      </c>
      <c r="E194" s="5">
        <v>43.0</v>
      </c>
      <c r="F194" s="6">
        <v>78.0</v>
      </c>
      <c r="G194" s="7">
        <f t="shared" si="2"/>
        <v>1</v>
      </c>
      <c r="H194" s="8">
        <f t="shared" si="3"/>
        <v>0.5102040816</v>
      </c>
      <c r="I194" s="8">
        <f t="shared" si="4"/>
        <v>0.3553719008</v>
      </c>
      <c r="J194" s="8">
        <f t="shared" si="5"/>
        <v>0.390625</v>
      </c>
      <c r="K194" s="8">
        <f t="shared" si="6"/>
        <v>0.4725274725</v>
      </c>
      <c r="L194" s="8">
        <f t="shared" ref="L194:M194" si="203">C194/(C194+E194)</f>
        <v>0.5376344086</v>
      </c>
      <c r="M194" s="8">
        <f t="shared" si="203"/>
        <v>0.380952381</v>
      </c>
      <c r="N194" s="8">
        <f t="shared" si="8"/>
        <v>0.4246575342</v>
      </c>
      <c r="O194" s="8">
        <f t="shared" si="9"/>
        <v>0.5844748858</v>
      </c>
      <c r="P194" s="8">
        <f t="shared" si="10"/>
        <v>0.4474885845</v>
      </c>
      <c r="Q194" s="9">
        <v>0.3830402613296906</v>
      </c>
      <c r="R194" s="1">
        <f t="shared" si="11"/>
        <v>50</v>
      </c>
      <c r="S194" s="1">
        <f t="shared" si="12"/>
        <v>50</v>
      </c>
      <c r="T194" s="10"/>
      <c r="U194" s="2"/>
      <c r="V194" s="2"/>
      <c r="W194" s="2"/>
      <c r="X194" s="2"/>
      <c r="Y194" s="2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</row>
    <row r="195">
      <c r="A195" s="1" t="s">
        <v>202</v>
      </c>
      <c r="B195" s="15" t="s">
        <v>209</v>
      </c>
      <c r="C195" s="12">
        <v>50.0</v>
      </c>
      <c r="D195" s="13">
        <v>43.0</v>
      </c>
      <c r="E195" s="5">
        <v>31.0</v>
      </c>
      <c r="F195" s="6">
        <v>36.0</v>
      </c>
      <c r="G195" s="7">
        <f t="shared" si="2"/>
        <v>1</v>
      </c>
      <c r="H195" s="8">
        <f t="shared" si="3"/>
        <v>0.5376344086</v>
      </c>
      <c r="I195" s="8">
        <f t="shared" si="4"/>
        <v>0.4626865672</v>
      </c>
      <c r="J195" s="8">
        <f t="shared" si="5"/>
        <v>0.5813953488</v>
      </c>
      <c r="K195" s="8">
        <f t="shared" si="6"/>
        <v>0.4189189189</v>
      </c>
      <c r="L195" s="8">
        <f t="shared" ref="L195:M195" si="204">C195/(C195+E195)</f>
        <v>0.6172839506</v>
      </c>
      <c r="M195" s="8">
        <f t="shared" si="204"/>
        <v>0.5443037975</v>
      </c>
      <c r="N195" s="8">
        <f t="shared" si="8"/>
        <v>0.50625</v>
      </c>
      <c r="O195" s="8">
        <f t="shared" si="9"/>
        <v>0.5375</v>
      </c>
      <c r="P195" s="8">
        <f t="shared" si="10"/>
        <v>0.58125</v>
      </c>
      <c r="Q195" s="9">
        <v>0.5835387055287389</v>
      </c>
      <c r="R195" s="1">
        <f t="shared" si="11"/>
        <v>50</v>
      </c>
      <c r="S195" s="1">
        <f t="shared" si="12"/>
        <v>50</v>
      </c>
      <c r="T195" s="10"/>
      <c r="U195" s="2"/>
      <c r="V195" s="2"/>
      <c r="W195" s="2"/>
      <c r="X195" s="2"/>
      <c r="Y195" s="2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</row>
    <row r="196">
      <c r="A196" s="1" t="s">
        <v>202</v>
      </c>
      <c r="B196" s="15" t="s">
        <v>210</v>
      </c>
      <c r="C196" s="12">
        <v>40.0</v>
      </c>
      <c r="D196" s="13">
        <v>54.0</v>
      </c>
      <c r="E196" s="5">
        <v>59.0</v>
      </c>
      <c r="F196" s="6">
        <v>87.0</v>
      </c>
      <c r="G196" s="7">
        <f t="shared" si="2"/>
        <v>1</v>
      </c>
      <c r="H196" s="8">
        <f t="shared" si="3"/>
        <v>0.4255319149</v>
      </c>
      <c r="I196" s="8">
        <f t="shared" si="4"/>
        <v>0.404109589</v>
      </c>
      <c r="J196" s="8">
        <f t="shared" si="5"/>
        <v>0.3149606299</v>
      </c>
      <c r="K196" s="8">
        <f t="shared" si="6"/>
        <v>0.5221238938</v>
      </c>
      <c r="L196" s="8">
        <f t="shared" ref="L196:M196" si="205">C196/(C196+E196)</f>
        <v>0.404040404</v>
      </c>
      <c r="M196" s="8">
        <f t="shared" si="205"/>
        <v>0.3829787234</v>
      </c>
      <c r="N196" s="8">
        <f t="shared" si="8"/>
        <v>0.4125</v>
      </c>
      <c r="O196" s="8">
        <f t="shared" si="9"/>
        <v>0.5291666667</v>
      </c>
      <c r="P196" s="8">
        <f t="shared" si="10"/>
        <v>0.3916666667</v>
      </c>
      <c r="Q196" s="9">
        <v>0.32269105213474497</v>
      </c>
      <c r="R196" s="1">
        <f t="shared" si="11"/>
        <v>40</v>
      </c>
      <c r="S196" s="1">
        <f t="shared" si="12"/>
        <v>40</v>
      </c>
      <c r="T196" s="10"/>
      <c r="U196" s="2"/>
      <c r="V196" s="2"/>
      <c r="W196" s="2"/>
      <c r="X196" s="2"/>
      <c r="Y196" s="2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</row>
    <row r="197">
      <c r="A197" s="1" t="s">
        <v>202</v>
      </c>
      <c r="B197" s="15" t="s">
        <v>211</v>
      </c>
      <c r="C197" s="12">
        <v>76.0</v>
      </c>
      <c r="D197" s="13">
        <v>91.0</v>
      </c>
      <c r="E197" s="5">
        <v>30.0</v>
      </c>
      <c r="F197" s="6">
        <v>53.0</v>
      </c>
      <c r="G197" s="7">
        <f t="shared" si="2"/>
        <v>1</v>
      </c>
      <c r="H197" s="8">
        <f t="shared" si="3"/>
        <v>0.4550898204</v>
      </c>
      <c r="I197" s="8">
        <f t="shared" si="4"/>
        <v>0.3614457831</v>
      </c>
      <c r="J197" s="8">
        <f t="shared" si="5"/>
        <v>0.5891472868</v>
      </c>
      <c r="K197" s="8">
        <f t="shared" si="6"/>
        <v>0.2479338843</v>
      </c>
      <c r="L197" s="8">
        <f t="shared" ref="L197:M197" si="206">C197/(C197+E197)</f>
        <v>0.7169811321</v>
      </c>
      <c r="M197" s="8">
        <f t="shared" si="206"/>
        <v>0.6319444444</v>
      </c>
      <c r="N197" s="8">
        <f t="shared" si="8"/>
        <v>0.424</v>
      </c>
      <c r="O197" s="8">
        <f t="shared" si="9"/>
        <v>0.516</v>
      </c>
      <c r="P197" s="8">
        <f t="shared" si="10"/>
        <v>0.668</v>
      </c>
      <c r="Q197" s="9">
        <v>0.592992414464942</v>
      </c>
      <c r="R197" s="1">
        <f t="shared" si="11"/>
        <v>76</v>
      </c>
      <c r="S197" s="1">
        <f t="shared" si="12"/>
        <v>76</v>
      </c>
      <c r="T197" s="10"/>
      <c r="U197" s="2"/>
      <c r="V197" s="2"/>
      <c r="W197" s="2"/>
      <c r="X197" s="2"/>
      <c r="Y197" s="2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</row>
    <row r="198">
      <c r="A198" s="1" t="s">
        <v>202</v>
      </c>
      <c r="B198" s="15" t="s">
        <v>212</v>
      </c>
      <c r="C198" s="12">
        <v>22.0</v>
      </c>
      <c r="D198" s="13">
        <v>24.0</v>
      </c>
      <c r="E198" s="5">
        <v>29.0</v>
      </c>
      <c r="F198" s="6">
        <v>48.0</v>
      </c>
      <c r="G198" s="7">
        <f t="shared" si="2"/>
        <v>1</v>
      </c>
      <c r="H198" s="8">
        <f t="shared" si="3"/>
        <v>0.4782608696</v>
      </c>
      <c r="I198" s="8">
        <f t="shared" si="4"/>
        <v>0.3766233766</v>
      </c>
      <c r="J198" s="8">
        <f t="shared" si="5"/>
        <v>0.3142857143</v>
      </c>
      <c r="K198" s="8">
        <f t="shared" si="6"/>
        <v>0.5471698113</v>
      </c>
      <c r="L198" s="8">
        <f t="shared" ref="L198:M198" si="207">C198/(C198+E198)</f>
        <v>0.431372549</v>
      </c>
      <c r="M198" s="8">
        <f t="shared" si="207"/>
        <v>0.3333333333</v>
      </c>
      <c r="N198" s="8">
        <f t="shared" si="8"/>
        <v>0.4146341463</v>
      </c>
      <c r="O198" s="8">
        <f t="shared" si="9"/>
        <v>0.5691056911</v>
      </c>
      <c r="P198" s="8">
        <f t="shared" si="10"/>
        <v>0.3739837398</v>
      </c>
      <c r="Q198" s="9">
        <v>0.30921568606215416</v>
      </c>
      <c r="R198" s="1">
        <f t="shared" si="11"/>
        <v>22</v>
      </c>
      <c r="S198" s="1">
        <f t="shared" si="12"/>
        <v>22</v>
      </c>
      <c r="T198" s="10"/>
      <c r="U198" s="2"/>
      <c r="V198" s="2"/>
      <c r="W198" s="2"/>
      <c r="X198" s="2"/>
      <c r="Y198" s="2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</row>
    <row r="199">
      <c r="A199" s="1" t="s">
        <v>202</v>
      </c>
      <c r="B199" s="15" t="s">
        <v>213</v>
      </c>
      <c r="C199" s="12">
        <v>23.0</v>
      </c>
      <c r="D199" s="13">
        <v>37.0</v>
      </c>
      <c r="E199" s="5">
        <v>59.0</v>
      </c>
      <c r="F199" s="6">
        <v>91.0</v>
      </c>
      <c r="G199" s="7">
        <f t="shared" si="2"/>
        <v>1</v>
      </c>
      <c r="H199" s="8">
        <f t="shared" si="3"/>
        <v>0.3833333333</v>
      </c>
      <c r="I199" s="8">
        <f t="shared" si="4"/>
        <v>0.3933333333</v>
      </c>
      <c r="J199" s="8">
        <f t="shared" si="5"/>
        <v>0.201754386</v>
      </c>
      <c r="K199" s="8">
        <f t="shared" si="6"/>
        <v>0.6145833333</v>
      </c>
      <c r="L199" s="8">
        <f t="shared" ref="L199:M199" si="208">C199/(C199+E199)</f>
        <v>0.2804878049</v>
      </c>
      <c r="M199" s="8">
        <f t="shared" si="208"/>
        <v>0.2890625</v>
      </c>
      <c r="N199" s="8">
        <f t="shared" si="8"/>
        <v>0.3904761905</v>
      </c>
      <c r="O199" s="8">
        <f t="shared" si="9"/>
        <v>0.5428571429</v>
      </c>
      <c r="P199" s="8">
        <f t="shared" si="10"/>
        <v>0.2857142857</v>
      </c>
      <c r="Q199" s="9">
        <v>0.21471214453784265</v>
      </c>
      <c r="R199" s="1">
        <f t="shared" si="11"/>
        <v>23</v>
      </c>
      <c r="S199" s="1">
        <f t="shared" si="12"/>
        <v>24</v>
      </c>
      <c r="T199" s="10"/>
      <c r="U199" s="2"/>
      <c r="V199" s="2"/>
      <c r="W199" s="2"/>
      <c r="X199" s="2"/>
      <c r="Y199" s="2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</row>
    <row r="200">
      <c r="A200" s="1" t="s">
        <v>214</v>
      </c>
      <c r="B200" s="15" t="s">
        <v>215</v>
      </c>
      <c r="C200" s="12">
        <v>67.0</v>
      </c>
      <c r="D200" s="13">
        <v>79.0</v>
      </c>
      <c r="E200" s="5">
        <v>15.0</v>
      </c>
      <c r="F200" s="6">
        <v>33.0</v>
      </c>
      <c r="G200" s="7">
        <f t="shared" si="2"/>
        <v>1</v>
      </c>
      <c r="H200" s="8">
        <f t="shared" si="3"/>
        <v>0.4589041096</v>
      </c>
      <c r="I200" s="8">
        <f t="shared" si="4"/>
        <v>0.3125</v>
      </c>
      <c r="J200" s="8">
        <f t="shared" si="5"/>
        <v>0.67</v>
      </c>
      <c r="K200" s="8">
        <f t="shared" si="6"/>
        <v>0.1595744681</v>
      </c>
      <c r="L200" s="8">
        <f t="shared" ref="L200:M200" si="209">C200/(C200+E200)</f>
        <v>0.8170731707</v>
      </c>
      <c r="M200" s="8">
        <f t="shared" si="209"/>
        <v>0.7053571429</v>
      </c>
      <c r="N200" s="8">
        <f t="shared" si="8"/>
        <v>0.4226804124</v>
      </c>
      <c r="O200" s="8">
        <f t="shared" si="9"/>
        <v>0.5154639175</v>
      </c>
      <c r="P200" s="8">
        <f t="shared" si="10"/>
        <v>0.7525773196</v>
      </c>
      <c r="Q200" s="9">
        <v>0.6820180576257792</v>
      </c>
      <c r="R200" s="1">
        <f t="shared" si="11"/>
        <v>67</v>
      </c>
      <c r="S200" s="1">
        <f t="shared" si="12"/>
        <v>68</v>
      </c>
      <c r="T200" s="10"/>
      <c r="U200" s="2"/>
      <c r="V200" s="2"/>
      <c r="W200" s="2"/>
      <c r="X200" s="2"/>
      <c r="Y200" s="2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</row>
    <row r="201">
      <c r="A201" s="1" t="s">
        <v>214</v>
      </c>
      <c r="B201" s="15" t="s">
        <v>216</v>
      </c>
      <c r="C201" s="12">
        <v>101.0</v>
      </c>
      <c r="D201" s="13">
        <v>119.0</v>
      </c>
      <c r="E201" s="5">
        <v>30.0</v>
      </c>
      <c r="F201" s="6">
        <v>47.0</v>
      </c>
      <c r="G201" s="7">
        <f t="shared" si="2"/>
        <v>1</v>
      </c>
      <c r="H201" s="8">
        <f t="shared" si="3"/>
        <v>0.4590909091</v>
      </c>
      <c r="I201" s="8">
        <f t="shared" si="4"/>
        <v>0.3896103896</v>
      </c>
      <c r="J201" s="8">
        <f t="shared" si="5"/>
        <v>0.6824324324</v>
      </c>
      <c r="K201" s="8">
        <f t="shared" si="6"/>
        <v>0.2013422819</v>
      </c>
      <c r="L201" s="8">
        <f t="shared" ref="L201:M201" si="210">C201/(C201+E201)</f>
        <v>0.7709923664</v>
      </c>
      <c r="M201" s="8">
        <f t="shared" si="210"/>
        <v>0.7168674699</v>
      </c>
      <c r="N201" s="8">
        <f t="shared" si="8"/>
        <v>0.4410774411</v>
      </c>
      <c r="O201" s="8">
        <f t="shared" si="9"/>
        <v>0.4983164983</v>
      </c>
      <c r="P201" s="8">
        <f t="shared" si="10"/>
        <v>0.7407407407</v>
      </c>
      <c r="Q201" s="9">
        <v>0.6855613599587376</v>
      </c>
      <c r="R201" s="1">
        <f t="shared" si="11"/>
        <v>101</v>
      </c>
      <c r="S201" s="1">
        <f t="shared" si="12"/>
        <v>101</v>
      </c>
      <c r="T201" s="10"/>
      <c r="U201" s="2"/>
      <c r="V201" s="2"/>
      <c r="W201" s="2"/>
      <c r="X201" s="2"/>
      <c r="Y201" s="2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</row>
    <row r="202">
      <c r="A202" s="1" t="s">
        <v>214</v>
      </c>
      <c r="B202" s="15" t="s">
        <v>217</v>
      </c>
      <c r="C202" s="12">
        <v>52.0</v>
      </c>
      <c r="D202" s="13">
        <v>47.0</v>
      </c>
      <c r="E202" s="5">
        <v>17.0</v>
      </c>
      <c r="F202" s="6">
        <v>25.0</v>
      </c>
      <c r="G202" s="7">
        <f t="shared" si="2"/>
        <v>1</v>
      </c>
      <c r="H202" s="8">
        <f t="shared" si="3"/>
        <v>0.5252525253</v>
      </c>
      <c r="I202" s="8">
        <f t="shared" si="4"/>
        <v>0.4047619048</v>
      </c>
      <c r="J202" s="8">
        <f t="shared" si="5"/>
        <v>0.6753246753</v>
      </c>
      <c r="K202" s="8">
        <f t="shared" si="6"/>
        <v>0.265625</v>
      </c>
      <c r="L202" s="8">
        <f t="shared" ref="L202:M202" si="211">C202/(C202+E202)</f>
        <v>0.7536231884</v>
      </c>
      <c r="M202" s="8">
        <f t="shared" si="211"/>
        <v>0.6527777778</v>
      </c>
      <c r="N202" s="8">
        <f t="shared" si="8"/>
        <v>0.4893617021</v>
      </c>
      <c r="O202" s="8">
        <f t="shared" si="9"/>
        <v>0.5460992908</v>
      </c>
      <c r="P202" s="8">
        <f t="shared" si="10"/>
        <v>0.7021276596</v>
      </c>
      <c r="Q202" s="9">
        <v>0.6868641415111416</v>
      </c>
      <c r="R202" s="1">
        <f t="shared" si="11"/>
        <v>52</v>
      </c>
      <c r="S202" s="1">
        <f t="shared" si="12"/>
        <v>52</v>
      </c>
      <c r="T202" s="10"/>
      <c r="U202" s="2"/>
      <c r="V202" s="2"/>
      <c r="W202" s="2"/>
      <c r="X202" s="2"/>
      <c r="Y202" s="2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</row>
    <row r="203">
      <c r="A203" s="1" t="s">
        <v>214</v>
      </c>
      <c r="B203" s="15" t="s">
        <v>218</v>
      </c>
      <c r="C203" s="12">
        <v>77.0</v>
      </c>
      <c r="D203" s="13">
        <v>64.0</v>
      </c>
      <c r="E203" s="5">
        <v>29.0</v>
      </c>
      <c r="F203" s="6">
        <v>49.0</v>
      </c>
      <c r="G203" s="7">
        <f t="shared" si="2"/>
        <v>1</v>
      </c>
      <c r="H203" s="8">
        <f t="shared" si="3"/>
        <v>0.5460992908</v>
      </c>
      <c r="I203" s="8">
        <f t="shared" si="4"/>
        <v>0.3717948718</v>
      </c>
      <c r="J203" s="8">
        <f t="shared" si="5"/>
        <v>0.6111111111</v>
      </c>
      <c r="K203" s="8">
        <f t="shared" si="6"/>
        <v>0.311827957</v>
      </c>
      <c r="L203" s="8">
        <f t="shared" ref="L203:M203" si="212">C203/(C203+E203)</f>
        <v>0.7264150943</v>
      </c>
      <c r="M203" s="8">
        <f t="shared" si="212"/>
        <v>0.5663716814</v>
      </c>
      <c r="N203" s="8">
        <f t="shared" si="8"/>
        <v>0.4840182648</v>
      </c>
      <c r="O203" s="8">
        <f t="shared" si="9"/>
        <v>0.5753424658</v>
      </c>
      <c r="P203" s="8">
        <f t="shared" si="10"/>
        <v>0.6438356164</v>
      </c>
      <c r="Q203" s="9">
        <v>0.6239131055687623</v>
      </c>
      <c r="R203" s="1">
        <f t="shared" si="11"/>
        <v>77</v>
      </c>
      <c r="S203" s="1">
        <f t="shared" si="12"/>
        <v>78</v>
      </c>
      <c r="T203" s="10"/>
      <c r="U203" s="2"/>
      <c r="V203" s="2"/>
      <c r="W203" s="2"/>
      <c r="X203" s="2"/>
      <c r="Y203" s="2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>
      <c r="A204" s="1" t="s">
        <v>214</v>
      </c>
      <c r="B204" s="15" t="s">
        <v>219</v>
      </c>
      <c r="C204" s="12">
        <v>82.0</v>
      </c>
      <c r="D204" s="13">
        <v>83.0</v>
      </c>
      <c r="E204" s="5">
        <v>32.0</v>
      </c>
      <c r="F204" s="6">
        <v>25.0</v>
      </c>
      <c r="G204" s="7">
        <f t="shared" si="2"/>
        <v>1</v>
      </c>
      <c r="H204" s="8">
        <f t="shared" si="3"/>
        <v>0.496969697</v>
      </c>
      <c r="I204" s="8">
        <f t="shared" si="4"/>
        <v>0.5614035088</v>
      </c>
      <c r="J204" s="8">
        <f t="shared" si="5"/>
        <v>0.7663551402</v>
      </c>
      <c r="K204" s="8">
        <f t="shared" si="6"/>
        <v>0.2782608696</v>
      </c>
      <c r="L204" s="8">
        <f t="shared" ref="L204:M204" si="213">C204/(C204+E204)</f>
        <v>0.7192982456</v>
      </c>
      <c r="M204" s="8">
        <f t="shared" si="213"/>
        <v>0.7685185185</v>
      </c>
      <c r="N204" s="8">
        <f t="shared" si="8"/>
        <v>0.5135135135</v>
      </c>
      <c r="O204" s="8">
        <f t="shared" si="9"/>
        <v>0.481981982</v>
      </c>
      <c r="P204" s="8">
        <f t="shared" si="10"/>
        <v>0.7432432432</v>
      </c>
      <c r="Q204" s="9">
        <v>0.748256993343904</v>
      </c>
      <c r="R204" s="1">
        <f t="shared" si="11"/>
        <v>82</v>
      </c>
      <c r="S204" s="1">
        <f t="shared" si="12"/>
        <v>81</v>
      </c>
      <c r="T204" s="10"/>
      <c r="U204" s="2"/>
      <c r="V204" s="2"/>
      <c r="W204" s="2"/>
      <c r="X204" s="2"/>
      <c r="Y204" s="2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</row>
    <row r="205">
      <c r="A205" s="1" t="s">
        <v>214</v>
      </c>
      <c r="B205" s="15" t="s">
        <v>220</v>
      </c>
      <c r="C205" s="12">
        <v>36.0</v>
      </c>
      <c r="D205" s="13">
        <v>42.0</v>
      </c>
      <c r="E205" s="5">
        <v>17.0</v>
      </c>
      <c r="F205" s="6">
        <v>27.0</v>
      </c>
      <c r="G205" s="7">
        <f t="shared" si="2"/>
        <v>1</v>
      </c>
      <c r="H205" s="8">
        <f t="shared" si="3"/>
        <v>0.4615384615</v>
      </c>
      <c r="I205" s="8">
        <f t="shared" si="4"/>
        <v>0.3863636364</v>
      </c>
      <c r="J205" s="8">
        <f t="shared" si="5"/>
        <v>0.5714285714</v>
      </c>
      <c r="K205" s="8">
        <f t="shared" si="6"/>
        <v>0.2881355932</v>
      </c>
      <c r="L205" s="8">
        <f t="shared" ref="L205:M205" si="214">C205/(C205+E205)</f>
        <v>0.679245283</v>
      </c>
      <c r="M205" s="8">
        <f t="shared" si="214"/>
        <v>0.6086956522</v>
      </c>
      <c r="N205" s="8">
        <f t="shared" si="8"/>
        <v>0.4344262295</v>
      </c>
      <c r="O205" s="8">
        <f t="shared" si="9"/>
        <v>0.5163934426</v>
      </c>
      <c r="P205" s="8">
        <f t="shared" si="10"/>
        <v>0.6393442623</v>
      </c>
      <c r="Q205" s="9">
        <v>0.5737532805045757</v>
      </c>
      <c r="R205" s="1">
        <f t="shared" si="11"/>
        <v>36</v>
      </c>
      <c r="S205" s="1">
        <f t="shared" si="12"/>
        <v>36</v>
      </c>
      <c r="T205" s="10"/>
      <c r="U205" s="2"/>
      <c r="V205" s="2"/>
      <c r="W205" s="2"/>
      <c r="X205" s="2"/>
      <c r="Y205" s="2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</row>
    <row r="206">
      <c r="A206" s="1" t="s">
        <v>214</v>
      </c>
      <c r="B206" s="15" t="s">
        <v>221</v>
      </c>
      <c r="C206" s="12">
        <v>95.0</v>
      </c>
      <c r="D206" s="13">
        <v>77.0</v>
      </c>
      <c r="E206" s="5">
        <v>26.0</v>
      </c>
      <c r="F206" s="6">
        <v>21.0</v>
      </c>
      <c r="G206" s="7">
        <f t="shared" si="2"/>
        <v>1</v>
      </c>
      <c r="H206" s="8">
        <f t="shared" si="3"/>
        <v>0.5523255814</v>
      </c>
      <c r="I206" s="8">
        <f t="shared" si="4"/>
        <v>0.5531914894</v>
      </c>
      <c r="J206" s="8">
        <f t="shared" si="5"/>
        <v>0.8189655172</v>
      </c>
      <c r="K206" s="8">
        <f t="shared" si="6"/>
        <v>0.2524271845</v>
      </c>
      <c r="L206" s="8">
        <f t="shared" ref="L206:M206" si="215">C206/(C206+E206)</f>
        <v>0.7851239669</v>
      </c>
      <c r="M206" s="8">
        <f t="shared" si="215"/>
        <v>0.7857142857</v>
      </c>
      <c r="N206" s="8">
        <f t="shared" si="8"/>
        <v>0.5525114155</v>
      </c>
      <c r="O206" s="8">
        <f t="shared" si="9"/>
        <v>0.5296803653</v>
      </c>
      <c r="P206" s="8">
        <f t="shared" si="10"/>
        <v>0.7853881279</v>
      </c>
      <c r="Q206" s="9">
        <v>0.8187712690547138</v>
      </c>
      <c r="R206" s="1">
        <f t="shared" si="11"/>
        <v>95</v>
      </c>
      <c r="S206" s="1">
        <f t="shared" si="12"/>
        <v>95</v>
      </c>
      <c r="T206" s="10"/>
      <c r="U206" s="2"/>
      <c r="V206" s="2"/>
      <c r="W206" s="2"/>
      <c r="X206" s="2"/>
      <c r="Y206" s="2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</row>
    <row r="207">
      <c r="A207" s="1" t="s">
        <v>214</v>
      </c>
      <c r="B207" s="15" t="s">
        <v>222</v>
      </c>
      <c r="C207" s="12">
        <v>22.0</v>
      </c>
      <c r="D207" s="13">
        <v>19.0</v>
      </c>
      <c r="E207" s="5">
        <v>19.0</v>
      </c>
      <c r="F207" s="6">
        <v>28.0</v>
      </c>
      <c r="G207" s="7">
        <f t="shared" si="2"/>
        <v>1</v>
      </c>
      <c r="H207" s="8">
        <f t="shared" si="3"/>
        <v>0.5365853659</v>
      </c>
      <c r="I207" s="8">
        <f t="shared" si="4"/>
        <v>0.4042553191</v>
      </c>
      <c r="J207" s="8">
        <f t="shared" si="5"/>
        <v>0.44</v>
      </c>
      <c r="K207" s="8">
        <f t="shared" si="6"/>
        <v>0.5</v>
      </c>
      <c r="L207" s="8">
        <f t="shared" ref="L207:M207" si="216">C207/(C207+E207)</f>
        <v>0.5365853659</v>
      </c>
      <c r="M207" s="8">
        <f t="shared" si="216"/>
        <v>0.4042553191</v>
      </c>
      <c r="N207" s="8">
        <f t="shared" si="8"/>
        <v>0.4659090909</v>
      </c>
      <c r="O207" s="8">
        <f t="shared" si="9"/>
        <v>0.5681818182</v>
      </c>
      <c r="P207" s="8">
        <f t="shared" si="10"/>
        <v>0.4659090909</v>
      </c>
      <c r="Q207" s="9">
        <v>0.4381872302226081</v>
      </c>
      <c r="R207" s="1">
        <f t="shared" si="11"/>
        <v>22</v>
      </c>
      <c r="S207" s="1">
        <f t="shared" si="12"/>
        <v>22</v>
      </c>
      <c r="T207" s="10"/>
      <c r="U207" s="2"/>
      <c r="V207" s="2"/>
      <c r="W207" s="2"/>
      <c r="X207" s="2"/>
      <c r="Y207" s="2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</row>
    <row r="208">
      <c r="A208" s="1" t="s">
        <v>214</v>
      </c>
      <c r="B208" s="15" t="s">
        <v>223</v>
      </c>
      <c r="C208" s="12">
        <v>39.0</v>
      </c>
      <c r="D208" s="13">
        <v>30.0</v>
      </c>
      <c r="E208" s="5">
        <v>29.0</v>
      </c>
      <c r="F208" s="6">
        <v>28.0</v>
      </c>
      <c r="G208" s="7">
        <f t="shared" si="2"/>
        <v>1</v>
      </c>
      <c r="H208" s="8">
        <f t="shared" si="3"/>
        <v>0.5652173913</v>
      </c>
      <c r="I208" s="8">
        <f t="shared" si="4"/>
        <v>0.5087719298</v>
      </c>
      <c r="J208" s="8">
        <f t="shared" si="5"/>
        <v>0.5820895522</v>
      </c>
      <c r="K208" s="8">
        <f t="shared" si="6"/>
        <v>0.4915254237</v>
      </c>
      <c r="L208" s="8">
        <f t="shared" ref="L208:M208" si="217">C208/(C208+E208)</f>
        <v>0.5735294118</v>
      </c>
      <c r="M208" s="8">
        <f t="shared" si="217"/>
        <v>0.5172413793</v>
      </c>
      <c r="N208" s="8">
        <f t="shared" si="8"/>
        <v>0.5396825397</v>
      </c>
      <c r="O208" s="8">
        <f t="shared" si="9"/>
        <v>0.5317460317</v>
      </c>
      <c r="P208" s="8">
        <f t="shared" si="10"/>
        <v>0.5476190476</v>
      </c>
      <c r="Q208" s="9">
        <v>0.5824240005550748</v>
      </c>
      <c r="R208" s="1">
        <f t="shared" si="11"/>
        <v>39</v>
      </c>
      <c r="S208" s="1">
        <f t="shared" si="12"/>
        <v>39</v>
      </c>
      <c r="T208" s="10"/>
      <c r="U208" s="2"/>
      <c r="V208" s="2"/>
      <c r="W208" s="2"/>
      <c r="X208" s="2"/>
      <c r="Y208" s="2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</row>
    <row r="209">
      <c r="A209" s="1" t="s">
        <v>214</v>
      </c>
      <c r="B209" s="15" t="s">
        <v>224</v>
      </c>
      <c r="C209" s="12">
        <v>80.0</v>
      </c>
      <c r="D209" s="13">
        <v>76.0</v>
      </c>
      <c r="E209" s="5">
        <v>36.0</v>
      </c>
      <c r="F209" s="6">
        <v>49.0</v>
      </c>
      <c r="G209" s="7">
        <f t="shared" si="2"/>
        <v>1</v>
      </c>
      <c r="H209" s="8">
        <f t="shared" si="3"/>
        <v>0.5128205128</v>
      </c>
      <c r="I209" s="8">
        <f t="shared" si="4"/>
        <v>0.4235294118</v>
      </c>
      <c r="J209" s="8">
        <f t="shared" si="5"/>
        <v>0.6201550388</v>
      </c>
      <c r="K209" s="8">
        <f t="shared" si="6"/>
        <v>0.3214285714</v>
      </c>
      <c r="L209" s="8">
        <f t="shared" ref="L209:M209" si="218">C209/(C209+E209)</f>
        <v>0.6896551724</v>
      </c>
      <c r="M209" s="8">
        <f t="shared" si="218"/>
        <v>0.608</v>
      </c>
      <c r="N209" s="8">
        <f t="shared" si="8"/>
        <v>0.4813278008</v>
      </c>
      <c r="O209" s="8">
        <f t="shared" si="9"/>
        <v>0.5352697095</v>
      </c>
      <c r="P209" s="8">
        <f t="shared" si="10"/>
        <v>0.6473029046</v>
      </c>
      <c r="Q209" s="9">
        <v>0.6249288204348249</v>
      </c>
      <c r="R209" s="1">
        <f t="shared" si="11"/>
        <v>80</v>
      </c>
      <c r="S209" s="1">
        <f t="shared" si="12"/>
        <v>80</v>
      </c>
      <c r="T209" s="10"/>
      <c r="U209" s="2"/>
      <c r="V209" s="2"/>
      <c r="W209" s="2"/>
      <c r="X209" s="2"/>
      <c r="Y209" s="2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</row>
    <row r="210">
      <c r="A210" s="1" t="s">
        <v>214</v>
      </c>
      <c r="B210" s="15" t="s">
        <v>225</v>
      </c>
      <c r="C210" s="12">
        <v>24.0</v>
      </c>
      <c r="D210" s="13">
        <v>38.0</v>
      </c>
      <c r="E210" s="5">
        <v>18.0</v>
      </c>
      <c r="F210" s="6">
        <v>20.0</v>
      </c>
      <c r="G210" s="7">
        <f t="shared" si="2"/>
        <v>1</v>
      </c>
      <c r="H210" s="8">
        <f t="shared" si="3"/>
        <v>0.3870967742</v>
      </c>
      <c r="I210" s="8">
        <f t="shared" si="4"/>
        <v>0.4736842105</v>
      </c>
      <c r="J210" s="8">
        <f t="shared" si="5"/>
        <v>0.5454545455</v>
      </c>
      <c r="K210" s="8">
        <f t="shared" si="6"/>
        <v>0.3214285714</v>
      </c>
      <c r="L210" s="8">
        <f t="shared" ref="L210:M210" si="219">C210/(C210+E210)</f>
        <v>0.5714285714</v>
      </c>
      <c r="M210" s="8">
        <f t="shared" si="219"/>
        <v>0.6551724138</v>
      </c>
      <c r="N210" s="8">
        <f t="shared" si="8"/>
        <v>0.42</v>
      </c>
      <c r="O210" s="8">
        <f t="shared" si="9"/>
        <v>0.44</v>
      </c>
      <c r="P210" s="8">
        <f t="shared" si="10"/>
        <v>0.62</v>
      </c>
      <c r="Q210" s="9">
        <v>0.5405833210576507</v>
      </c>
      <c r="R210" s="1">
        <f t="shared" si="11"/>
        <v>24</v>
      </c>
      <c r="S210" s="1">
        <f t="shared" si="12"/>
        <v>24</v>
      </c>
      <c r="T210" s="10"/>
      <c r="U210" s="2"/>
      <c r="V210" s="2"/>
      <c r="W210" s="2"/>
      <c r="X210" s="2"/>
      <c r="Y210" s="2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</row>
    <row r="211">
      <c r="A211" s="1" t="s">
        <v>214</v>
      </c>
      <c r="B211" s="15" t="s">
        <v>226</v>
      </c>
      <c r="C211" s="12">
        <v>62.0</v>
      </c>
      <c r="D211" s="13">
        <v>84.0</v>
      </c>
      <c r="E211" s="5">
        <v>46.0</v>
      </c>
      <c r="F211" s="6">
        <v>49.0</v>
      </c>
      <c r="G211" s="7">
        <f t="shared" si="2"/>
        <v>1</v>
      </c>
      <c r="H211" s="8">
        <f t="shared" si="3"/>
        <v>0.4246575342</v>
      </c>
      <c r="I211" s="8">
        <f t="shared" si="4"/>
        <v>0.4842105263</v>
      </c>
      <c r="J211" s="8">
        <f t="shared" si="5"/>
        <v>0.5585585586</v>
      </c>
      <c r="K211" s="8">
        <f t="shared" si="6"/>
        <v>0.3538461538</v>
      </c>
      <c r="L211" s="8">
        <f t="shared" ref="L211:M211" si="220">C211/(C211+E211)</f>
        <v>0.5740740741</v>
      </c>
      <c r="M211" s="8">
        <f t="shared" si="220"/>
        <v>0.6315789474</v>
      </c>
      <c r="N211" s="8">
        <f t="shared" si="8"/>
        <v>0.4481327801</v>
      </c>
      <c r="O211" s="8">
        <f t="shared" si="9"/>
        <v>0.4605809129</v>
      </c>
      <c r="P211" s="8">
        <f t="shared" si="10"/>
        <v>0.6058091286</v>
      </c>
      <c r="Q211" s="9">
        <v>0.5534824089473408</v>
      </c>
      <c r="R211" s="1">
        <f t="shared" si="11"/>
        <v>62</v>
      </c>
      <c r="S211" s="1">
        <f t="shared" si="12"/>
        <v>62</v>
      </c>
      <c r="T211" s="10"/>
      <c r="U211" s="2"/>
      <c r="V211" s="2"/>
      <c r="W211" s="2"/>
      <c r="X211" s="2"/>
      <c r="Y211" s="2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</row>
    <row r="212">
      <c r="A212" s="1" t="s">
        <v>214</v>
      </c>
      <c r="B212" s="15" t="s">
        <v>227</v>
      </c>
      <c r="C212" s="12">
        <v>159.0</v>
      </c>
      <c r="D212" s="13">
        <v>175.0</v>
      </c>
      <c r="E212" s="5">
        <v>141.0</v>
      </c>
      <c r="F212" s="6">
        <v>257.0</v>
      </c>
      <c r="G212" s="7">
        <f t="shared" si="2"/>
        <v>1</v>
      </c>
      <c r="H212" s="8">
        <f t="shared" si="3"/>
        <v>0.4760479042</v>
      </c>
      <c r="I212" s="8">
        <f t="shared" si="4"/>
        <v>0.3542713568</v>
      </c>
      <c r="J212" s="8">
        <f t="shared" si="5"/>
        <v>0.3822115385</v>
      </c>
      <c r="K212" s="8">
        <f t="shared" si="6"/>
        <v>0.4462025316</v>
      </c>
      <c r="L212" s="8">
        <f t="shared" ref="L212:M212" si="221">C212/(C212+E212)</f>
        <v>0.53</v>
      </c>
      <c r="M212" s="8">
        <f t="shared" si="221"/>
        <v>0.4050925926</v>
      </c>
      <c r="N212" s="8">
        <f t="shared" si="8"/>
        <v>0.4098360656</v>
      </c>
      <c r="O212" s="8">
        <f t="shared" si="9"/>
        <v>0.5683060109</v>
      </c>
      <c r="P212" s="8">
        <f t="shared" si="10"/>
        <v>0.456284153</v>
      </c>
      <c r="Q212" s="9">
        <v>0.3770926201281274</v>
      </c>
      <c r="R212" s="1">
        <f t="shared" si="11"/>
        <v>159</v>
      </c>
      <c r="S212" s="1">
        <f t="shared" si="12"/>
        <v>157</v>
      </c>
      <c r="T212" s="10"/>
      <c r="U212" s="2"/>
      <c r="V212" s="2"/>
      <c r="W212" s="2"/>
      <c r="X212" s="2"/>
      <c r="Y212" s="2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</row>
    <row r="213">
      <c r="A213" s="1" t="s">
        <v>214</v>
      </c>
      <c r="B213" s="15" t="s">
        <v>228</v>
      </c>
      <c r="C213" s="12">
        <v>85.0</v>
      </c>
      <c r="D213" s="13">
        <v>115.0</v>
      </c>
      <c r="E213" s="5">
        <v>58.0</v>
      </c>
      <c r="F213" s="6">
        <v>112.0</v>
      </c>
      <c r="G213" s="7">
        <f t="shared" si="2"/>
        <v>1</v>
      </c>
      <c r="H213" s="8">
        <f t="shared" si="3"/>
        <v>0.425</v>
      </c>
      <c r="I213" s="8">
        <f t="shared" si="4"/>
        <v>0.3411764706</v>
      </c>
      <c r="J213" s="8">
        <f t="shared" si="5"/>
        <v>0.4314720812</v>
      </c>
      <c r="K213" s="8">
        <f t="shared" si="6"/>
        <v>0.3352601156</v>
      </c>
      <c r="L213" s="8">
        <f t="shared" ref="L213:M213" si="222">C213/(C213+E213)</f>
        <v>0.5944055944</v>
      </c>
      <c r="M213" s="8">
        <f t="shared" si="222"/>
        <v>0.5066079295</v>
      </c>
      <c r="N213" s="8">
        <f t="shared" si="8"/>
        <v>0.3864864865</v>
      </c>
      <c r="O213" s="8">
        <f t="shared" si="9"/>
        <v>0.5324324324</v>
      </c>
      <c r="P213" s="8">
        <f t="shared" si="10"/>
        <v>0.5405405405</v>
      </c>
      <c r="Q213" s="9">
        <v>0.43110338948599625</v>
      </c>
      <c r="R213" s="1">
        <f t="shared" si="11"/>
        <v>85</v>
      </c>
      <c r="S213" s="1">
        <f t="shared" si="12"/>
        <v>85</v>
      </c>
      <c r="T213" s="10"/>
      <c r="U213" s="2"/>
      <c r="V213" s="2"/>
      <c r="W213" s="2"/>
      <c r="X213" s="2"/>
      <c r="Y213" s="2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</row>
    <row r="214">
      <c r="A214" s="1" t="s">
        <v>214</v>
      </c>
      <c r="B214" s="15" t="s">
        <v>229</v>
      </c>
      <c r="C214" s="12">
        <v>56.0</v>
      </c>
      <c r="D214" s="13">
        <v>63.0</v>
      </c>
      <c r="E214" s="5">
        <v>15.0</v>
      </c>
      <c r="F214" s="6">
        <v>24.0</v>
      </c>
      <c r="G214" s="7">
        <f t="shared" si="2"/>
        <v>1</v>
      </c>
      <c r="H214" s="8">
        <f t="shared" si="3"/>
        <v>0.4705882353</v>
      </c>
      <c r="I214" s="8">
        <f t="shared" si="4"/>
        <v>0.3846153846</v>
      </c>
      <c r="J214" s="8">
        <f t="shared" si="5"/>
        <v>0.7</v>
      </c>
      <c r="K214" s="8">
        <f t="shared" si="6"/>
        <v>0.1923076923</v>
      </c>
      <c r="L214" s="8">
        <f t="shared" ref="L214:M214" si="223">C214/(C214+E214)</f>
        <v>0.7887323944</v>
      </c>
      <c r="M214" s="8">
        <f t="shared" si="223"/>
        <v>0.724137931</v>
      </c>
      <c r="N214" s="8">
        <f t="shared" si="8"/>
        <v>0.4493670886</v>
      </c>
      <c r="O214" s="8">
        <f t="shared" si="9"/>
        <v>0.5063291139</v>
      </c>
      <c r="P214" s="8">
        <f t="shared" si="10"/>
        <v>0.753164557</v>
      </c>
      <c r="Q214" s="9">
        <v>0.7062639320334281</v>
      </c>
      <c r="R214" s="1">
        <f t="shared" si="11"/>
        <v>56</v>
      </c>
      <c r="S214" s="1">
        <f t="shared" si="12"/>
        <v>56</v>
      </c>
      <c r="T214" s="10"/>
      <c r="U214" s="2"/>
      <c r="V214" s="2"/>
      <c r="W214" s="2"/>
      <c r="X214" s="2"/>
      <c r="Y214" s="2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</row>
    <row r="215">
      <c r="A215" s="1" t="s">
        <v>214</v>
      </c>
      <c r="B215" s="15" t="s">
        <v>230</v>
      </c>
      <c r="C215" s="12">
        <v>110.0</v>
      </c>
      <c r="D215" s="13">
        <v>141.0</v>
      </c>
      <c r="E215" s="5">
        <v>84.0</v>
      </c>
      <c r="F215" s="6">
        <v>157.0</v>
      </c>
      <c r="G215" s="7">
        <f t="shared" si="2"/>
        <v>1</v>
      </c>
      <c r="H215" s="8">
        <f t="shared" si="3"/>
        <v>0.438247012</v>
      </c>
      <c r="I215" s="8">
        <f t="shared" si="4"/>
        <v>0.3485477178</v>
      </c>
      <c r="J215" s="8">
        <f t="shared" si="5"/>
        <v>0.4119850187</v>
      </c>
      <c r="K215" s="8">
        <f t="shared" si="6"/>
        <v>0.3733333333</v>
      </c>
      <c r="L215" s="8">
        <f t="shared" ref="L215:M215" si="224">C215/(C215+E215)</f>
        <v>0.5670103093</v>
      </c>
      <c r="M215" s="8">
        <f t="shared" si="224"/>
        <v>0.4731543624</v>
      </c>
      <c r="N215" s="8">
        <f t="shared" si="8"/>
        <v>0.3943089431</v>
      </c>
      <c r="O215" s="8">
        <f t="shared" si="9"/>
        <v>0.5426829268</v>
      </c>
      <c r="P215" s="8">
        <f t="shared" si="10"/>
        <v>0.5101626016</v>
      </c>
      <c r="Q215" s="9">
        <v>0.4108119409198559</v>
      </c>
      <c r="R215" s="1">
        <f t="shared" si="11"/>
        <v>110</v>
      </c>
      <c r="S215" s="1">
        <f t="shared" si="12"/>
        <v>110</v>
      </c>
      <c r="T215" s="10"/>
      <c r="U215" s="2"/>
      <c r="V215" s="2"/>
      <c r="W215" s="2"/>
      <c r="X215" s="2"/>
      <c r="Y215" s="2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</row>
    <row r="216">
      <c r="A216" s="1" t="s">
        <v>214</v>
      </c>
      <c r="B216" s="15" t="s">
        <v>231</v>
      </c>
      <c r="C216" s="12">
        <v>20.0</v>
      </c>
      <c r="D216" s="13">
        <v>49.0</v>
      </c>
      <c r="E216" s="5">
        <v>22.0</v>
      </c>
      <c r="F216" s="6">
        <v>18.0</v>
      </c>
      <c r="G216" s="7">
        <f t="shared" si="2"/>
        <v>1</v>
      </c>
      <c r="H216" s="8">
        <f t="shared" si="3"/>
        <v>0.2898550725</v>
      </c>
      <c r="I216" s="8">
        <f t="shared" si="4"/>
        <v>0.55</v>
      </c>
      <c r="J216" s="8">
        <f t="shared" si="5"/>
        <v>0.5263157895</v>
      </c>
      <c r="K216" s="8">
        <f t="shared" si="6"/>
        <v>0.3098591549</v>
      </c>
      <c r="L216" s="8">
        <f t="shared" ref="L216:M216" si="225">C216/(C216+E216)</f>
        <v>0.4761904762</v>
      </c>
      <c r="M216" s="8">
        <f t="shared" si="225"/>
        <v>0.7313432836</v>
      </c>
      <c r="N216" s="8">
        <f t="shared" si="8"/>
        <v>0.3853211009</v>
      </c>
      <c r="O216" s="8">
        <f t="shared" si="9"/>
        <v>0.3486238532</v>
      </c>
      <c r="P216" s="8">
        <f t="shared" si="10"/>
        <v>0.6330275229</v>
      </c>
      <c r="Q216" s="9">
        <v>0.5193432103904329</v>
      </c>
      <c r="R216" s="1">
        <f t="shared" si="11"/>
        <v>20</v>
      </c>
      <c r="S216" s="1">
        <f t="shared" si="12"/>
        <v>20</v>
      </c>
      <c r="T216" s="10"/>
      <c r="U216" s="2"/>
      <c r="V216" s="2"/>
      <c r="W216" s="2"/>
      <c r="X216" s="2"/>
      <c r="Y216" s="2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</row>
    <row r="217">
      <c r="A217" s="1" t="s">
        <v>214</v>
      </c>
      <c r="B217" s="15" t="s">
        <v>232</v>
      </c>
      <c r="C217" s="12">
        <v>27.0</v>
      </c>
      <c r="D217" s="13">
        <v>31.0</v>
      </c>
      <c r="E217" s="5">
        <v>11.0</v>
      </c>
      <c r="F217" s="6">
        <v>30.0</v>
      </c>
      <c r="G217" s="7">
        <f t="shared" si="2"/>
        <v>0</v>
      </c>
      <c r="H217" s="8">
        <f t="shared" si="3"/>
        <v>0.4655172414</v>
      </c>
      <c r="I217" s="8">
        <f t="shared" si="4"/>
        <v>0.2682926829</v>
      </c>
      <c r="J217" s="8">
        <f t="shared" si="5"/>
        <v>0.4736842105</v>
      </c>
      <c r="K217" s="8">
        <f t="shared" si="6"/>
        <v>0.2619047619</v>
      </c>
      <c r="L217" s="8">
        <f t="shared" ref="L217:M217" si="226">C217/(C217+E217)</f>
        <v>0.7105263158</v>
      </c>
      <c r="M217" s="8">
        <f t="shared" si="226"/>
        <v>0.5081967213</v>
      </c>
      <c r="N217" s="8">
        <f t="shared" si="8"/>
        <v>0.3838383838</v>
      </c>
      <c r="O217" s="8">
        <f t="shared" si="9"/>
        <v>0.5757575758</v>
      </c>
      <c r="P217" s="8">
        <f t="shared" si="10"/>
        <v>0.5858585859</v>
      </c>
      <c r="Q217" s="9">
        <v>0.47135970176496</v>
      </c>
      <c r="R217" s="1">
        <f t="shared" si="11"/>
        <v>27</v>
      </c>
      <c r="S217" s="1">
        <f t="shared" si="12"/>
        <v>27</v>
      </c>
      <c r="T217" s="10"/>
      <c r="U217" s="2"/>
      <c r="V217" s="2"/>
      <c r="W217" s="2"/>
      <c r="X217" s="2"/>
      <c r="Y217" s="2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</row>
    <row r="218">
      <c r="A218" s="1" t="s">
        <v>214</v>
      </c>
      <c r="B218" s="15" t="s">
        <v>233</v>
      </c>
      <c r="C218" s="12">
        <v>19.0</v>
      </c>
      <c r="D218" s="13">
        <v>34.0</v>
      </c>
      <c r="E218" s="5">
        <v>20.0</v>
      </c>
      <c r="F218" s="6">
        <v>17.0</v>
      </c>
      <c r="G218" s="7">
        <f t="shared" si="2"/>
        <v>1</v>
      </c>
      <c r="H218" s="8">
        <f t="shared" si="3"/>
        <v>0.358490566</v>
      </c>
      <c r="I218" s="8">
        <f t="shared" si="4"/>
        <v>0.5405405405</v>
      </c>
      <c r="J218" s="8">
        <f t="shared" si="5"/>
        <v>0.5277777778</v>
      </c>
      <c r="K218" s="8">
        <f t="shared" si="6"/>
        <v>0.3703703704</v>
      </c>
      <c r="L218" s="8">
        <f t="shared" ref="L218:M218" si="227">C218/(C218+E218)</f>
        <v>0.4871794872</v>
      </c>
      <c r="M218" s="8">
        <f t="shared" si="227"/>
        <v>0.6666666667</v>
      </c>
      <c r="N218" s="8">
        <f t="shared" si="8"/>
        <v>0.4333333333</v>
      </c>
      <c r="O218" s="8">
        <f t="shared" si="9"/>
        <v>0.4</v>
      </c>
      <c r="P218" s="8">
        <f t="shared" si="10"/>
        <v>0.5888888889</v>
      </c>
      <c r="Q218" s="9">
        <v>0.5229014731089343</v>
      </c>
      <c r="R218" s="1">
        <f t="shared" si="11"/>
        <v>19</v>
      </c>
      <c r="S218" s="1">
        <f t="shared" si="12"/>
        <v>19</v>
      </c>
      <c r="T218" s="10"/>
      <c r="U218" s="2"/>
      <c r="V218" s="2"/>
      <c r="W218" s="2"/>
      <c r="X218" s="2"/>
      <c r="Y218" s="2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</row>
    <row r="219">
      <c r="A219" s="1" t="s">
        <v>214</v>
      </c>
      <c r="B219" s="15" t="s">
        <v>234</v>
      </c>
      <c r="C219" s="12">
        <v>14.0</v>
      </c>
      <c r="D219" s="13">
        <v>23.0</v>
      </c>
      <c r="E219" s="5">
        <v>17.0</v>
      </c>
      <c r="F219" s="6">
        <v>26.0</v>
      </c>
      <c r="G219" s="7">
        <f t="shared" si="2"/>
        <v>0</v>
      </c>
      <c r="H219" s="8">
        <f t="shared" si="3"/>
        <v>0.3783783784</v>
      </c>
      <c r="I219" s="8">
        <f t="shared" si="4"/>
        <v>0.3953488372</v>
      </c>
      <c r="J219" s="8">
        <f t="shared" si="5"/>
        <v>0.35</v>
      </c>
      <c r="K219" s="8">
        <f t="shared" si="6"/>
        <v>0.425</v>
      </c>
      <c r="L219" s="8">
        <f t="shared" ref="L219:M219" si="228">C219/(C219+E219)</f>
        <v>0.4516129032</v>
      </c>
      <c r="M219" s="8">
        <f t="shared" si="228"/>
        <v>0.4693877551</v>
      </c>
      <c r="N219" s="8">
        <f t="shared" si="8"/>
        <v>0.3875</v>
      </c>
      <c r="O219" s="8">
        <f t="shared" si="9"/>
        <v>0.5</v>
      </c>
      <c r="P219" s="8">
        <f t="shared" si="10"/>
        <v>0.4625</v>
      </c>
      <c r="Q219" s="9">
        <v>0.36160144652235743</v>
      </c>
      <c r="R219" s="1">
        <f t="shared" si="11"/>
        <v>14</v>
      </c>
      <c r="S219" s="1">
        <f t="shared" si="12"/>
        <v>14</v>
      </c>
      <c r="T219" s="10"/>
      <c r="U219" s="2"/>
      <c r="V219" s="2"/>
      <c r="W219" s="2"/>
      <c r="X219" s="2"/>
      <c r="Y219" s="2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</row>
    <row r="220">
      <c r="A220" s="1" t="s">
        <v>214</v>
      </c>
      <c r="B220" s="15" t="s">
        <v>235</v>
      </c>
      <c r="C220" s="12">
        <v>36.0</v>
      </c>
      <c r="D220" s="13">
        <v>64.0</v>
      </c>
      <c r="E220" s="5">
        <v>16.0</v>
      </c>
      <c r="F220" s="6">
        <v>28.0</v>
      </c>
      <c r="G220" s="7">
        <f t="shared" si="2"/>
        <v>1</v>
      </c>
      <c r="H220" s="8">
        <f t="shared" si="3"/>
        <v>0.36</v>
      </c>
      <c r="I220" s="8">
        <f t="shared" si="4"/>
        <v>0.3636363636</v>
      </c>
      <c r="J220" s="8">
        <f t="shared" si="5"/>
        <v>0.5625</v>
      </c>
      <c r="K220" s="8">
        <f t="shared" si="6"/>
        <v>0.2</v>
      </c>
      <c r="L220" s="8">
        <f t="shared" ref="L220:M220" si="229">C220/(C220+E220)</f>
        <v>0.6923076923</v>
      </c>
      <c r="M220" s="8">
        <f t="shared" si="229"/>
        <v>0.6956521739</v>
      </c>
      <c r="N220" s="8">
        <f t="shared" si="8"/>
        <v>0.3611111111</v>
      </c>
      <c r="O220" s="8">
        <f t="shared" si="9"/>
        <v>0.4444444444</v>
      </c>
      <c r="P220" s="8">
        <f t="shared" si="10"/>
        <v>0.6944444444</v>
      </c>
      <c r="Q220" s="9">
        <v>0.5583262101788649</v>
      </c>
      <c r="R220" s="1">
        <f t="shared" si="11"/>
        <v>36</v>
      </c>
      <c r="S220" s="1">
        <f t="shared" si="12"/>
        <v>36</v>
      </c>
      <c r="T220" s="10"/>
      <c r="U220" s="2"/>
      <c r="V220" s="2"/>
      <c r="W220" s="2"/>
      <c r="X220" s="2"/>
      <c r="Y220" s="2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</row>
    <row r="221">
      <c r="A221" s="1" t="s">
        <v>214</v>
      </c>
      <c r="B221" s="15" t="s">
        <v>236</v>
      </c>
      <c r="C221" s="12">
        <v>45.0</v>
      </c>
      <c r="D221" s="13">
        <v>52.0</v>
      </c>
      <c r="E221" s="5">
        <v>22.0</v>
      </c>
      <c r="F221" s="6">
        <v>33.0</v>
      </c>
      <c r="G221" s="7">
        <f t="shared" si="2"/>
        <v>1</v>
      </c>
      <c r="H221" s="8">
        <f t="shared" si="3"/>
        <v>0.4639175258</v>
      </c>
      <c r="I221" s="8">
        <f t="shared" si="4"/>
        <v>0.4</v>
      </c>
      <c r="J221" s="8">
        <f t="shared" si="5"/>
        <v>0.5769230769</v>
      </c>
      <c r="K221" s="8">
        <f t="shared" si="6"/>
        <v>0.2972972973</v>
      </c>
      <c r="L221" s="8">
        <f t="shared" ref="L221:M221" si="230">C221/(C221+E221)</f>
        <v>0.671641791</v>
      </c>
      <c r="M221" s="8">
        <f t="shared" si="230"/>
        <v>0.6117647059</v>
      </c>
      <c r="N221" s="8">
        <f t="shared" si="8"/>
        <v>0.4407894737</v>
      </c>
      <c r="O221" s="8">
        <f t="shared" si="9"/>
        <v>0.5131578947</v>
      </c>
      <c r="P221" s="8">
        <f t="shared" si="10"/>
        <v>0.6381578947</v>
      </c>
      <c r="Q221" s="9">
        <v>0.5785794474686166</v>
      </c>
      <c r="R221" s="1">
        <f t="shared" si="11"/>
        <v>45</v>
      </c>
      <c r="S221" s="1">
        <f t="shared" si="12"/>
        <v>45</v>
      </c>
      <c r="T221" s="10"/>
      <c r="U221" s="2"/>
      <c r="V221" s="2"/>
      <c r="W221" s="2"/>
      <c r="X221" s="2"/>
      <c r="Y221" s="2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</row>
    <row r="222">
      <c r="A222" s="1" t="s">
        <v>214</v>
      </c>
      <c r="B222" s="15" t="s">
        <v>237</v>
      </c>
      <c r="C222" s="12">
        <v>20.0</v>
      </c>
      <c r="D222" s="13">
        <v>24.0</v>
      </c>
      <c r="E222" s="5">
        <v>17.0</v>
      </c>
      <c r="F222" s="6">
        <v>23.0</v>
      </c>
      <c r="G222" s="7">
        <f t="shared" si="2"/>
        <v>1</v>
      </c>
      <c r="H222" s="8">
        <f t="shared" si="3"/>
        <v>0.4545454545</v>
      </c>
      <c r="I222" s="8">
        <f t="shared" si="4"/>
        <v>0.425</v>
      </c>
      <c r="J222" s="8">
        <f t="shared" si="5"/>
        <v>0.4651162791</v>
      </c>
      <c r="K222" s="8">
        <f t="shared" si="6"/>
        <v>0.4146341463</v>
      </c>
      <c r="L222" s="8">
        <f t="shared" ref="L222:M222" si="231">C222/(C222+E222)</f>
        <v>0.5405405405</v>
      </c>
      <c r="M222" s="8">
        <f t="shared" si="231"/>
        <v>0.5106382979</v>
      </c>
      <c r="N222" s="8">
        <f t="shared" si="8"/>
        <v>0.4404761905</v>
      </c>
      <c r="O222" s="8">
        <f t="shared" si="9"/>
        <v>0.5119047619</v>
      </c>
      <c r="P222" s="8">
        <f t="shared" si="10"/>
        <v>0.5238095238</v>
      </c>
      <c r="Q222" s="9">
        <v>0.46781945406109826</v>
      </c>
      <c r="R222" s="1">
        <f t="shared" si="11"/>
        <v>20</v>
      </c>
      <c r="S222" s="1">
        <f t="shared" si="12"/>
        <v>20</v>
      </c>
      <c r="T222" s="10"/>
      <c r="U222" s="2"/>
      <c r="V222" s="2"/>
      <c r="W222" s="2"/>
      <c r="X222" s="2"/>
      <c r="Y222" s="2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</row>
    <row r="223">
      <c r="A223" s="1" t="s">
        <v>214</v>
      </c>
      <c r="B223" s="15" t="s">
        <v>238</v>
      </c>
      <c r="C223" s="12">
        <v>19.0</v>
      </c>
      <c r="D223" s="13">
        <v>20.0</v>
      </c>
      <c r="E223" s="5">
        <v>22.0</v>
      </c>
      <c r="F223" s="6">
        <v>33.0</v>
      </c>
      <c r="G223" s="7">
        <f t="shared" si="2"/>
        <v>1</v>
      </c>
      <c r="H223" s="8">
        <f t="shared" si="3"/>
        <v>0.4871794872</v>
      </c>
      <c r="I223" s="8">
        <f t="shared" si="4"/>
        <v>0.4</v>
      </c>
      <c r="J223" s="8">
        <f t="shared" si="5"/>
        <v>0.3653846154</v>
      </c>
      <c r="K223" s="8">
        <f t="shared" si="6"/>
        <v>0.5238095238</v>
      </c>
      <c r="L223" s="8">
        <f t="shared" ref="L223:M223" si="232">C223/(C223+E223)</f>
        <v>0.4634146341</v>
      </c>
      <c r="M223" s="8">
        <f t="shared" si="232"/>
        <v>0.3773584906</v>
      </c>
      <c r="N223" s="8">
        <f t="shared" si="8"/>
        <v>0.4361702128</v>
      </c>
      <c r="O223" s="8">
        <f t="shared" si="9"/>
        <v>0.5531914894</v>
      </c>
      <c r="P223" s="8">
        <f t="shared" si="10"/>
        <v>0.414893617</v>
      </c>
      <c r="Q223" s="9">
        <v>0.3644563794876605</v>
      </c>
      <c r="R223" s="1">
        <f t="shared" si="11"/>
        <v>19</v>
      </c>
      <c r="S223" s="1">
        <f t="shared" si="12"/>
        <v>19</v>
      </c>
      <c r="T223" s="10"/>
      <c r="U223" s="2"/>
      <c r="V223" s="2"/>
      <c r="W223" s="2"/>
      <c r="X223" s="2"/>
      <c r="Y223" s="2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</row>
    <row r="224">
      <c r="A224" s="1" t="s">
        <v>214</v>
      </c>
      <c r="B224" s="15" t="s">
        <v>239</v>
      </c>
      <c r="C224" s="12">
        <v>58.0</v>
      </c>
      <c r="D224" s="13">
        <v>123.0</v>
      </c>
      <c r="E224" s="5">
        <v>94.0</v>
      </c>
      <c r="F224" s="6">
        <v>220.0</v>
      </c>
      <c r="G224" s="7">
        <f t="shared" si="2"/>
        <v>1</v>
      </c>
      <c r="H224" s="8">
        <f t="shared" si="3"/>
        <v>0.320441989</v>
      </c>
      <c r="I224" s="8">
        <f t="shared" si="4"/>
        <v>0.2993630573</v>
      </c>
      <c r="J224" s="8">
        <f t="shared" si="5"/>
        <v>0.2086330935</v>
      </c>
      <c r="K224" s="8">
        <f t="shared" si="6"/>
        <v>0.4331797235</v>
      </c>
      <c r="L224" s="8">
        <f t="shared" ref="L224:M224" si="233">C224/(C224+E224)</f>
        <v>0.3815789474</v>
      </c>
      <c r="M224" s="8">
        <f t="shared" si="233"/>
        <v>0.3586005831</v>
      </c>
      <c r="N224" s="8">
        <f t="shared" si="8"/>
        <v>0.3070707071</v>
      </c>
      <c r="O224" s="8">
        <f t="shared" si="9"/>
        <v>0.5616161616</v>
      </c>
      <c r="P224" s="8">
        <f t="shared" si="10"/>
        <v>0.3656565657</v>
      </c>
      <c r="Q224" s="9">
        <v>0.21036819924427286</v>
      </c>
      <c r="R224" s="1">
        <f t="shared" si="11"/>
        <v>58</v>
      </c>
      <c r="S224" s="1">
        <f t="shared" si="12"/>
        <v>58</v>
      </c>
      <c r="T224" s="10"/>
      <c r="U224" s="2"/>
      <c r="V224" s="2"/>
      <c r="W224" s="2"/>
      <c r="X224" s="2"/>
      <c r="Y224" s="2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</row>
    <row r="225">
      <c r="A225" s="1" t="s">
        <v>214</v>
      </c>
      <c r="B225" s="15" t="s">
        <v>240</v>
      </c>
      <c r="C225" s="12">
        <v>31.0</v>
      </c>
      <c r="D225" s="13">
        <v>26.0</v>
      </c>
      <c r="E225" s="5">
        <v>18.0</v>
      </c>
      <c r="F225" s="6">
        <v>36.0</v>
      </c>
      <c r="G225" s="7">
        <f t="shared" si="2"/>
        <v>1</v>
      </c>
      <c r="H225" s="8">
        <f t="shared" si="3"/>
        <v>0.5438596491</v>
      </c>
      <c r="I225" s="8">
        <f t="shared" si="4"/>
        <v>0.3333333333</v>
      </c>
      <c r="J225" s="8">
        <f t="shared" si="5"/>
        <v>0.4626865672</v>
      </c>
      <c r="K225" s="8">
        <f t="shared" si="6"/>
        <v>0.4090909091</v>
      </c>
      <c r="L225" s="8">
        <f t="shared" ref="L225:M225" si="234">C225/(C225+E225)</f>
        <v>0.6326530612</v>
      </c>
      <c r="M225" s="8">
        <f t="shared" si="234"/>
        <v>0.4193548387</v>
      </c>
      <c r="N225" s="8">
        <f t="shared" si="8"/>
        <v>0.4414414414</v>
      </c>
      <c r="O225" s="8">
        <f t="shared" si="9"/>
        <v>0.6036036036</v>
      </c>
      <c r="P225" s="8">
        <f t="shared" si="10"/>
        <v>0.5135135135</v>
      </c>
      <c r="Q225" s="9">
        <v>0.45913962802758335</v>
      </c>
      <c r="R225" s="1">
        <f t="shared" si="11"/>
        <v>31</v>
      </c>
      <c r="S225" s="1">
        <f t="shared" si="12"/>
        <v>31</v>
      </c>
      <c r="T225" s="10"/>
      <c r="U225" s="2"/>
      <c r="V225" s="2"/>
      <c r="W225" s="2"/>
      <c r="X225" s="2"/>
      <c r="Y225" s="2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</row>
    <row r="226">
      <c r="A226" s="1" t="s">
        <v>214</v>
      </c>
      <c r="B226" s="15" t="s">
        <v>241</v>
      </c>
      <c r="C226" s="12">
        <v>101.0</v>
      </c>
      <c r="D226" s="13">
        <v>112.0</v>
      </c>
      <c r="E226" s="5">
        <v>134.0</v>
      </c>
      <c r="F226" s="6">
        <v>178.0</v>
      </c>
      <c r="G226" s="7">
        <f t="shared" si="2"/>
        <v>1</v>
      </c>
      <c r="H226" s="8">
        <f t="shared" si="3"/>
        <v>0.4741784038</v>
      </c>
      <c r="I226" s="8">
        <f t="shared" si="4"/>
        <v>0.4294871795</v>
      </c>
      <c r="J226" s="8">
        <f t="shared" si="5"/>
        <v>0.3620071685</v>
      </c>
      <c r="K226" s="8">
        <f t="shared" si="6"/>
        <v>0.5447154472</v>
      </c>
      <c r="L226" s="8">
        <f t="shared" ref="L226:M226" si="235">C226/(C226+E226)</f>
        <v>0.429787234</v>
      </c>
      <c r="M226" s="8">
        <f t="shared" si="235"/>
        <v>0.3862068966</v>
      </c>
      <c r="N226" s="8">
        <f t="shared" si="8"/>
        <v>0.4476190476</v>
      </c>
      <c r="O226" s="8">
        <f t="shared" si="9"/>
        <v>0.5314285714</v>
      </c>
      <c r="P226" s="8">
        <f t="shared" si="10"/>
        <v>0.4057142857</v>
      </c>
      <c r="Q226" s="9">
        <v>0.3666147002238762</v>
      </c>
      <c r="R226" s="1">
        <f t="shared" si="11"/>
        <v>101</v>
      </c>
      <c r="S226" s="1">
        <f t="shared" si="12"/>
        <v>102</v>
      </c>
      <c r="T226" s="10"/>
      <c r="U226" s="2"/>
      <c r="V226" s="2"/>
      <c r="W226" s="2"/>
      <c r="X226" s="2"/>
      <c r="Y226" s="2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</row>
    <row r="227">
      <c r="A227" s="1" t="s">
        <v>214</v>
      </c>
      <c r="B227" s="15" t="s">
        <v>242</v>
      </c>
      <c r="C227" s="12">
        <v>26.0</v>
      </c>
      <c r="D227" s="13">
        <v>69.0</v>
      </c>
      <c r="E227" s="5">
        <v>45.0</v>
      </c>
      <c r="F227" s="6">
        <v>124.0</v>
      </c>
      <c r="G227" s="7">
        <f t="shared" si="2"/>
        <v>1</v>
      </c>
      <c r="H227" s="8">
        <f t="shared" si="3"/>
        <v>0.2736842105</v>
      </c>
      <c r="I227" s="8">
        <f t="shared" si="4"/>
        <v>0.2662721893</v>
      </c>
      <c r="J227" s="8">
        <f t="shared" si="5"/>
        <v>0.1733333333</v>
      </c>
      <c r="K227" s="8">
        <f t="shared" si="6"/>
        <v>0.3947368421</v>
      </c>
      <c r="L227" s="8">
        <f t="shared" ref="L227:M227" si="236">C227/(C227+E227)</f>
        <v>0.3661971831</v>
      </c>
      <c r="M227" s="8">
        <f t="shared" si="236"/>
        <v>0.3575129534</v>
      </c>
      <c r="N227" s="8">
        <f t="shared" si="8"/>
        <v>0.2689393939</v>
      </c>
      <c r="O227" s="8">
        <f t="shared" si="9"/>
        <v>0.5681818182</v>
      </c>
      <c r="P227" s="8">
        <f t="shared" si="10"/>
        <v>0.3598484848</v>
      </c>
      <c r="Q227" s="9">
        <v>0.1743227523033687</v>
      </c>
      <c r="R227" s="1">
        <f t="shared" si="11"/>
        <v>26</v>
      </c>
      <c r="S227" s="1">
        <f t="shared" si="12"/>
        <v>26</v>
      </c>
      <c r="T227" s="10"/>
      <c r="U227" s="2"/>
      <c r="V227" s="2"/>
      <c r="W227" s="2"/>
      <c r="X227" s="2"/>
      <c r="Y227" s="2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</row>
    <row r="228">
      <c r="A228" s="1" t="s">
        <v>214</v>
      </c>
      <c r="B228" s="15" t="s">
        <v>243</v>
      </c>
      <c r="C228" s="12">
        <v>50.0</v>
      </c>
      <c r="D228" s="13">
        <v>83.0</v>
      </c>
      <c r="E228" s="5">
        <v>92.0</v>
      </c>
      <c r="F228" s="6">
        <v>175.0</v>
      </c>
      <c r="G228" s="7">
        <f t="shared" si="2"/>
        <v>1</v>
      </c>
      <c r="H228" s="8">
        <f t="shared" si="3"/>
        <v>0.3759398496</v>
      </c>
      <c r="I228" s="8">
        <f t="shared" si="4"/>
        <v>0.3445692884</v>
      </c>
      <c r="J228" s="8">
        <f t="shared" si="5"/>
        <v>0.2222222222</v>
      </c>
      <c r="K228" s="8">
        <f t="shared" si="6"/>
        <v>0.5257142857</v>
      </c>
      <c r="L228" s="8">
        <f t="shared" ref="L228:M228" si="237">C228/(C228+E228)</f>
        <v>0.3521126761</v>
      </c>
      <c r="M228" s="8">
        <f t="shared" si="237"/>
        <v>0.3217054264</v>
      </c>
      <c r="N228" s="8">
        <f t="shared" si="8"/>
        <v>0.355</v>
      </c>
      <c r="O228" s="8">
        <f t="shared" si="9"/>
        <v>0.5625</v>
      </c>
      <c r="P228" s="8">
        <f t="shared" si="10"/>
        <v>0.3325</v>
      </c>
      <c r="Q228" s="9">
        <v>0.22464273092832893</v>
      </c>
      <c r="R228" s="1">
        <f t="shared" si="11"/>
        <v>50</v>
      </c>
      <c r="S228" s="1">
        <f t="shared" si="12"/>
        <v>50</v>
      </c>
      <c r="T228" s="10"/>
      <c r="U228" s="2"/>
      <c r="V228" s="2"/>
      <c r="W228" s="2"/>
      <c r="X228" s="2"/>
      <c r="Y228" s="2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</row>
    <row r="229">
      <c r="A229" s="1" t="s">
        <v>214</v>
      </c>
      <c r="B229" s="15" t="s">
        <v>244</v>
      </c>
      <c r="C229" s="12">
        <v>19.0</v>
      </c>
      <c r="D229" s="13">
        <v>14.0</v>
      </c>
      <c r="E229" s="5">
        <v>20.0</v>
      </c>
      <c r="F229" s="6">
        <v>19.0</v>
      </c>
      <c r="G229" s="7">
        <f t="shared" si="2"/>
        <v>0</v>
      </c>
      <c r="H229" s="8">
        <f t="shared" si="3"/>
        <v>0.5757575758</v>
      </c>
      <c r="I229" s="8">
        <f t="shared" si="4"/>
        <v>0.5128205128</v>
      </c>
      <c r="J229" s="8">
        <f t="shared" si="5"/>
        <v>0.5</v>
      </c>
      <c r="K229" s="8">
        <f t="shared" si="6"/>
        <v>0.5882352941</v>
      </c>
      <c r="L229" s="8">
        <f t="shared" ref="L229:M229" si="238">C229/(C229+E229)</f>
        <v>0.4871794872</v>
      </c>
      <c r="M229" s="8">
        <f t="shared" si="238"/>
        <v>0.4242424242</v>
      </c>
      <c r="N229" s="8">
        <f t="shared" si="8"/>
        <v>0.5416666667</v>
      </c>
      <c r="O229" s="8">
        <f t="shared" si="9"/>
        <v>0.5277777778</v>
      </c>
      <c r="P229" s="8">
        <f t="shared" si="10"/>
        <v>0.4583333333</v>
      </c>
      <c r="Q229" s="9">
        <v>0.5018651980714344</v>
      </c>
      <c r="R229" s="1">
        <f t="shared" si="11"/>
        <v>19</v>
      </c>
      <c r="S229" s="1">
        <f t="shared" si="12"/>
        <v>19</v>
      </c>
      <c r="T229" s="10"/>
      <c r="U229" s="2"/>
      <c r="V229" s="2"/>
      <c r="W229" s="2"/>
      <c r="X229" s="2"/>
      <c r="Y229" s="2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</row>
    <row r="230">
      <c r="A230" s="1" t="s">
        <v>214</v>
      </c>
      <c r="B230" s="15" t="s">
        <v>245</v>
      </c>
      <c r="C230" s="12">
        <v>36.0</v>
      </c>
      <c r="D230" s="13">
        <v>35.0</v>
      </c>
      <c r="E230" s="5">
        <v>38.0</v>
      </c>
      <c r="F230" s="6">
        <v>45.0</v>
      </c>
      <c r="G230" s="7">
        <f t="shared" si="2"/>
        <v>1</v>
      </c>
      <c r="H230" s="8">
        <f t="shared" si="3"/>
        <v>0.5070422535</v>
      </c>
      <c r="I230" s="8">
        <f t="shared" si="4"/>
        <v>0.4578313253</v>
      </c>
      <c r="J230" s="8">
        <f t="shared" si="5"/>
        <v>0.4444444444</v>
      </c>
      <c r="K230" s="8">
        <f t="shared" si="6"/>
        <v>0.5205479452</v>
      </c>
      <c r="L230" s="8">
        <f t="shared" ref="L230:M230" si="239">C230/(C230+E230)</f>
        <v>0.4864864865</v>
      </c>
      <c r="M230" s="8">
        <f t="shared" si="239"/>
        <v>0.4375</v>
      </c>
      <c r="N230" s="8">
        <f t="shared" si="8"/>
        <v>0.4805194805</v>
      </c>
      <c r="O230" s="8">
        <f t="shared" si="9"/>
        <v>0.525974026</v>
      </c>
      <c r="P230" s="8">
        <f t="shared" si="10"/>
        <v>0.461038961</v>
      </c>
      <c r="Q230" s="9">
        <v>0.44731783879226655</v>
      </c>
      <c r="R230" s="1">
        <f t="shared" si="11"/>
        <v>36</v>
      </c>
      <c r="S230" s="1">
        <f t="shared" si="12"/>
        <v>36</v>
      </c>
      <c r="T230" s="10"/>
      <c r="U230" s="2"/>
      <c r="V230" s="2"/>
      <c r="W230" s="2"/>
      <c r="X230" s="2"/>
      <c r="Y230" s="2"/>
      <c r="Z230" s="11"/>
      <c r="AG230" s="11"/>
      <c r="AH230" s="11"/>
      <c r="AI230" s="11"/>
    </row>
    <row r="231">
      <c r="A231" s="1" t="s">
        <v>214</v>
      </c>
      <c r="B231" s="15" t="s">
        <v>246</v>
      </c>
      <c r="C231" s="12">
        <v>46.0</v>
      </c>
      <c r="D231" s="13">
        <v>43.0</v>
      </c>
      <c r="E231" s="5">
        <v>53.0</v>
      </c>
      <c r="F231" s="6">
        <v>97.0</v>
      </c>
      <c r="G231" s="7">
        <f t="shared" si="2"/>
        <v>1</v>
      </c>
      <c r="H231" s="8">
        <f t="shared" si="3"/>
        <v>0.5168539326</v>
      </c>
      <c r="I231" s="8">
        <f t="shared" si="4"/>
        <v>0.3533333333</v>
      </c>
      <c r="J231" s="8">
        <f t="shared" si="5"/>
        <v>0.3216783217</v>
      </c>
      <c r="K231" s="8">
        <f t="shared" si="6"/>
        <v>0.5520833333</v>
      </c>
      <c r="L231" s="8">
        <f t="shared" ref="L231:M231" si="240">C231/(C231+E231)</f>
        <v>0.4646464646</v>
      </c>
      <c r="M231" s="8">
        <f t="shared" si="240"/>
        <v>0.3071428571</v>
      </c>
      <c r="N231" s="8">
        <f t="shared" si="8"/>
        <v>0.4142259414</v>
      </c>
      <c r="O231" s="8">
        <f t="shared" si="9"/>
        <v>0.5983263598</v>
      </c>
      <c r="P231" s="8">
        <f t="shared" si="10"/>
        <v>0.3723849372</v>
      </c>
      <c r="Q231" s="9">
        <v>0.30747409905085127</v>
      </c>
      <c r="R231" s="1">
        <f t="shared" si="11"/>
        <v>46</v>
      </c>
      <c r="S231" s="1">
        <f t="shared" si="12"/>
        <v>44</v>
      </c>
      <c r="T231" s="10"/>
      <c r="U231" s="2"/>
      <c r="V231" s="2"/>
      <c r="W231" s="2"/>
      <c r="X231" s="2"/>
      <c r="Y231" s="2"/>
      <c r="Z231" s="11"/>
      <c r="AG231" s="11"/>
      <c r="AH231" s="11"/>
      <c r="AI231" s="11"/>
    </row>
    <row r="232">
      <c r="A232" s="1" t="s">
        <v>214</v>
      </c>
      <c r="B232" s="15" t="s">
        <v>247</v>
      </c>
      <c r="C232" s="12">
        <v>17.0</v>
      </c>
      <c r="D232" s="13">
        <v>31.0</v>
      </c>
      <c r="E232" s="5">
        <v>14.0</v>
      </c>
      <c r="F232" s="6">
        <v>25.0</v>
      </c>
      <c r="G232" s="7">
        <f t="shared" si="2"/>
        <v>0</v>
      </c>
      <c r="H232" s="8">
        <f t="shared" si="3"/>
        <v>0.3541666667</v>
      </c>
      <c r="I232" s="8">
        <f t="shared" si="4"/>
        <v>0.358974359</v>
      </c>
      <c r="J232" s="8">
        <f t="shared" si="5"/>
        <v>0.4047619048</v>
      </c>
      <c r="K232" s="8">
        <f t="shared" si="6"/>
        <v>0.3111111111</v>
      </c>
      <c r="L232" s="8">
        <f t="shared" ref="L232:M232" si="241">C232/(C232+E232)</f>
        <v>0.5483870968</v>
      </c>
      <c r="M232" s="8">
        <f t="shared" si="241"/>
        <v>0.5535714286</v>
      </c>
      <c r="N232" s="8">
        <f t="shared" si="8"/>
        <v>0.3563218391</v>
      </c>
      <c r="O232" s="8">
        <f t="shared" si="9"/>
        <v>0.4827586207</v>
      </c>
      <c r="P232" s="8">
        <f t="shared" si="10"/>
        <v>0.5517241379</v>
      </c>
      <c r="Q232" s="9">
        <v>0.4111850511850871</v>
      </c>
      <c r="R232" s="1">
        <f t="shared" si="11"/>
        <v>17</v>
      </c>
      <c r="S232" s="1">
        <f t="shared" si="12"/>
        <v>17</v>
      </c>
      <c r="T232" s="10"/>
      <c r="U232" s="2"/>
      <c r="V232" s="2"/>
      <c r="W232" s="2"/>
      <c r="X232" s="2"/>
      <c r="Y232" s="2"/>
      <c r="Z232" s="11"/>
      <c r="AG232" s="11"/>
      <c r="AH232" s="11"/>
      <c r="AI232" s="11"/>
    </row>
    <row r="233">
      <c r="A233" s="1" t="s">
        <v>214</v>
      </c>
      <c r="B233" s="15" t="s">
        <v>248</v>
      </c>
      <c r="C233" s="12">
        <v>36.0</v>
      </c>
      <c r="D233" s="13">
        <v>37.0</v>
      </c>
      <c r="E233" s="5">
        <v>25.0</v>
      </c>
      <c r="F233" s="6">
        <v>51.0</v>
      </c>
      <c r="G233" s="7">
        <f t="shared" si="2"/>
        <v>1</v>
      </c>
      <c r="H233" s="8">
        <f t="shared" si="3"/>
        <v>0.4931506849</v>
      </c>
      <c r="I233" s="8">
        <f t="shared" si="4"/>
        <v>0.3289473684</v>
      </c>
      <c r="J233" s="8">
        <f t="shared" si="5"/>
        <v>0.4137931034</v>
      </c>
      <c r="K233" s="8">
        <f t="shared" si="6"/>
        <v>0.4032258065</v>
      </c>
      <c r="L233" s="8">
        <f t="shared" ref="L233:M233" si="242">C233/(C233+E233)</f>
        <v>0.5901639344</v>
      </c>
      <c r="M233" s="8">
        <f t="shared" si="242"/>
        <v>0.4204545455</v>
      </c>
      <c r="N233" s="8">
        <f t="shared" si="8"/>
        <v>0.4093959732</v>
      </c>
      <c r="O233" s="8">
        <f t="shared" si="9"/>
        <v>0.5838926174</v>
      </c>
      <c r="P233" s="8">
        <f t="shared" si="10"/>
        <v>0.4899328859</v>
      </c>
      <c r="Q233" s="9">
        <v>0.40693127650435224</v>
      </c>
      <c r="R233" s="1">
        <f t="shared" si="11"/>
        <v>36</v>
      </c>
      <c r="S233" s="1">
        <f t="shared" si="12"/>
        <v>36</v>
      </c>
      <c r="T233" s="10"/>
      <c r="U233" s="2"/>
      <c r="V233" s="2"/>
      <c r="W233" s="2"/>
      <c r="X233" s="2"/>
      <c r="Y233" s="2"/>
      <c r="Z233" s="11"/>
      <c r="AG233" s="11"/>
      <c r="AH233" s="11"/>
      <c r="AI233" s="11"/>
    </row>
    <row r="234">
      <c r="A234" s="1" t="s">
        <v>214</v>
      </c>
      <c r="B234" s="15" t="s">
        <v>249</v>
      </c>
      <c r="C234" s="12">
        <v>125.0</v>
      </c>
      <c r="D234" s="13">
        <v>130.0</v>
      </c>
      <c r="E234" s="5">
        <v>38.0</v>
      </c>
      <c r="F234" s="6">
        <v>45.0</v>
      </c>
      <c r="G234" s="7">
        <f t="shared" si="2"/>
        <v>1</v>
      </c>
      <c r="H234" s="8">
        <f t="shared" si="3"/>
        <v>0.4901960784</v>
      </c>
      <c r="I234" s="8">
        <f t="shared" si="4"/>
        <v>0.4578313253</v>
      </c>
      <c r="J234" s="8">
        <f t="shared" si="5"/>
        <v>0.7352941176</v>
      </c>
      <c r="K234" s="8">
        <f t="shared" si="6"/>
        <v>0.2261904762</v>
      </c>
      <c r="L234" s="8">
        <f t="shared" ref="L234:M234" si="243">C234/(C234+E234)</f>
        <v>0.7668711656</v>
      </c>
      <c r="M234" s="8">
        <f t="shared" si="243"/>
        <v>0.7428571429</v>
      </c>
      <c r="N234" s="8">
        <f t="shared" si="8"/>
        <v>0.4822485207</v>
      </c>
      <c r="O234" s="8">
        <f t="shared" si="9"/>
        <v>0.5029585799</v>
      </c>
      <c r="P234" s="8">
        <f t="shared" si="10"/>
        <v>0.7544378698</v>
      </c>
      <c r="Q234" s="9">
        <v>0.7350901012080284</v>
      </c>
      <c r="R234" s="1">
        <f t="shared" si="11"/>
        <v>125</v>
      </c>
      <c r="S234" s="1">
        <f t="shared" si="12"/>
        <v>125</v>
      </c>
      <c r="T234" s="10"/>
      <c r="U234" s="2"/>
      <c r="V234" s="2"/>
      <c r="W234" s="2"/>
      <c r="X234" s="2"/>
      <c r="Y234" s="2"/>
      <c r="Z234" s="11"/>
      <c r="AG234" s="11"/>
      <c r="AH234" s="11"/>
      <c r="AI234" s="11"/>
    </row>
    <row r="235">
      <c r="A235" s="1" t="s">
        <v>214</v>
      </c>
      <c r="B235" s="15" t="s">
        <v>250</v>
      </c>
      <c r="C235" s="12">
        <v>53.0</v>
      </c>
      <c r="D235" s="13">
        <v>62.0</v>
      </c>
      <c r="E235" s="5">
        <v>9.0</v>
      </c>
      <c r="F235" s="6">
        <v>23.0</v>
      </c>
      <c r="G235" s="7">
        <f t="shared" si="2"/>
        <v>0</v>
      </c>
      <c r="H235" s="8">
        <f t="shared" si="3"/>
        <v>0.4608695652</v>
      </c>
      <c r="I235" s="8">
        <f t="shared" si="4"/>
        <v>0.28125</v>
      </c>
      <c r="J235" s="8">
        <f t="shared" si="5"/>
        <v>0.6973684211</v>
      </c>
      <c r="K235" s="8">
        <f t="shared" si="6"/>
        <v>0.1267605634</v>
      </c>
      <c r="L235" s="8">
        <f t="shared" ref="L235:M235" si="244">C235/(C235+E235)</f>
        <v>0.8548387097</v>
      </c>
      <c r="M235" s="8">
        <f t="shared" si="244"/>
        <v>0.7294117647</v>
      </c>
      <c r="N235" s="8">
        <f t="shared" si="8"/>
        <v>0.4217687075</v>
      </c>
      <c r="O235" s="8">
        <f t="shared" si="9"/>
        <v>0.5170068027</v>
      </c>
      <c r="P235" s="8">
        <f t="shared" si="10"/>
        <v>0.7823129252</v>
      </c>
      <c r="Q235" s="9">
        <v>0.7145112097586743</v>
      </c>
      <c r="R235" s="1">
        <f t="shared" si="11"/>
        <v>53</v>
      </c>
      <c r="S235" s="1">
        <f t="shared" si="12"/>
        <v>54</v>
      </c>
      <c r="T235" s="10"/>
      <c r="U235" s="2"/>
      <c r="V235" s="2"/>
      <c r="W235" s="2"/>
      <c r="X235" s="2"/>
      <c r="Y235" s="2"/>
      <c r="Z235" s="11"/>
      <c r="AG235" s="11"/>
      <c r="AH235" s="11"/>
      <c r="AI235" s="11"/>
    </row>
    <row r="236">
      <c r="A236" s="1" t="s">
        <v>214</v>
      </c>
      <c r="B236" s="15" t="s">
        <v>251</v>
      </c>
      <c r="C236" s="12">
        <v>54.0</v>
      </c>
      <c r="D236" s="13">
        <v>88.0</v>
      </c>
      <c r="E236" s="5">
        <v>12.0</v>
      </c>
      <c r="F236" s="6">
        <v>27.0</v>
      </c>
      <c r="G236" s="7">
        <f t="shared" si="2"/>
        <v>0</v>
      </c>
      <c r="H236" s="8">
        <f t="shared" si="3"/>
        <v>0.3802816901</v>
      </c>
      <c r="I236" s="8">
        <f t="shared" si="4"/>
        <v>0.3076923077</v>
      </c>
      <c r="J236" s="8">
        <f t="shared" si="5"/>
        <v>0.6666666667</v>
      </c>
      <c r="K236" s="8">
        <f t="shared" si="6"/>
        <v>0.12</v>
      </c>
      <c r="L236" s="8">
        <f t="shared" ref="L236:M236" si="245">C236/(C236+E236)</f>
        <v>0.8181818182</v>
      </c>
      <c r="M236" s="8">
        <f t="shared" si="245"/>
        <v>0.7652173913</v>
      </c>
      <c r="N236" s="8">
        <f t="shared" si="8"/>
        <v>0.364640884</v>
      </c>
      <c r="O236" s="8">
        <f t="shared" si="9"/>
        <v>0.4475138122</v>
      </c>
      <c r="P236" s="8">
        <f t="shared" si="10"/>
        <v>0.7845303867</v>
      </c>
      <c r="Q236" s="9">
        <v>0.663340582803259</v>
      </c>
      <c r="R236" s="1">
        <f t="shared" si="11"/>
        <v>54</v>
      </c>
      <c r="S236" s="1">
        <f t="shared" si="12"/>
        <v>54</v>
      </c>
      <c r="T236" s="10"/>
      <c r="U236" s="2"/>
      <c r="V236" s="2"/>
      <c r="W236" s="2"/>
      <c r="X236" s="2"/>
      <c r="Y236" s="2"/>
      <c r="Z236" s="11"/>
      <c r="AG236" s="11"/>
      <c r="AH236" s="11"/>
      <c r="AI23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6" t="s">
        <v>0</v>
      </c>
      <c r="B1" s="17" t="s">
        <v>1</v>
      </c>
      <c r="C1" s="1" t="s">
        <v>252</v>
      </c>
      <c r="D1" s="12" t="s">
        <v>2</v>
      </c>
      <c r="E1" s="18" t="s">
        <v>3</v>
      </c>
      <c r="F1" s="5" t="s">
        <v>4</v>
      </c>
      <c r="G1" s="6" t="s">
        <v>5</v>
      </c>
      <c r="H1" s="1" t="s">
        <v>253</v>
      </c>
      <c r="I1" s="1" t="s">
        <v>254</v>
      </c>
      <c r="J1" s="1" t="s">
        <v>255</v>
      </c>
      <c r="K1" s="1" t="s">
        <v>256</v>
      </c>
      <c r="L1" s="2" t="s">
        <v>14</v>
      </c>
      <c r="M1" s="19" t="str">
        <f t="shared" ref="M1:N1" si="1">J1</f>
        <v>Psi U</v>
      </c>
      <c r="N1" s="19" t="str">
        <f t="shared" si="1"/>
        <v>Psi V</v>
      </c>
      <c r="O1" s="2" t="s">
        <v>257</v>
      </c>
      <c r="P1" s="2" t="s">
        <v>258</v>
      </c>
      <c r="Q1" s="2" t="s">
        <v>259</v>
      </c>
      <c r="R1" s="2" t="s">
        <v>260</v>
      </c>
      <c r="S1" s="2" t="s">
        <v>261</v>
      </c>
      <c r="T1" s="2" t="s">
        <v>262</v>
      </c>
      <c r="U1" s="2" t="s">
        <v>263</v>
      </c>
      <c r="V1" s="20"/>
      <c r="W1" s="21"/>
      <c r="X1" s="22"/>
      <c r="Y1" s="22"/>
      <c r="Z1" s="22"/>
    </row>
    <row r="2">
      <c r="A2" s="16" t="s">
        <v>18</v>
      </c>
      <c r="B2" s="17" t="s">
        <v>19</v>
      </c>
      <c r="C2" s="1">
        <v>590.0</v>
      </c>
      <c r="D2" s="12">
        <v>81.0</v>
      </c>
      <c r="E2" s="18">
        <v>73.0</v>
      </c>
      <c r="F2" s="5">
        <v>18.0</v>
      </c>
      <c r="G2" s="6">
        <v>24.0</v>
      </c>
      <c r="H2" s="23">
        <f t="shared" ref="H2:K2" si="2">D2/$C2</f>
        <v>0.1372881356</v>
      </c>
      <c r="I2" s="23">
        <f t="shared" si="2"/>
        <v>0.1237288136</v>
      </c>
      <c r="J2" s="23">
        <f t="shared" si="2"/>
        <v>0.03050847458</v>
      </c>
      <c r="K2" s="23">
        <f t="shared" si="2"/>
        <v>0.0406779661</v>
      </c>
      <c r="L2" s="19">
        <f t="shared" ref="L2:L223" si="5">(D2+E2)/(D2+E2+F2+G2)</f>
        <v>0.7857142857</v>
      </c>
      <c r="M2" s="19">
        <f t="shared" ref="M2:N2" si="3">J2</f>
        <v>0.03050847458</v>
      </c>
      <c r="N2" s="19">
        <f t="shared" si="3"/>
        <v>0.0406779661</v>
      </c>
      <c r="O2" s="19">
        <f t="shared" ref="O2:O223" si="7">1</f>
        <v>1</v>
      </c>
      <c r="P2" s="19">
        <f t="shared" ref="P2:P223" si="8">N2</f>
        <v>0.0406779661</v>
      </c>
      <c r="Q2" s="19">
        <f t="shared" ref="Q2:Q223" si="9">L2</f>
        <v>0.7857142857</v>
      </c>
      <c r="R2" s="19">
        <f t="shared" ref="R2:R223" si="10">M2*N2</f>
        <v>0.001241022695</v>
      </c>
      <c r="S2" s="19">
        <f t="shared" ref="S2:S223" si="11">L2*N2</f>
        <v>0.03196125908</v>
      </c>
      <c r="T2" s="19">
        <f t="shared" ref="T2:T223" si="12">L2*L2</f>
        <v>0.6173469388</v>
      </c>
      <c r="U2" s="19">
        <f t="shared" ref="U2:U223" si="13">I2+K2</f>
        <v>0.1644067797</v>
      </c>
      <c r="V2" s="22"/>
      <c r="W2" s="22"/>
      <c r="X2" s="22"/>
      <c r="Y2" s="22"/>
      <c r="Z2" s="22"/>
    </row>
    <row r="3">
      <c r="A3" s="16" t="s">
        <v>18</v>
      </c>
      <c r="B3" s="17" t="s">
        <v>20</v>
      </c>
      <c r="C3" s="1">
        <v>2008.0</v>
      </c>
      <c r="D3" s="12">
        <v>135.0</v>
      </c>
      <c r="E3" s="18">
        <v>131.0</v>
      </c>
      <c r="F3" s="5">
        <v>216.0</v>
      </c>
      <c r="G3" s="6">
        <v>180.0</v>
      </c>
      <c r="H3" s="23">
        <f t="shared" ref="H3:K3" si="4">D3/$C3</f>
        <v>0.0672310757</v>
      </c>
      <c r="I3" s="23">
        <f t="shared" si="4"/>
        <v>0.06523904382</v>
      </c>
      <c r="J3" s="23">
        <f t="shared" si="4"/>
        <v>0.1075697211</v>
      </c>
      <c r="K3" s="23">
        <f t="shared" si="4"/>
        <v>0.08964143426</v>
      </c>
      <c r="L3" s="19">
        <f t="shared" si="5"/>
        <v>0.4018126888</v>
      </c>
      <c r="M3" s="19">
        <f t="shared" ref="M3:N3" si="6">J3</f>
        <v>0.1075697211</v>
      </c>
      <c r="N3" s="19">
        <f t="shared" si="6"/>
        <v>0.08964143426</v>
      </c>
      <c r="O3" s="19">
        <f t="shared" si="7"/>
        <v>1</v>
      </c>
      <c r="P3" s="19">
        <f t="shared" si="8"/>
        <v>0.08964143426</v>
      </c>
      <c r="Q3" s="19">
        <f t="shared" si="9"/>
        <v>0.4018126888</v>
      </c>
      <c r="R3" s="19">
        <f t="shared" si="10"/>
        <v>0.009642704084</v>
      </c>
      <c r="S3" s="19">
        <f t="shared" si="11"/>
        <v>0.03601906573</v>
      </c>
      <c r="T3" s="19">
        <f t="shared" si="12"/>
        <v>0.1614534369</v>
      </c>
      <c r="U3" s="19">
        <f t="shared" si="13"/>
        <v>0.1548804781</v>
      </c>
      <c r="V3" s="22"/>
      <c r="W3" s="22"/>
      <c r="X3" s="22"/>
      <c r="Y3" s="22"/>
      <c r="Z3" s="22"/>
    </row>
    <row r="4">
      <c r="A4" s="16" t="s">
        <v>18</v>
      </c>
      <c r="B4" s="17" t="s">
        <v>21</v>
      </c>
      <c r="C4" s="1">
        <v>1100.0</v>
      </c>
      <c r="D4" s="12">
        <v>39.0</v>
      </c>
      <c r="E4" s="18">
        <v>40.0</v>
      </c>
      <c r="F4" s="5">
        <v>79.0</v>
      </c>
      <c r="G4" s="6">
        <v>106.0</v>
      </c>
      <c r="H4" s="23">
        <f t="shared" ref="H4:K4" si="14">D4/$C4</f>
        <v>0.03545454545</v>
      </c>
      <c r="I4" s="23">
        <f t="shared" si="14"/>
        <v>0.03636363636</v>
      </c>
      <c r="J4" s="23">
        <f t="shared" si="14"/>
        <v>0.07181818182</v>
      </c>
      <c r="K4" s="23">
        <f t="shared" si="14"/>
        <v>0.09636363636</v>
      </c>
      <c r="L4" s="19">
        <f t="shared" si="5"/>
        <v>0.2992424242</v>
      </c>
      <c r="M4" s="19">
        <f t="shared" ref="M4:N4" si="15">J4</f>
        <v>0.07181818182</v>
      </c>
      <c r="N4" s="19">
        <f t="shared" si="15"/>
        <v>0.09636363636</v>
      </c>
      <c r="O4" s="19">
        <f t="shared" si="7"/>
        <v>1</v>
      </c>
      <c r="P4" s="19">
        <f t="shared" si="8"/>
        <v>0.09636363636</v>
      </c>
      <c r="Q4" s="19">
        <f t="shared" si="9"/>
        <v>0.2992424242</v>
      </c>
      <c r="R4" s="19">
        <f t="shared" si="10"/>
        <v>0.006920661157</v>
      </c>
      <c r="S4" s="19">
        <f t="shared" si="11"/>
        <v>0.02883608815</v>
      </c>
      <c r="T4" s="19">
        <f t="shared" si="12"/>
        <v>0.08954602847</v>
      </c>
      <c r="U4" s="19">
        <f t="shared" si="13"/>
        <v>0.1327272727</v>
      </c>
      <c r="V4" s="22"/>
      <c r="W4" s="22"/>
      <c r="X4" s="22"/>
      <c r="Y4" s="22"/>
      <c r="Z4" s="22"/>
    </row>
    <row r="5">
      <c r="A5" s="16" t="s">
        <v>18</v>
      </c>
      <c r="B5" s="17" t="s">
        <v>22</v>
      </c>
      <c r="C5" s="1">
        <v>1081.0</v>
      </c>
      <c r="D5" s="12">
        <v>53.0</v>
      </c>
      <c r="E5" s="18">
        <v>41.0</v>
      </c>
      <c r="F5" s="5">
        <v>68.0</v>
      </c>
      <c r="G5" s="6">
        <v>102.0</v>
      </c>
      <c r="H5" s="23">
        <f t="shared" ref="H5:K5" si="16">D5/$C5</f>
        <v>0.04902867715</v>
      </c>
      <c r="I5" s="23">
        <f t="shared" si="16"/>
        <v>0.03792784459</v>
      </c>
      <c r="J5" s="23">
        <f t="shared" si="16"/>
        <v>0.06290471785</v>
      </c>
      <c r="K5" s="23">
        <f t="shared" si="16"/>
        <v>0.09435707678</v>
      </c>
      <c r="L5" s="19">
        <f t="shared" si="5"/>
        <v>0.3560606061</v>
      </c>
      <c r="M5" s="19">
        <f t="shared" ref="M5:N5" si="17">J5</f>
        <v>0.06290471785</v>
      </c>
      <c r="N5" s="19">
        <f t="shared" si="17"/>
        <v>0.09435707678</v>
      </c>
      <c r="O5" s="19">
        <f t="shared" si="7"/>
        <v>1</v>
      </c>
      <c r="P5" s="19">
        <f t="shared" si="8"/>
        <v>0.09435707678</v>
      </c>
      <c r="Q5" s="19">
        <f t="shared" si="9"/>
        <v>0.3560606061</v>
      </c>
      <c r="R5" s="19">
        <f t="shared" si="10"/>
        <v>0.005935505292</v>
      </c>
      <c r="S5" s="19">
        <f t="shared" si="11"/>
        <v>0.03359683794</v>
      </c>
      <c r="T5" s="19">
        <f t="shared" si="12"/>
        <v>0.1267791552</v>
      </c>
      <c r="U5" s="19">
        <f t="shared" si="13"/>
        <v>0.1322849214</v>
      </c>
      <c r="V5" s="22"/>
      <c r="W5" s="22"/>
      <c r="X5" s="22"/>
      <c r="Y5" s="22"/>
      <c r="Z5" s="22"/>
    </row>
    <row r="6">
      <c r="A6" s="16" t="s">
        <v>18</v>
      </c>
      <c r="B6" s="17" t="s">
        <v>23</v>
      </c>
      <c r="C6" s="1">
        <v>1305.0</v>
      </c>
      <c r="D6" s="12">
        <v>73.0</v>
      </c>
      <c r="E6" s="18">
        <v>66.0</v>
      </c>
      <c r="F6" s="5">
        <v>119.0</v>
      </c>
      <c r="G6" s="6">
        <v>159.0</v>
      </c>
      <c r="H6" s="23">
        <f t="shared" ref="H6:K6" si="18">D6/$C6</f>
        <v>0.05593869732</v>
      </c>
      <c r="I6" s="23">
        <f t="shared" si="18"/>
        <v>0.05057471264</v>
      </c>
      <c r="J6" s="23">
        <f t="shared" si="18"/>
        <v>0.09118773946</v>
      </c>
      <c r="K6" s="23">
        <f t="shared" si="18"/>
        <v>0.1218390805</v>
      </c>
      <c r="L6" s="19">
        <f t="shared" si="5"/>
        <v>0.3333333333</v>
      </c>
      <c r="M6" s="19">
        <f t="shared" ref="M6:N6" si="19">J6</f>
        <v>0.09118773946</v>
      </c>
      <c r="N6" s="19">
        <f t="shared" si="19"/>
        <v>0.1218390805</v>
      </c>
      <c r="O6" s="19">
        <f t="shared" si="7"/>
        <v>1</v>
      </c>
      <c r="P6" s="19">
        <f t="shared" si="8"/>
        <v>0.1218390805</v>
      </c>
      <c r="Q6" s="19">
        <f t="shared" si="9"/>
        <v>0.3333333333</v>
      </c>
      <c r="R6" s="19">
        <f t="shared" si="10"/>
        <v>0.01111023033</v>
      </c>
      <c r="S6" s="19">
        <f t="shared" si="11"/>
        <v>0.04061302682</v>
      </c>
      <c r="T6" s="19">
        <f t="shared" si="12"/>
        <v>0.1111111111</v>
      </c>
      <c r="U6" s="19">
        <f t="shared" si="13"/>
        <v>0.1724137931</v>
      </c>
      <c r="V6" s="22"/>
      <c r="W6" s="22"/>
      <c r="X6" s="22"/>
      <c r="Y6" s="22"/>
      <c r="Z6" s="22"/>
    </row>
    <row r="7">
      <c r="A7" s="16" t="s">
        <v>18</v>
      </c>
      <c r="B7" s="17" t="s">
        <v>24</v>
      </c>
      <c r="C7" s="1">
        <v>1274.0</v>
      </c>
      <c r="D7" s="12">
        <v>83.0</v>
      </c>
      <c r="E7" s="18">
        <v>71.0</v>
      </c>
      <c r="F7" s="5">
        <v>83.0</v>
      </c>
      <c r="G7" s="6">
        <v>105.0</v>
      </c>
      <c r="H7" s="23">
        <f t="shared" ref="H7:K7" si="20">D7/$C7</f>
        <v>0.06514913658</v>
      </c>
      <c r="I7" s="23">
        <f t="shared" si="20"/>
        <v>0.0557299843</v>
      </c>
      <c r="J7" s="23">
        <f t="shared" si="20"/>
        <v>0.06514913658</v>
      </c>
      <c r="K7" s="23">
        <f t="shared" si="20"/>
        <v>0.08241758242</v>
      </c>
      <c r="L7" s="19">
        <f t="shared" si="5"/>
        <v>0.4502923977</v>
      </c>
      <c r="M7" s="19">
        <f t="shared" ref="M7:N7" si="21">J7</f>
        <v>0.06514913658</v>
      </c>
      <c r="N7" s="19">
        <f t="shared" si="21"/>
        <v>0.08241758242</v>
      </c>
      <c r="O7" s="19">
        <f t="shared" si="7"/>
        <v>1</v>
      </c>
      <c r="P7" s="19">
        <f t="shared" si="8"/>
        <v>0.08241758242</v>
      </c>
      <c r="Q7" s="19">
        <f t="shared" si="9"/>
        <v>0.4502923977</v>
      </c>
      <c r="R7" s="19">
        <f t="shared" si="10"/>
        <v>0.005369434333</v>
      </c>
      <c r="S7" s="19">
        <f t="shared" si="11"/>
        <v>0.0371120108</v>
      </c>
      <c r="T7" s="19">
        <f t="shared" si="12"/>
        <v>0.2027632434</v>
      </c>
      <c r="U7" s="19">
        <f t="shared" si="13"/>
        <v>0.1381475667</v>
      </c>
      <c r="V7" s="22"/>
      <c r="W7" s="22"/>
      <c r="X7" s="22"/>
      <c r="Y7" s="22"/>
      <c r="Z7" s="22"/>
    </row>
    <row r="8">
      <c r="A8" s="16" t="s">
        <v>18</v>
      </c>
      <c r="B8" s="17" t="s">
        <v>25</v>
      </c>
      <c r="C8" s="1">
        <v>516.0</v>
      </c>
      <c r="D8" s="12">
        <v>75.0</v>
      </c>
      <c r="E8" s="18">
        <v>44.0</v>
      </c>
      <c r="F8" s="5">
        <v>57.0</v>
      </c>
      <c r="G8" s="6">
        <v>42.0</v>
      </c>
      <c r="H8" s="23">
        <f t="shared" ref="H8:K8" si="22">D8/$C8</f>
        <v>0.1453488372</v>
      </c>
      <c r="I8" s="23">
        <f t="shared" si="22"/>
        <v>0.08527131783</v>
      </c>
      <c r="J8" s="23">
        <f t="shared" si="22"/>
        <v>0.1104651163</v>
      </c>
      <c r="K8" s="23">
        <f t="shared" si="22"/>
        <v>0.08139534884</v>
      </c>
      <c r="L8" s="19">
        <f t="shared" si="5"/>
        <v>0.5458715596</v>
      </c>
      <c r="M8" s="19">
        <f t="shared" ref="M8:N8" si="23">J8</f>
        <v>0.1104651163</v>
      </c>
      <c r="N8" s="19">
        <f t="shared" si="23"/>
        <v>0.08139534884</v>
      </c>
      <c r="O8" s="19">
        <f t="shared" si="7"/>
        <v>1</v>
      </c>
      <c r="P8" s="19">
        <f t="shared" si="8"/>
        <v>0.08139534884</v>
      </c>
      <c r="Q8" s="19">
        <f t="shared" si="9"/>
        <v>0.5458715596</v>
      </c>
      <c r="R8" s="19">
        <f t="shared" si="10"/>
        <v>0.008991346674</v>
      </c>
      <c r="S8" s="19">
        <f t="shared" si="11"/>
        <v>0.04443140602</v>
      </c>
      <c r="T8" s="19">
        <f t="shared" si="12"/>
        <v>0.2979757596</v>
      </c>
      <c r="U8" s="19">
        <f t="shared" si="13"/>
        <v>0.1666666667</v>
      </c>
      <c r="V8" s="22"/>
      <c r="W8" s="22"/>
      <c r="X8" s="22"/>
      <c r="Y8" s="22"/>
      <c r="Z8" s="22"/>
    </row>
    <row r="9">
      <c r="A9" s="16" t="s">
        <v>18</v>
      </c>
      <c r="B9" s="17" t="s">
        <v>26</v>
      </c>
      <c r="C9" s="1">
        <v>481.0</v>
      </c>
      <c r="D9" s="12">
        <v>45.0</v>
      </c>
      <c r="E9" s="18">
        <v>41.0</v>
      </c>
      <c r="F9" s="5">
        <v>19.0</v>
      </c>
      <c r="G9" s="6">
        <v>31.0</v>
      </c>
      <c r="H9" s="23">
        <f t="shared" ref="H9:K9" si="24">D9/$C9</f>
        <v>0.09355509356</v>
      </c>
      <c r="I9" s="23">
        <f t="shared" si="24"/>
        <v>0.08523908524</v>
      </c>
      <c r="J9" s="23">
        <f t="shared" si="24"/>
        <v>0.0395010395</v>
      </c>
      <c r="K9" s="23">
        <f t="shared" si="24"/>
        <v>0.06444906445</v>
      </c>
      <c r="L9" s="19">
        <f t="shared" si="5"/>
        <v>0.6323529412</v>
      </c>
      <c r="M9" s="19">
        <f t="shared" ref="M9:N9" si="25">J9</f>
        <v>0.0395010395</v>
      </c>
      <c r="N9" s="19">
        <f t="shared" si="25"/>
        <v>0.06444906445</v>
      </c>
      <c r="O9" s="19">
        <f t="shared" si="7"/>
        <v>1</v>
      </c>
      <c r="P9" s="19">
        <f t="shared" si="8"/>
        <v>0.06444906445</v>
      </c>
      <c r="Q9" s="19">
        <f t="shared" si="9"/>
        <v>0.6323529412</v>
      </c>
      <c r="R9" s="19">
        <f t="shared" si="10"/>
        <v>0.002545805041</v>
      </c>
      <c r="S9" s="19">
        <f t="shared" si="11"/>
        <v>0.04075455546</v>
      </c>
      <c r="T9" s="19">
        <f t="shared" si="12"/>
        <v>0.3998702422</v>
      </c>
      <c r="U9" s="19">
        <f t="shared" si="13"/>
        <v>0.1496881497</v>
      </c>
      <c r="V9" s="22"/>
      <c r="W9" s="22"/>
      <c r="X9" s="22"/>
      <c r="Y9" s="22"/>
      <c r="Z9" s="22"/>
    </row>
    <row r="10">
      <c r="A10" s="16" t="s">
        <v>18</v>
      </c>
      <c r="B10" s="17" t="s">
        <v>27</v>
      </c>
      <c r="C10" s="1">
        <v>408.0</v>
      </c>
      <c r="D10" s="12">
        <v>24.0</v>
      </c>
      <c r="E10" s="18">
        <v>21.0</v>
      </c>
      <c r="F10" s="5">
        <v>29.0</v>
      </c>
      <c r="G10" s="6">
        <v>27.0</v>
      </c>
      <c r="H10" s="23">
        <f t="shared" ref="H10:K10" si="26">D10/$C10</f>
        <v>0.05882352941</v>
      </c>
      <c r="I10" s="23">
        <f t="shared" si="26"/>
        <v>0.05147058824</v>
      </c>
      <c r="J10" s="23">
        <f t="shared" si="26"/>
        <v>0.07107843137</v>
      </c>
      <c r="K10" s="23">
        <f t="shared" si="26"/>
        <v>0.06617647059</v>
      </c>
      <c r="L10" s="19">
        <f t="shared" si="5"/>
        <v>0.4455445545</v>
      </c>
      <c r="M10" s="19">
        <f t="shared" ref="M10:N10" si="27">J10</f>
        <v>0.07107843137</v>
      </c>
      <c r="N10" s="19">
        <f t="shared" si="27"/>
        <v>0.06617647059</v>
      </c>
      <c r="O10" s="19">
        <f t="shared" si="7"/>
        <v>1</v>
      </c>
      <c r="P10" s="19">
        <f t="shared" si="8"/>
        <v>0.06617647059</v>
      </c>
      <c r="Q10" s="19">
        <f t="shared" si="9"/>
        <v>0.4455445545</v>
      </c>
      <c r="R10" s="19">
        <f t="shared" si="10"/>
        <v>0.004703719723</v>
      </c>
      <c r="S10" s="19">
        <f t="shared" si="11"/>
        <v>0.0294845661</v>
      </c>
      <c r="T10" s="19">
        <f t="shared" si="12"/>
        <v>0.19850995</v>
      </c>
      <c r="U10" s="19">
        <f t="shared" si="13"/>
        <v>0.1176470588</v>
      </c>
      <c r="V10" s="22"/>
      <c r="W10" s="22"/>
      <c r="X10" s="22"/>
      <c r="Y10" s="22"/>
      <c r="Z10" s="22"/>
    </row>
    <row r="11">
      <c r="A11" s="16" t="s">
        <v>18</v>
      </c>
      <c r="B11" s="17" t="s">
        <v>28</v>
      </c>
      <c r="C11" s="1">
        <v>803.0</v>
      </c>
      <c r="D11" s="12">
        <v>77.0</v>
      </c>
      <c r="E11" s="18">
        <v>76.0</v>
      </c>
      <c r="F11" s="5">
        <v>35.0</v>
      </c>
      <c r="G11" s="6">
        <v>29.0</v>
      </c>
      <c r="H11" s="23">
        <f t="shared" ref="H11:K11" si="28">D11/$C11</f>
        <v>0.09589041096</v>
      </c>
      <c r="I11" s="23">
        <f t="shared" si="28"/>
        <v>0.09464508095</v>
      </c>
      <c r="J11" s="23">
        <f t="shared" si="28"/>
        <v>0.04358655044</v>
      </c>
      <c r="K11" s="23">
        <f t="shared" si="28"/>
        <v>0.03611457036</v>
      </c>
      <c r="L11" s="19">
        <f t="shared" si="5"/>
        <v>0.7050691244</v>
      </c>
      <c r="M11" s="19">
        <f t="shared" ref="M11:N11" si="29">J11</f>
        <v>0.04358655044</v>
      </c>
      <c r="N11" s="19">
        <f t="shared" si="29"/>
        <v>0.03611457036</v>
      </c>
      <c r="O11" s="19">
        <f t="shared" si="7"/>
        <v>1</v>
      </c>
      <c r="P11" s="19">
        <f t="shared" si="8"/>
        <v>0.03611457036</v>
      </c>
      <c r="Q11" s="19">
        <f t="shared" si="9"/>
        <v>0.7050691244</v>
      </c>
      <c r="R11" s="19">
        <f t="shared" si="10"/>
        <v>0.001574109543</v>
      </c>
      <c r="S11" s="19">
        <f t="shared" si="11"/>
        <v>0.0254632685</v>
      </c>
      <c r="T11" s="19">
        <f t="shared" si="12"/>
        <v>0.4971224702</v>
      </c>
      <c r="U11" s="19">
        <f t="shared" si="13"/>
        <v>0.1307596513</v>
      </c>
      <c r="V11" s="22"/>
      <c r="W11" s="22"/>
      <c r="X11" s="22"/>
      <c r="Y11" s="22"/>
      <c r="Z11" s="22"/>
    </row>
    <row r="12">
      <c r="A12" s="16" t="s">
        <v>18</v>
      </c>
      <c r="B12" s="17" t="s">
        <v>29</v>
      </c>
      <c r="C12" s="1">
        <v>373.0</v>
      </c>
      <c r="D12" s="12">
        <v>33.0</v>
      </c>
      <c r="E12" s="18">
        <v>16.0</v>
      </c>
      <c r="F12" s="5">
        <v>21.0</v>
      </c>
      <c r="G12" s="6">
        <v>16.0</v>
      </c>
      <c r="H12" s="23">
        <f t="shared" ref="H12:K12" si="30">D12/$C12</f>
        <v>0.08847184987</v>
      </c>
      <c r="I12" s="23">
        <f t="shared" si="30"/>
        <v>0.04289544236</v>
      </c>
      <c r="J12" s="23">
        <f t="shared" si="30"/>
        <v>0.0563002681</v>
      </c>
      <c r="K12" s="23">
        <f t="shared" si="30"/>
        <v>0.04289544236</v>
      </c>
      <c r="L12" s="19">
        <f t="shared" si="5"/>
        <v>0.5697674419</v>
      </c>
      <c r="M12" s="19">
        <f t="shared" ref="M12:N12" si="31">J12</f>
        <v>0.0563002681</v>
      </c>
      <c r="N12" s="19">
        <f t="shared" si="31"/>
        <v>0.04289544236</v>
      </c>
      <c r="O12" s="19">
        <f t="shared" si="7"/>
        <v>1</v>
      </c>
      <c r="P12" s="19">
        <f t="shared" si="8"/>
        <v>0.04289544236</v>
      </c>
      <c r="Q12" s="19">
        <f t="shared" si="9"/>
        <v>0.5697674419</v>
      </c>
      <c r="R12" s="19">
        <f t="shared" si="10"/>
        <v>0.002415024905</v>
      </c>
      <c r="S12" s="19">
        <f t="shared" si="11"/>
        <v>0.02444042646</v>
      </c>
      <c r="T12" s="19">
        <f t="shared" si="12"/>
        <v>0.3246349378</v>
      </c>
      <c r="U12" s="19">
        <f t="shared" si="13"/>
        <v>0.08579088472</v>
      </c>
      <c r="V12" s="22"/>
      <c r="W12" s="22"/>
      <c r="X12" s="22"/>
      <c r="Y12" s="22"/>
      <c r="Z12" s="22"/>
    </row>
    <row r="13">
      <c r="A13" s="16" t="s">
        <v>18</v>
      </c>
      <c r="B13" s="17" t="s">
        <v>264</v>
      </c>
      <c r="C13" s="1">
        <v>334.0</v>
      </c>
      <c r="D13" s="12">
        <v>45.0</v>
      </c>
      <c r="E13" s="18">
        <v>18.0</v>
      </c>
      <c r="F13" s="5">
        <v>20.0</v>
      </c>
      <c r="G13" s="6">
        <v>17.0</v>
      </c>
      <c r="H13" s="23">
        <f t="shared" ref="H13:K13" si="32">D13/$C13</f>
        <v>0.1347305389</v>
      </c>
      <c r="I13" s="23">
        <f t="shared" si="32"/>
        <v>0.05389221557</v>
      </c>
      <c r="J13" s="23">
        <f t="shared" si="32"/>
        <v>0.05988023952</v>
      </c>
      <c r="K13" s="23">
        <f t="shared" si="32"/>
        <v>0.05089820359</v>
      </c>
      <c r="L13" s="19">
        <f t="shared" si="5"/>
        <v>0.63</v>
      </c>
      <c r="M13" s="19">
        <f t="shared" ref="M13:N13" si="33">J13</f>
        <v>0.05988023952</v>
      </c>
      <c r="N13" s="19">
        <f t="shared" si="33"/>
        <v>0.05089820359</v>
      </c>
      <c r="O13" s="19">
        <f t="shared" si="7"/>
        <v>1</v>
      </c>
      <c r="P13" s="19">
        <f t="shared" si="8"/>
        <v>0.05089820359</v>
      </c>
      <c r="Q13" s="19">
        <f t="shared" si="9"/>
        <v>0.63</v>
      </c>
      <c r="R13" s="19">
        <f t="shared" si="10"/>
        <v>0.003047796622</v>
      </c>
      <c r="S13" s="19">
        <f t="shared" si="11"/>
        <v>0.03206586826</v>
      </c>
      <c r="T13" s="19">
        <f t="shared" si="12"/>
        <v>0.3969</v>
      </c>
      <c r="U13" s="19">
        <f t="shared" si="13"/>
        <v>0.1047904192</v>
      </c>
      <c r="V13" s="22"/>
      <c r="W13" s="22"/>
      <c r="X13" s="22"/>
      <c r="Y13" s="22"/>
      <c r="Z13" s="22"/>
    </row>
    <row r="14">
      <c r="A14" s="16" t="s">
        <v>18</v>
      </c>
      <c r="B14" s="17" t="s">
        <v>30</v>
      </c>
      <c r="C14" s="1">
        <v>758.0</v>
      </c>
      <c r="D14" s="12">
        <v>69.0</v>
      </c>
      <c r="E14" s="18">
        <v>50.0</v>
      </c>
      <c r="F14" s="5">
        <v>54.0</v>
      </c>
      <c r="G14" s="6">
        <v>52.0</v>
      </c>
      <c r="H14" s="23">
        <f t="shared" ref="H14:K14" si="34">D14/$C14</f>
        <v>0.09102902375</v>
      </c>
      <c r="I14" s="23">
        <f t="shared" si="34"/>
        <v>0.06596306069</v>
      </c>
      <c r="J14" s="23">
        <f t="shared" si="34"/>
        <v>0.07124010554</v>
      </c>
      <c r="K14" s="23">
        <f t="shared" si="34"/>
        <v>0.06860158311</v>
      </c>
      <c r="L14" s="19">
        <f t="shared" si="5"/>
        <v>0.5288888889</v>
      </c>
      <c r="M14" s="19">
        <f t="shared" ref="M14:N14" si="35">J14</f>
        <v>0.07124010554</v>
      </c>
      <c r="N14" s="19">
        <f t="shared" si="35"/>
        <v>0.06860158311</v>
      </c>
      <c r="O14" s="19">
        <f t="shared" si="7"/>
        <v>1</v>
      </c>
      <c r="P14" s="19">
        <f t="shared" si="8"/>
        <v>0.06860158311</v>
      </c>
      <c r="Q14" s="19">
        <f t="shared" si="9"/>
        <v>0.5288888889</v>
      </c>
      <c r="R14" s="19">
        <f t="shared" si="10"/>
        <v>0.004887184021</v>
      </c>
      <c r="S14" s="19">
        <f t="shared" si="11"/>
        <v>0.03628261507</v>
      </c>
      <c r="T14" s="19">
        <f t="shared" si="12"/>
        <v>0.2797234568</v>
      </c>
      <c r="U14" s="19">
        <f t="shared" si="13"/>
        <v>0.1345646438</v>
      </c>
      <c r="V14" s="22"/>
      <c r="W14" s="22"/>
      <c r="X14" s="22"/>
      <c r="Y14" s="22"/>
      <c r="Z14" s="22"/>
    </row>
    <row r="15">
      <c r="A15" s="16" t="s">
        <v>18</v>
      </c>
      <c r="B15" s="17" t="s">
        <v>31</v>
      </c>
      <c r="C15" s="1">
        <v>483.0</v>
      </c>
      <c r="D15" s="12">
        <v>45.0</v>
      </c>
      <c r="E15" s="18">
        <v>48.0</v>
      </c>
      <c r="F15" s="5">
        <v>34.0</v>
      </c>
      <c r="G15" s="6">
        <v>31.0</v>
      </c>
      <c r="H15" s="23">
        <f t="shared" ref="H15:K15" si="36">D15/$C15</f>
        <v>0.09316770186</v>
      </c>
      <c r="I15" s="23">
        <f t="shared" si="36"/>
        <v>0.09937888199</v>
      </c>
      <c r="J15" s="23">
        <f t="shared" si="36"/>
        <v>0.07039337474</v>
      </c>
      <c r="K15" s="23">
        <f t="shared" si="36"/>
        <v>0.06418219462</v>
      </c>
      <c r="L15" s="19">
        <f t="shared" si="5"/>
        <v>0.5886075949</v>
      </c>
      <c r="M15" s="19">
        <f t="shared" ref="M15:N15" si="37">J15</f>
        <v>0.07039337474</v>
      </c>
      <c r="N15" s="19">
        <f t="shared" si="37"/>
        <v>0.06418219462</v>
      </c>
      <c r="O15" s="19">
        <f t="shared" si="7"/>
        <v>1</v>
      </c>
      <c r="P15" s="19">
        <f t="shared" si="8"/>
        <v>0.06418219462</v>
      </c>
      <c r="Q15" s="19">
        <f t="shared" si="9"/>
        <v>0.5886075949</v>
      </c>
      <c r="R15" s="19">
        <f t="shared" si="10"/>
        <v>0.004518001277</v>
      </c>
      <c r="S15" s="19">
        <f t="shared" si="11"/>
        <v>0.03777812721</v>
      </c>
      <c r="T15" s="19">
        <f t="shared" si="12"/>
        <v>0.3464589008</v>
      </c>
      <c r="U15" s="19">
        <f t="shared" si="13"/>
        <v>0.1635610766</v>
      </c>
      <c r="V15" s="22"/>
      <c r="W15" s="22"/>
      <c r="X15" s="22"/>
      <c r="Y15" s="22"/>
      <c r="Z15" s="22"/>
    </row>
    <row r="16">
      <c r="A16" s="16" t="s">
        <v>18</v>
      </c>
      <c r="B16" s="17" t="s">
        <v>32</v>
      </c>
      <c r="C16" s="1">
        <v>287.0</v>
      </c>
      <c r="D16" s="12">
        <v>18.0</v>
      </c>
      <c r="E16" s="18">
        <v>26.0</v>
      </c>
      <c r="F16" s="5">
        <v>19.0</v>
      </c>
      <c r="G16" s="6">
        <v>32.0</v>
      </c>
      <c r="H16" s="23">
        <f t="shared" ref="H16:K16" si="38">D16/$C16</f>
        <v>0.06271777003</v>
      </c>
      <c r="I16" s="23">
        <f t="shared" si="38"/>
        <v>0.09059233449</v>
      </c>
      <c r="J16" s="23">
        <f t="shared" si="38"/>
        <v>0.06620209059</v>
      </c>
      <c r="K16" s="23">
        <f t="shared" si="38"/>
        <v>0.1114982578</v>
      </c>
      <c r="L16" s="19">
        <f t="shared" si="5"/>
        <v>0.4631578947</v>
      </c>
      <c r="M16" s="19">
        <f t="shared" ref="M16:N16" si="39">J16</f>
        <v>0.06620209059</v>
      </c>
      <c r="N16" s="19">
        <f t="shared" si="39"/>
        <v>0.1114982578</v>
      </c>
      <c r="O16" s="19">
        <f t="shared" si="7"/>
        <v>1</v>
      </c>
      <c r="P16" s="19">
        <f t="shared" si="8"/>
        <v>0.1114982578</v>
      </c>
      <c r="Q16" s="19">
        <f t="shared" si="9"/>
        <v>0.4631578947</v>
      </c>
      <c r="R16" s="19">
        <f t="shared" si="10"/>
        <v>0.007381417766</v>
      </c>
      <c r="S16" s="19">
        <f t="shared" si="11"/>
        <v>0.05164129837</v>
      </c>
      <c r="T16" s="19">
        <f t="shared" si="12"/>
        <v>0.2145152355</v>
      </c>
      <c r="U16" s="19">
        <f t="shared" si="13"/>
        <v>0.2020905923</v>
      </c>
      <c r="V16" s="22"/>
      <c r="W16" s="22"/>
      <c r="X16" s="22"/>
      <c r="Y16" s="22"/>
      <c r="Z16" s="22"/>
    </row>
    <row r="17">
      <c r="A17" s="16" t="s">
        <v>18</v>
      </c>
      <c r="B17" s="17" t="s">
        <v>265</v>
      </c>
      <c r="C17" s="1">
        <v>754.0</v>
      </c>
      <c r="D17" s="12">
        <v>115.0</v>
      </c>
      <c r="E17" s="18">
        <v>88.0</v>
      </c>
      <c r="F17" s="5">
        <v>69.0</v>
      </c>
      <c r="G17" s="6">
        <v>36.0</v>
      </c>
      <c r="H17" s="23">
        <f t="shared" ref="H17:K17" si="40">D17/$C17</f>
        <v>0.1525198939</v>
      </c>
      <c r="I17" s="23">
        <f t="shared" si="40"/>
        <v>0.1167108753</v>
      </c>
      <c r="J17" s="23">
        <f t="shared" si="40"/>
        <v>0.09151193634</v>
      </c>
      <c r="K17" s="23">
        <f t="shared" si="40"/>
        <v>0.04774535809</v>
      </c>
      <c r="L17" s="19">
        <f t="shared" si="5"/>
        <v>0.6590909091</v>
      </c>
      <c r="M17" s="19">
        <f t="shared" ref="M17:N17" si="41">J17</f>
        <v>0.09151193634</v>
      </c>
      <c r="N17" s="19">
        <f t="shared" si="41"/>
        <v>0.04774535809</v>
      </c>
      <c r="O17" s="19">
        <f t="shared" si="7"/>
        <v>1</v>
      </c>
      <c r="P17" s="19">
        <f t="shared" si="8"/>
        <v>0.04774535809</v>
      </c>
      <c r="Q17" s="19">
        <f t="shared" si="9"/>
        <v>0.6590909091</v>
      </c>
      <c r="R17" s="19">
        <f t="shared" si="10"/>
        <v>0.00436927017</v>
      </c>
      <c r="S17" s="19">
        <f t="shared" si="11"/>
        <v>0.03146853147</v>
      </c>
      <c r="T17" s="19">
        <f t="shared" si="12"/>
        <v>0.4344008264</v>
      </c>
      <c r="U17" s="19">
        <f t="shared" si="13"/>
        <v>0.1644562334</v>
      </c>
      <c r="V17" s="22"/>
      <c r="W17" s="22"/>
      <c r="X17" s="22"/>
      <c r="Y17" s="22"/>
      <c r="Z17" s="22"/>
    </row>
    <row r="18">
      <c r="A18" s="16" t="s">
        <v>18</v>
      </c>
      <c r="B18" s="17" t="s">
        <v>33</v>
      </c>
      <c r="C18" s="1">
        <v>457.0</v>
      </c>
      <c r="D18" s="12">
        <v>70.0</v>
      </c>
      <c r="E18" s="18">
        <v>71.0</v>
      </c>
      <c r="F18" s="5">
        <v>29.0</v>
      </c>
      <c r="G18" s="6">
        <v>34.0</v>
      </c>
      <c r="H18" s="23">
        <f t="shared" ref="H18:K18" si="42">D18/$C18</f>
        <v>0.1531728665</v>
      </c>
      <c r="I18" s="23">
        <f t="shared" si="42"/>
        <v>0.1553610503</v>
      </c>
      <c r="J18" s="23">
        <f t="shared" si="42"/>
        <v>0.06345733042</v>
      </c>
      <c r="K18" s="23">
        <f t="shared" si="42"/>
        <v>0.07439824945</v>
      </c>
      <c r="L18" s="19">
        <f t="shared" si="5"/>
        <v>0.6911764706</v>
      </c>
      <c r="M18" s="19">
        <f t="shared" ref="M18:N18" si="43">J18</f>
        <v>0.06345733042</v>
      </c>
      <c r="N18" s="19">
        <f t="shared" si="43"/>
        <v>0.07439824945</v>
      </c>
      <c r="O18" s="19">
        <f t="shared" si="7"/>
        <v>1</v>
      </c>
      <c r="P18" s="19">
        <f t="shared" si="8"/>
        <v>0.07439824945</v>
      </c>
      <c r="Q18" s="19">
        <f t="shared" si="9"/>
        <v>0.6911764706</v>
      </c>
      <c r="R18" s="19">
        <f t="shared" si="10"/>
        <v>0.004721114298</v>
      </c>
      <c r="S18" s="19">
        <f t="shared" si="11"/>
        <v>0.05142231947</v>
      </c>
      <c r="T18" s="19">
        <f t="shared" si="12"/>
        <v>0.4777249135</v>
      </c>
      <c r="U18" s="19">
        <f t="shared" si="13"/>
        <v>0.2297592998</v>
      </c>
      <c r="V18" s="22"/>
      <c r="W18" s="22"/>
      <c r="X18" s="22"/>
      <c r="Y18" s="22"/>
      <c r="Z18" s="22"/>
    </row>
    <row r="19">
      <c r="A19" s="16" t="s">
        <v>18</v>
      </c>
      <c r="B19" s="17" t="s">
        <v>34</v>
      </c>
      <c r="C19" s="1">
        <v>573.0</v>
      </c>
      <c r="D19" s="12">
        <v>43.0</v>
      </c>
      <c r="E19" s="18">
        <v>45.0</v>
      </c>
      <c r="F19" s="5">
        <v>30.0</v>
      </c>
      <c r="G19" s="6">
        <v>26.0</v>
      </c>
      <c r="H19" s="23">
        <f t="shared" ref="H19:K19" si="44">D19/$C19</f>
        <v>0.07504363002</v>
      </c>
      <c r="I19" s="23">
        <f t="shared" si="44"/>
        <v>0.07853403141</v>
      </c>
      <c r="J19" s="23">
        <f t="shared" si="44"/>
        <v>0.05235602094</v>
      </c>
      <c r="K19" s="23">
        <f t="shared" si="44"/>
        <v>0.04537521815</v>
      </c>
      <c r="L19" s="19">
        <f t="shared" si="5"/>
        <v>0.6111111111</v>
      </c>
      <c r="M19" s="19">
        <f t="shared" ref="M19:N19" si="45">J19</f>
        <v>0.05235602094</v>
      </c>
      <c r="N19" s="19">
        <f t="shared" si="45"/>
        <v>0.04537521815</v>
      </c>
      <c r="O19" s="19">
        <f t="shared" si="7"/>
        <v>1</v>
      </c>
      <c r="P19" s="19">
        <f t="shared" si="8"/>
        <v>0.04537521815</v>
      </c>
      <c r="Q19" s="19">
        <f t="shared" si="9"/>
        <v>0.6111111111</v>
      </c>
      <c r="R19" s="19">
        <f t="shared" si="10"/>
        <v>0.002375665872</v>
      </c>
      <c r="S19" s="19">
        <f t="shared" si="11"/>
        <v>0.02772929998</v>
      </c>
      <c r="T19" s="19">
        <f t="shared" si="12"/>
        <v>0.3734567901</v>
      </c>
      <c r="U19" s="19">
        <f t="shared" si="13"/>
        <v>0.1239092496</v>
      </c>
      <c r="V19" s="22"/>
      <c r="W19" s="22"/>
      <c r="X19" s="22"/>
      <c r="Y19" s="22"/>
      <c r="Z19" s="22"/>
    </row>
    <row r="20">
      <c r="A20" s="16" t="s">
        <v>18</v>
      </c>
      <c r="B20" s="17" t="s">
        <v>35</v>
      </c>
      <c r="C20" s="1">
        <v>441.0</v>
      </c>
      <c r="D20" s="12">
        <v>52.0</v>
      </c>
      <c r="E20" s="18">
        <v>58.0</v>
      </c>
      <c r="F20" s="5">
        <v>15.0</v>
      </c>
      <c r="G20" s="6">
        <v>15.0</v>
      </c>
      <c r="H20" s="23">
        <f t="shared" ref="H20:K20" si="46">D20/$C20</f>
        <v>0.1179138322</v>
      </c>
      <c r="I20" s="23">
        <f t="shared" si="46"/>
        <v>0.1315192744</v>
      </c>
      <c r="J20" s="23">
        <f t="shared" si="46"/>
        <v>0.03401360544</v>
      </c>
      <c r="K20" s="23">
        <f t="shared" si="46"/>
        <v>0.03401360544</v>
      </c>
      <c r="L20" s="19">
        <f t="shared" si="5"/>
        <v>0.7857142857</v>
      </c>
      <c r="M20" s="19">
        <f t="shared" ref="M20:N20" si="47">J20</f>
        <v>0.03401360544</v>
      </c>
      <c r="N20" s="19">
        <f t="shared" si="47"/>
        <v>0.03401360544</v>
      </c>
      <c r="O20" s="19">
        <f t="shared" si="7"/>
        <v>1</v>
      </c>
      <c r="P20" s="19">
        <f t="shared" si="8"/>
        <v>0.03401360544</v>
      </c>
      <c r="Q20" s="19">
        <f t="shared" si="9"/>
        <v>0.7857142857</v>
      </c>
      <c r="R20" s="19">
        <f t="shared" si="10"/>
        <v>0.001156925355</v>
      </c>
      <c r="S20" s="19">
        <f t="shared" si="11"/>
        <v>0.0267249757</v>
      </c>
      <c r="T20" s="19">
        <f t="shared" si="12"/>
        <v>0.6173469388</v>
      </c>
      <c r="U20" s="19">
        <f t="shared" si="13"/>
        <v>0.1655328798</v>
      </c>
      <c r="V20" s="22"/>
      <c r="W20" s="22"/>
      <c r="X20" s="22"/>
      <c r="Y20" s="22"/>
      <c r="Z20" s="22"/>
    </row>
    <row r="21">
      <c r="A21" s="16" t="s">
        <v>18</v>
      </c>
      <c r="B21" s="17" t="s">
        <v>36</v>
      </c>
      <c r="C21" s="1">
        <v>604.0</v>
      </c>
      <c r="D21" s="12">
        <v>51.0</v>
      </c>
      <c r="E21" s="18">
        <v>47.0</v>
      </c>
      <c r="F21" s="5">
        <v>19.0</v>
      </c>
      <c r="G21" s="6">
        <v>20.0</v>
      </c>
      <c r="H21" s="23">
        <f t="shared" ref="H21:K21" si="48">D21/$C21</f>
        <v>0.08443708609</v>
      </c>
      <c r="I21" s="23">
        <f t="shared" si="48"/>
        <v>0.07781456954</v>
      </c>
      <c r="J21" s="23">
        <f t="shared" si="48"/>
        <v>0.03145695364</v>
      </c>
      <c r="K21" s="23">
        <f t="shared" si="48"/>
        <v>0.03311258278</v>
      </c>
      <c r="L21" s="19">
        <f t="shared" si="5"/>
        <v>0.7153284672</v>
      </c>
      <c r="M21" s="19">
        <f t="shared" ref="M21:N21" si="49">J21</f>
        <v>0.03145695364</v>
      </c>
      <c r="N21" s="19">
        <f t="shared" si="49"/>
        <v>0.03311258278</v>
      </c>
      <c r="O21" s="19">
        <f t="shared" si="7"/>
        <v>1</v>
      </c>
      <c r="P21" s="19">
        <f t="shared" si="8"/>
        <v>0.03311258278</v>
      </c>
      <c r="Q21" s="19">
        <f t="shared" si="9"/>
        <v>0.7153284672</v>
      </c>
      <c r="R21" s="19">
        <f t="shared" si="10"/>
        <v>0.001041620982</v>
      </c>
      <c r="S21" s="19">
        <f t="shared" si="11"/>
        <v>0.02368637308</v>
      </c>
      <c r="T21" s="19">
        <f t="shared" si="12"/>
        <v>0.5116948159</v>
      </c>
      <c r="U21" s="19">
        <f t="shared" si="13"/>
        <v>0.1109271523</v>
      </c>
      <c r="V21" s="22"/>
      <c r="W21" s="22"/>
      <c r="X21" s="22"/>
      <c r="Y21" s="22"/>
      <c r="Z21" s="22"/>
    </row>
    <row r="22">
      <c r="A22" s="16" t="s">
        <v>37</v>
      </c>
      <c r="B22" s="17">
        <v>44562.0</v>
      </c>
      <c r="C22" s="1">
        <v>1853.0</v>
      </c>
      <c r="D22" s="12">
        <v>38.0</v>
      </c>
      <c r="E22" s="18">
        <v>43.0</v>
      </c>
      <c r="F22" s="5">
        <v>60.0</v>
      </c>
      <c r="G22" s="6">
        <v>92.0</v>
      </c>
      <c r="H22" s="23">
        <f t="shared" ref="H22:K22" si="50">D22/$C22</f>
        <v>0.02050728548</v>
      </c>
      <c r="I22" s="23">
        <f t="shared" si="50"/>
        <v>0.02320561252</v>
      </c>
      <c r="J22" s="23">
        <f t="shared" si="50"/>
        <v>0.03237992445</v>
      </c>
      <c r="K22" s="23">
        <f t="shared" si="50"/>
        <v>0.04964921749</v>
      </c>
      <c r="L22" s="19">
        <f t="shared" si="5"/>
        <v>0.347639485</v>
      </c>
      <c r="M22" s="19">
        <f t="shared" ref="M22:N22" si="51">J22</f>
        <v>0.03237992445</v>
      </c>
      <c r="N22" s="19">
        <f t="shared" si="51"/>
        <v>0.04964921749</v>
      </c>
      <c r="O22" s="19">
        <f t="shared" si="7"/>
        <v>1</v>
      </c>
      <c r="P22" s="19">
        <f t="shared" si="8"/>
        <v>0.04964921749</v>
      </c>
      <c r="Q22" s="19">
        <f t="shared" si="9"/>
        <v>0.347639485</v>
      </c>
      <c r="R22" s="19">
        <f t="shared" si="10"/>
        <v>0.001607637911</v>
      </c>
      <c r="S22" s="19">
        <f t="shared" si="11"/>
        <v>0.0172600284</v>
      </c>
      <c r="T22" s="19">
        <f t="shared" si="12"/>
        <v>0.1208532115</v>
      </c>
      <c r="U22" s="19">
        <f t="shared" si="13"/>
        <v>0.07285483001</v>
      </c>
      <c r="V22" s="22"/>
      <c r="W22" s="22"/>
      <c r="X22" s="22"/>
      <c r="Y22" s="22"/>
      <c r="Z22" s="22"/>
    </row>
    <row r="23">
      <c r="A23" s="16" t="s">
        <v>37</v>
      </c>
      <c r="B23" s="17">
        <v>44594.0</v>
      </c>
      <c r="C23" s="1">
        <v>1122.0</v>
      </c>
      <c r="D23" s="12">
        <v>19.0</v>
      </c>
      <c r="E23" s="18">
        <v>24.0</v>
      </c>
      <c r="F23" s="5">
        <v>42.0</v>
      </c>
      <c r="G23" s="6">
        <v>78.0</v>
      </c>
      <c r="H23" s="23">
        <f t="shared" ref="H23:K23" si="52">D23/$C23</f>
        <v>0.01693404635</v>
      </c>
      <c r="I23" s="23">
        <f t="shared" si="52"/>
        <v>0.02139037433</v>
      </c>
      <c r="J23" s="23">
        <f t="shared" si="52"/>
        <v>0.03743315508</v>
      </c>
      <c r="K23" s="23">
        <f t="shared" si="52"/>
        <v>0.06951871658</v>
      </c>
      <c r="L23" s="19">
        <f t="shared" si="5"/>
        <v>0.263803681</v>
      </c>
      <c r="M23" s="19">
        <f t="shared" ref="M23:N23" si="53">J23</f>
        <v>0.03743315508</v>
      </c>
      <c r="N23" s="19">
        <f t="shared" si="53"/>
        <v>0.06951871658</v>
      </c>
      <c r="O23" s="19">
        <f t="shared" si="7"/>
        <v>1</v>
      </c>
      <c r="P23" s="19">
        <f t="shared" si="8"/>
        <v>0.06951871658</v>
      </c>
      <c r="Q23" s="19">
        <f t="shared" si="9"/>
        <v>0.263803681</v>
      </c>
      <c r="R23" s="19">
        <f t="shared" si="10"/>
        <v>0.002602304899</v>
      </c>
      <c r="S23" s="19">
        <f t="shared" si="11"/>
        <v>0.01833929333</v>
      </c>
      <c r="T23" s="19">
        <f t="shared" si="12"/>
        <v>0.0695923821</v>
      </c>
      <c r="U23" s="19">
        <f t="shared" si="13"/>
        <v>0.09090909091</v>
      </c>
      <c r="V23" s="22"/>
      <c r="W23" s="22"/>
      <c r="X23" s="22"/>
      <c r="Y23" s="22"/>
      <c r="Z23" s="22"/>
    </row>
    <row r="24">
      <c r="A24" s="16" t="s">
        <v>37</v>
      </c>
      <c r="B24" s="17">
        <v>44623.0</v>
      </c>
      <c r="C24" s="1">
        <v>2252.0</v>
      </c>
      <c r="D24" s="12">
        <v>53.0</v>
      </c>
      <c r="E24" s="18">
        <v>59.0</v>
      </c>
      <c r="F24" s="5">
        <v>84.0</v>
      </c>
      <c r="G24" s="6">
        <v>156.0</v>
      </c>
      <c r="H24" s="23">
        <f t="shared" ref="H24:K24" si="54">D24/$C24</f>
        <v>0.02353463588</v>
      </c>
      <c r="I24" s="23">
        <f t="shared" si="54"/>
        <v>0.02619893428</v>
      </c>
      <c r="J24" s="23">
        <f t="shared" si="54"/>
        <v>0.03730017762</v>
      </c>
      <c r="K24" s="23">
        <f t="shared" si="54"/>
        <v>0.06927175844</v>
      </c>
      <c r="L24" s="19">
        <f t="shared" si="5"/>
        <v>0.3181818182</v>
      </c>
      <c r="M24" s="19">
        <f t="shared" ref="M24:N24" si="55">J24</f>
        <v>0.03730017762</v>
      </c>
      <c r="N24" s="19">
        <f t="shared" si="55"/>
        <v>0.06927175844</v>
      </c>
      <c r="O24" s="19">
        <f t="shared" si="7"/>
        <v>1</v>
      </c>
      <c r="P24" s="19">
        <f t="shared" si="8"/>
        <v>0.06927175844</v>
      </c>
      <c r="Q24" s="19">
        <f t="shared" si="9"/>
        <v>0.3181818182</v>
      </c>
      <c r="R24" s="19">
        <f t="shared" si="10"/>
        <v>0.002583848894</v>
      </c>
      <c r="S24" s="19">
        <f t="shared" si="11"/>
        <v>0.02204101405</v>
      </c>
      <c r="T24" s="19">
        <f t="shared" si="12"/>
        <v>0.1012396694</v>
      </c>
      <c r="U24" s="19">
        <f t="shared" si="13"/>
        <v>0.09547069272</v>
      </c>
      <c r="V24" s="22"/>
      <c r="W24" s="22"/>
      <c r="X24" s="22"/>
      <c r="Y24" s="22"/>
      <c r="Z24" s="22"/>
    </row>
    <row r="25">
      <c r="A25" s="16" t="s">
        <v>37</v>
      </c>
      <c r="B25" s="17">
        <v>44686.0</v>
      </c>
      <c r="C25" s="1">
        <v>2158.0</v>
      </c>
      <c r="D25" s="12">
        <v>62.0</v>
      </c>
      <c r="E25" s="18">
        <v>88.0</v>
      </c>
      <c r="F25" s="5">
        <v>131.0</v>
      </c>
      <c r="G25" s="6">
        <v>196.0</v>
      </c>
      <c r="H25" s="23">
        <f t="shared" ref="H25:K25" si="56">D25/$C25</f>
        <v>0.02873030584</v>
      </c>
      <c r="I25" s="23">
        <f t="shared" si="56"/>
        <v>0.04077849861</v>
      </c>
      <c r="J25" s="23">
        <f t="shared" si="56"/>
        <v>0.06070435589</v>
      </c>
      <c r="K25" s="23">
        <f t="shared" si="56"/>
        <v>0.09082483781</v>
      </c>
      <c r="L25" s="19">
        <f t="shared" si="5"/>
        <v>0.3144654088</v>
      </c>
      <c r="M25" s="19">
        <f t="shared" ref="M25:N25" si="57">J25</f>
        <v>0.06070435589</v>
      </c>
      <c r="N25" s="19">
        <f t="shared" si="57"/>
        <v>0.09082483781</v>
      </c>
      <c r="O25" s="19">
        <f t="shared" si="7"/>
        <v>1</v>
      </c>
      <c r="P25" s="19">
        <f t="shared" si="8"/>
        <v>0.09082483781</v>
      </c>
      <c r="Q25" s="19">
        <f t="shared" si="9"/>
        <v>0.3144654088</v>
      </c>
      <c r="R25" s="19">
        <f t="shared" si="10"/>
        <v>0.005513463278</v>
      </c>
      <c r="S25" s="19">
        <f t="shared" si="11"/>
        <v>0.02856126975</v>
      </c>
      <c r="T25" s="19">
        <f t="shared" si="12"/>
        <v>0.09888849333</v>
      </c>
      <c r="U25" s="19">
        <f t="shared" si="13"/>
        <v>0.1316033364</v>
      </c>
      <c r="V25" s="22"/>
      <c r="W25" s="22"/>
      <c r="X25" s="22"/>
      <c r="Y25" s="22"/>
      <c r="Z25" s="22"/>
    </row>
    <row r="26">
      <c r="A26" s="16" t="s">
        <v>37</v>
      </c>
      <c r="B26" s="17">
        <v>44781.0</v>
      </c>
      <c r="C26" s="1">
        <v>560.0</v>
      </c>
      <c r="D26" s="12">
        <v>15.0</v>
      </c>
      <c r="E26" s="18">
        <v>36.0</v>
      </c>
      <c r="F26" s="5">
        <v>57.0</v>
      </c>
      <c r="G26" s="6">
        <v>81.0</v>
      </c>
      <c r="H26" s="23">
        <f t="shared" ref="H26:K26" si="58">D26/$C26</f>
        <v>0.02678571429</v>
      </c>
      <c r="I26" s="23">
        <f t="shared" si="58"/>
        <v>0.06428571429</v>
      </c>
      <c r="J26" s="23">
        <f t="shared" si="58"/>
        <v>0.1017857143</v>
      </c>
      <c r="K26" s="23">
        <f t="shared" si="58"/>
        <v>0.1446428571</v>
      </c>
      <c r="L26" s="19">
        <f t="shared" si="5"/>
        <v>0.2698412698</v>
      </c>
      <c r="M26" s="19">
        <f t="shared" ref="M26:N26" si="59">J26</f>
        <v>0.1017857143</v>
      </c>
      <c r="N26" s="19">
        <f t="shared" si="59"/>
        <v>0.1446428571</v>
      </c>
      <c r="O26" s="19">
        <f t="shared" si="7"/>
        <v>1</v>
      </c>
      <c r="P26" s="19">
        <f t="shared" si="8"/>
        <v>0.1446428571</v>
      </c>
      <c r="Q26" s="19">
        <f t="shared" si="9"/>
        <v>0.2698412698</v>
      </c>
      <c r="R26" s="19">
        <f t="shared" si="10"/>
        <v>0.01472257653</v>
      </c>
      <c r="S26" s="19">
        <f t="shared" si="11"/>
        <v>0.03903061224</v>
      </c>
      <c r="T26" s="19">
        <f t="shared" si="12"/>
        <v>0.07281431091</v>
      </c>
      <c r="U26" s="19">
        <f t="shared" si="13"/>
        <v>0.2089285714</v>
      </c>
      <c r="V26" s="22"/>
      <c r="W26" s="22"/>
      <c r="X26" s="22"/>
      <c r="Y26" s="22"/>
      <c r="Z26" s="22"/>
    </row>
    <row r="27">
      <c r="A27" s="16" t="s">
        <v>37</v>
      </c>
      <c r="B27" s="17">
        <v>44813.0</v>
      </c>
      <c r="C27" s="1">
        <v>1900.0</v>
      </c>
      <c r="D27" s="12">
        <v>23.0</v>
      </c>
      <c r="E27" s="18">
        <v>40.0</v>
      </c>
      <c r="F27" s="5">
        <v>114.0</v>
      </c>
      <c r="G27" s="6">
        <v>131.0</v>
      </c>
      <c r="H27" s="23">
        <f t="shared" ref="H27:K27" si="60">D27/$C27</f>
        <v>0.01210526316</v>
      </c>
      <c r="I27" s="23">
        <f t="shared" si="60"/>
        <v>0.02105263158</v>
      </c>
      <c r="J27" s="23">
        <f t="shared" si="60"/>
        <v>0.06</v>
      </c>
      <c r="K27" s="23">
        <f t="shared" si="60"/>
        <v>0.06894736842</v>
      </c>
      <c r="L27" s="19">
        <f t="shared" si="5"/>
        <v>0.2045454545</v>
      </c>
      <c r="M27" s="19">
        <f t="shared" ref="M27:N27" si="61">J27</f>
        <v>0.06</v>
      </c>
      <c r="N27" s="19">
        <f t="shared" si="61"/>
        <v>0.06894736842</v>
      </c>
      <c r="O27" s="19">
        <f t="shared" si="7"/>
        <v>1</v>
      </c>
      <c r="P27" s="19">
        <f t="shared" si="8"/>
        <v>0.06894736842</v>
      </c>
      <c r="Q27" s="19">
        <f t="shared" si="9"/>
        <v>0.2045454545</v>
      </c>
      <c r="R27" s="19">
        <f t="shared" si="10"/>
        <v>0.004136842105</v>
      </c>
      <c r="S27" s="19">
        <f t="shared" si="11"/>
        <v>0.01410287081</v>
      </c>
      <c r="T27" s="19">
        <f t="shared" si="12"/>
        <v>0.04183884298</v>
      </c>
      <c r="U27" s="19">
        <f t="shared" si="13"/>
        <v>0.09</v>
      </c>
      <c r="V27" s="22"/>
      <c r="W27" s="22"/>
      <c r="X27" s="22"/>
      <c r="Y27" s="22"/>
      <c r="Z27" s="22"/>
    </row>
    <row r="28">
      <c r="A28" s="16" t="s">
        <v>37</v>
      </c>
      <c r="B28" s="17">
        <v>44844.0</v>
      </c>
      <c r="C28" s="1">
        <v>2361.0</v>
      </c>
      <c r="D28" s="12">
        <v>61.0</v>
      </c>
      <c r="E28" s="18">
        <v>96.0</v>
      </c>
      <c r="F28" s="5">
        <v>165.0</v>
      </c>
      <c r="G28" s="6">
        <v>263.0</v>
      </c>
      <c r="H28" s="23">
        <f t="shared" ref="H28:K28" si="62">D28/$C28</f>
        <v>0.02583650995</v>
      </c>
      <c r="I28" s="23">
        <f t="shared" si="62"/>
        <v>0.04066073698</v>
      </c>
      <c r="J28" s="23">
        <f t="shared" si="62"/>
        <v>0.06988564168</v>
      </c>
      <c r="K28" s="23">
        <f t="shared" si="62"/>
        <v>0.1113934773</v>
      </c>
      <c r="L28" s="19">
        <f t="shared" si="5"/>
        <v>0.2683760684</v>
      </c>
      <c r="M28" s="19">
        <f t="shared" ref="M28:N28" si="63">J28</f>
        <v>0.06988564168</v>
      </c>
      <c r="N28" s="19">
        <f t="shared" si="63"/>
        <v>0.1113934773</v>
      </c>
      <c r="O28" s="19">
        <f t="shared" si="7"/>
        <v>1</v>
      </c>
      <c r="P28" s="19">
        <f t="shared" si="8"/>
        <v>0.1113934773</v>
      </c>
      <c r="Q28" s="19">
        <f t="shared" si="9"/>
        <v>0.2683760684</v>
      </c>
      <c r="R28" s="19">
        <f t="shared" si="10"/>
        <v>0.007784804643</v>
      </c>
      <c r="S28" s="19">
        <f t="shared" si="11"/>
        <v>0.02989534349</v>
      </c>
      <c r="T28" s="19">
        <f t="shared" si="12"/>
        <v>0.07202571408</v>
      </c>
      <c r="U28" s="19">
        <f t="shared" si="13"/>
        <v>0.1520542143</v>
      </c>
      <c r="V28" s="22"/>
      <c r="W28" s="22"/>
      <c r="X28" s="22"/>
      <c r="Y28" s="22"/>
      <c r="Z28" s="22"/>
    </row>
    <row r="29">
      <c r="A29" s="16" t="s">
        <v>37</v>
      </c>
      <c r="B29" s="17">
        <v>44876.0</v>
      </c>
      <c r="C29" s="1">
        <v>2379.0</v>
      </c>
      <c r="D29" s="12">
        <v>43.0</v>
      </c>
      <c r="E29" s="18">
        <v>48.0</v>
      </c>
      <c r="F29" s="5">
        <v>54.0</v>
      </c>
      <c r="G29" s="6">
        <v>102.0</v>
      </c>
      <c r="H29" s="23">
        <f t="shared" ref="H29:K29" si="64">D29/$C29</f>
        <v>0.01807482135</v>
      </c>
      <c r="I29" s="23">
        <f t="shared" si="64"/>
        <v>0.02017654477</v>
      </c>
      <c r="J29" s="23">
        <f t="shared" si="64"/>
        <v>0.02269861286</v>
      </c>
      <c r="K29" s="23">
        <f t="shared" si="64"/>
        <v>0.04287515763</v>
      </c>
      <c r="L29" s="19">
        <f t="shared" si="5"/>
        <v>0.3684210526</v>
      </c>
      <c r="M29" s="19">
        <f t="shared" ref="M29:N29" si="65">J29</f>
        <v>0.02269861286</v>
      </c>
      <c r="N29" s="19">
        <f t="shared" si="65"/>
        <v>0.04287515763</v>
      </c>
      <c r="O29" s="19">
        <f t="shared" si="7"/>
        <v>1</v>
      </c>
      <c r="P29" s="19">
        <f t="shared" si="8"/>
        <v>0.04287515763</v>
      </c>
      <c r="Q29" s="19">
        <f t="shared" si="9"/>
        <v>0.3684210526</v>
      </c>
      <c r="R29" s="19">
        <f t="shared" si="10"/>
        <v>0.0009732066044</v>
      </c>
      <c r="S29" s="19">
        <f t="shared" si="11"/>
        <v>0.01579611071</v>
      </c>
      <c r="T29" s="19">
        <f t="shared" si="12"/>
        <v>0.135734072</v>
      </c>
      <c r="U29" s="19">
        <f t="shared" si="13"/>
        <v>0.0630517024</v>
      </c>
      <c r="V29" s="22"/>
      <c r="W29" s="22"/>
      <c r="X29" s="22"/>
      <c r="Y29" s="22"/>
      <c r="Z29" s="22"/>
    </row>
    <row r="30">
      <c r="A30" s="16" t="s">
        <v>37</v>
      </c>
      <c r="B30" s="17">
        <v>44907.0</v>
      </c>
      <c r="C30" s="1">
        <v>2595.0</v>
      </c>
      <c r="D30" s="12">
        <v>143.0</v>
      </c>
      <c r="E30" s="18">
        <v>120.0</v>
      </c>
      <c r="F30" s="5">
        <v>127.0</v>
      </c>
      <c r="G30" s="6">
        <v>135.0</v>
      </c>
      <c r="H30" s="23">
        <f t="shared" ref="H30:K30" si="66">D30/$C30</f>
        <v>0.05510597303</v>
      </c>
      <c r="I30" s="23">
        <f t="shared" si="66"/>
        <v>0.04624277457</v>
      </c>
      <c r="J30" s="23">
        <f t="shared" si="66"/>
        <v>0.04894026975</v>
      </c>
      <c r="K30" s="23">
        <f t="shared" si="66"/>
        <v>0.05202312139</v>
      </c>
      <c r="L30" s="19">
        <f t="shared" si="5"/>
        <v>0.500952381</v>
      </c>
      <c r="M30" s="19">
        <f t="shared" ref="M30:N30" si="67">J30</f>
        <v>0.04894026975</v>
      </c>
      <c r="N30" s="19">
        <f t="shared" si="67"/>
        <v>0.05202312139</v>
      </c>
      <c r="O30" s="19">
        <f t="shared" si="7"/>
        <v>1</v>
      </c>
      <c r="P30" s="19">
        <f t="shared" si="8"/>
        <v>0.05202312139</v>
      </c>
      <c r="Q30" s="19">
        <f t="shared" si="9"/>
        <v>0.500952381</v>
      </c>
      <c r="R30" s="19">
        <f t="shared" si="10"/>
        <v>0.002546025594</v>
      </c>
      <c r="S30" s="19">
        <f t="shared" si="11"/>
        <v>0.02606110652</v>
      </c>
      <c r="T30" s="19">
        <f t="shared" si="12"/>
        <v>0.250953288</v>
      </c>
      <c r="U30" s="19">
        <f t="shared" si="13"/>
        <v>0.09826589595</v>
      </c>
      <c r="V30" s="22"/>
      <c r="W30" s="22"/>
      <c r="X30" s="22"/>
      <c r="Y30" s="22"/>
      <c r="Z30" s="22"/>
    </row>
    <row r="31">
      <c r="A31" s="16" t="s">
        <v>37</v>
      </c>
      <c r="B31" s="17" t="s">
        <v>38</v>
      </c>
      <c r="C31" s="1">
        <v>2147.0</v>
      </c>
      <c r="D31" s="12">
        <v>80.0</v>
      </c>
      <c r="E31" s="18">
        <v>115.0</v>
      </c>
      <c r="F31" s="5">
        <v>81.0</v>
      </c>
      <c r="G31" s="6">
        <v>101.0</v>
      </c>
      <c r="H31" s="23">
        <f t="shared" ref="H31:K31" si="68">D31/$C31</f>
        <v>0.03726129483</v>
      </c>
      <c r="I31" s="23">
        <f t="shared" si="68"/>
        <v>0.05356311132</v>
      </c>
      <c r="J31" s="23">
        <f t="shared" si="68"/>
        <v>0.03772706102</v>
      </c>
      <c r="K31" s="23">
        <f t="shared" si="68"/>
        <v>0.04704238472</v>
      </c>
      <c r="L31" s="19">
        <f t="shared" si="5"/>
        <v>0.5172413793</v>
      </c>
      <c r="M31" s="19">
        <f t="shared" ref="M31:N31" si="69">J31</f>
        <v>0.03772706102</v>
      </c>
      <c r="N31" s="19">
        <f t="shared" si="69"/>
        <v>0.04704238472</v>
      </c>
      <c r="O31" s="19">
        <f t="shared" si="7"/>
        <v>1</v>
      </c>
      <c r="P31" s="19">
        <f t="shared" si="8"/>
        <v>0.04704238472</v>
      </c>
      <c r="Q31" s="19">
        <f t="shared" si="9"/>
        <v>0.5172413793</v>
      </c>
      <c r="R31" s="19">
        <f t="shared" si="10"/>
        <v>0.001774770919</v>
      </c>
      <c r="S31" s="19">
        <f t="shared" si="11"/>
        <v>0.02433226796</v>
      </c>
      <c r="T31" s="19">
        <f t="shared" si="12"/>
        <v>0.2675386445</v>
      </c>
      <c r="U31" s="19">
        <f t="shared" si="13"/>
        <v>0.100605496</v>
      </c>
      <c r="V31" s="22"/>
      <c r="W31" s="22"/>
      <c r="X31" s="22"/>
      <c r="Y31" s="22"/>
      <c r="Z31" s="22"/>
    </row>
    <row r="32">
      <c r="A32" s="16" t="s">
        <v>37</v>
      </c>
      <c r="B32" s="17" t="s">
        <v>39</v>
      </c>
      <c r="C32" s="1">
        <v>571.0</v>
      </c>
      <c r="D32" s="12">
        <v>43.0</v>
      </c>
      <c r="E32" s="18">
        <v>22.0</v>
      </c>
      <c r="F32" s="5">
        <v>36.0</v>
      </c>
      <c r="G32" s="6">
        <v>43.0</v>
      </c>
      <c r="H32" s="23">
        <f t="shared" ref="H32:K32" si="70">D32/$C32</f>
        <v>0.07530647986</v>
      </c>
      <c r="I32" s="23">
        <f t="shared" si="70"/>
        <v>0.03852889667</v>
      </c>
      <c r="J32" s="23">
        <f t="shared" si="70"/>
        <v>0.06304728546</v>
      </c>
      <c r="K32" s="23">
        <f t="shared" si="70"/>
        <v>0.07530647986</v>
      </c>
      <c r="L32" s="19">
        <f t="shared" si="5"/>
        <v>0.4513888889</v>
      </c>
      <c r="M32" s="19">
        <f t="shared" ref="M32:N32" si="71">J32</f>
        <v>0.06304728546</v>
      </c>
      <c r="N32" s="19">
        <f t="shared" si="71"/>
        <v>0.07530647986</v>
      </c>
      <c r="O32" s="19">
        <f t="shared" si="7"/>
        <v>1</v>
      </c>
      <c r="P32" s="19">
        <f t="shared" si="8"/>
        <v>0.07530647986</v>
      </c>
      <c r="Q32" s="19">
        <f t="shared" si="9"/>
        <v>0.4513888889</v>
      </c>
      <c r="R32" s="19">
        <f t="shared" si="10"/>
        <v>0.004747869133</v>
      </c>
      <c r="S32" s="19">
        <f t="shared" si="11"/>
        <v>0.03399250827</v>
      </c>
      <c r="T32" s="19">
        <f t="shared" si="12"/>
        <v>0.203751929</v>
      </c>
      <c r="U32" s="19">
        <f t="shared" si="13"/>
        <v>0.1138353765</v>
      </c>
      <c r="V32" s="22"/>
      <c r="W32" s="22"/>
      <c r="X32" s="22"/>
      <c r="Y32" s="22"/>
      <c r="Z32" s="22"/>
    </row>
    <row r="33">
      <c r="A33" s="16" t="s">
        <v>37</v>
      </c>
      <c r="B33" s="17" t="s">
        <v>40</v>
      </c>
      <c r="C33" s="1">
        <v>1323.0</v>
      </c>
      <c r="D33" s="12">
        <v>114.0</v>
      </c>
      <c r="E33" s="18">
        <v>72.0</v>
      </c>
      <c r="F33" s="5">
        <v>82.0</v>
      </c>
      <c r="G33" s="6">
        <v>65.0</v>
      </c>
      <c r="H33" s="23">
        <f t="shared" ref="H33:K33" si="72">D33/$C33</f>
        <v>0.08616780045</v>
      </c>
      <c r="I33" s="23">
        <f t="shared" si="72"/>
        <v>0.05442176871</v>
      </c>
      <c r="J33" s="23">
        <f t="shared" si="72"/>
        <v>0.06198034769</v>
      </c>
      <c r="K33" s="23">
        <f t="shared" si="72"/>
        <v>0.04913076342</v>
      </c>
      <c r="L33" s="19">
        <f t="shared" si="5"/>
        <v>0.5585585586</v>
      </c>
      <c r="M33" s="19">
        <f t="shared" ref="M33:N33" si="73">J33</f>
        <v>0.06198034769</v>
      </c>
      <c r="N33" s="19">
        <f t="shared" si="73"/>
        <v>0.04913076342</v>
      </c>
      <c r="O33" s="19">
        <f t="shared" si="7"/>
        <v>1</v>
      </c>
      <c r="P33" s="19">
        <f t="shared" si="8"/>
        <v>0.04913076342</v>
      </c>
      <c r="Q33" s="19">
        <f t="shared" si="9"/>
        <v>0.5585585586</v>
      </c>
      <c r="R33" s="19">
        <f t="shared" si="10"/>
        <v>0.003045141799</v>
      </c>
      <c r="S33" s="19">
        <f t="shared" si="11"/>
        <v>0.02744240839</v>
      </c>
      <c r="T33" s="19">
        <f t="shared" si="12"/>
        <v>0.3119876633</v>
      </c>
      <c r="U33" s="19">
        <f t="shared" si="13"/>
        <v>0.1035525321</v>
      </c>
      <c r="V33" s="22"/>
      <c r="W33" s="22"/>
      <c r="X33" s="22"/>
      <c r="Y33" s="22"/>
      <c r="Z33" s="22"/>
    </row>
    <row r="34">
      <c r="A34" s="16" t="s">
        <v>37</v>
      </c>
      <c r="B34" s="17" t="s">
        <v>41</v>
      </c>
      <c r="C34" s="1">
        <v>2271.0</v>
      </c>
      <c r="D34" s="12">
        <v>131.0</v>
      </c>
      <c r="E34" s="18">
        <v>129.0</v>
      </c>
      <c r="F34" s="5">
        <v>148.0</v>
      </c>
      <c r="G34" s="6">
        <v>133.0</v>
      </c>
      <c r="H34" s="23">
        <f t="shared" ref="H34:K34" si="74">D34/$C34</f>
        <v>0.05768383972</v>
      </c>
      <c r="I34" s="23">
        <f t="shared" si="74"/>
        <v>0.05680317041</v>
      </c>
      <c r="J34" s="23">
        <f t="shared" si="74"/>
        <v>0.06516952884</v>
      </c>
      <c r="K34" s="23">
        <f t="shared" si="74"/>
        <v>0.05856450903</v>
      </c>
      <c r="L34" s="19">
        <f t="shared" si="5"/>
        <v>0.4805914972</v>
      </c>
      <c r="M34" s="19">
        <f t="shared" ref="M34:N34" si="75">J34</f>
        <v>0.06516952884</v>
      </c>
      <c r="N34" s="19">
        <f t="shared" si="75"/>
        <v>0.05856450903</v>
      </c>
      <c r="O34" s="19">
        <f t="shared" si="7"/>
        <v>1</v>
      </c>
      <c r="P34" s="19">
        <f t="shared" si="8"/>
        <v>0.05856450903</v>
      </c>
      <c r="Q34" s="19">
        <f t="shared" si="9"/>
        <v>0.4805914972</v>
      </c>
      <c r="R34" s="19">
        <f t="shared" si="10"/>
        <v>0.00381662146</v>
      </c>
      <c r="S34" s="19">
        <f t="shared" si="11"/>
        <v>0.02814560508</v>
      </c>
      <c r="T34" s="19">
        <f t="shared" si="12"/>
        <v>0.2309681872</v>
      </c>
      <c r="U34" s="19">
        <f t="shared" si="13"/>
        <v>0.1153676794</v>
      </c>
      <c r="V34" s="22"/>
      <c r="W34" s="22"/>
      <c r="X34" s="22"/>
      <c r="Y34" s="22"/>
      <c r="Z34" s="22"/>
    </row>
    <row r="35">
      <c r="A35" s="16" t="s">
        <v>37</v>
      </c>
      <c r="B35" s="17" t="s">
        <v>42</v>
      </c>
      <c r="C35" s="1">
        <v>2609.0</v>
      </c>
      <c r="D35" s="12">
        <v>108.0</v>
      </c>
      <c r="E35" s="18">
        <v>101.0</v>
      </c>
      <c r="F35" s="5">
        <v>209.0</v>
      </c>
      <c r="G35" s="6">
        <v>225.0</v>
      </c>
      <c r="H35" s="23">
        <f t="shared" ref="H35:K35" si="76">D35/$C35</f>
        <v>0.04139517056</v>
      </c>
      <c r="I35" s="23">
        <f t="shared" si="76"/>
        <v>0.03871215025</v>
      </c>
      <c r="J35" s="23">
        <f t="shared" si="76"/>
        <v>0.08010732081</v>
      </c>
      <c r="K35" s="23">
        <f t="shared" si="76"/>
        <v>0.08623993867</v>
      </c>
      <c r="L35" s="19">
        <f t="shared" si="5"/>
        <v>0.3250388802</v>
      </c>
      <c r="M35" s="19">
        <f t="shared" ref="M35:N35" si="77">J35</f>
        <v>0.08010732081</v>
      </c>
      <c r="N35" s="19">
        <f t="shared" si="77"/>
        <v>0.08623993867</v>
      </c>
      <c r="O35" s="19">
        <f t="shared" si="7"/>
        <v>1</v>
      </c>
      <c r="P35" s="19">
        <f t="shared" si="8"/>
        <v>0.08623993867</v>
      </c>
      <c r="Q35" s="19">
        <f t="shared" si="9"/>
        <v>0.3250388802</v>
      </c>
      <c r="R35" s="19">
        <f t="shared" si="10"/>
        <v>0.006908450434</v>
      </c>
      <c r="S35" s="19">
        <f t="shared" si="11"/>
        <v>0.0280313331</v>
      </c>
      <c r="T35" s="19">
        <f t="shared" si="12"/>
        <v>0.1056502737</v>
      </c>
      <c r="U35" s="19">
        <f t="shared" si="13"/>
        <v>0.1249520889</v>
      </c>
      <c r="V35" s="22"/>
      <c r="W35" s="22"/>
      <c r="X35" s="22"/>
      <c r="Y35" s="22"/>
      <c r="Z35" s="22"/>
    </row>
    <row r="36">
      <c r="A36" s="16" t="s">
        <v>37</v>
      </c>
      <c r="B36" s="17" t="s">
        <v>43</v>
      </c>
      <c r="C36" s="1">
        <v>1863.0</v>
      </c>
      <c r="D36" s="12">
        <v>95.0</v>
      </c>
      <c r="E36" s="18">
        <v>61.0</v>
      </c>
      <c r="F36" s="5">
        <v>159.0</v>
      </c>
      <c r="G36" s="6">
        <v>189.0</v>
      </c>
      <c r="H36" s="23">
        <f t="shared" ref="H36:K36" si="78">D36/$C36</f>
        <v>0.05099302201</v>
      </c>
      <c r="I36" s="23">
        <f t="shared" si="78"/>
        <v>0.03274288782</v>
      </c>
      <c r="J36" s="23">
        <f t="shared" si="78"/>
        <v>0.08534621578</v>
      </c>
      <c r="K36" s="23">
        <f t="shared" si="78"/>
        <v>0.1014492754</v>
      </c>
      <c r="L36" s="19">
        <f t="shared" si="5"/>
        <v>0.3095238095</v>
      </c>
      <c r="M36" s="19">
        <f t="shared" ref="M36:N36" si="79">J36</f>
        <v>0.08534621578</v>
      </c>
      <c r="N36" s="19">
        <f t="shared" si="79"/>
        <v>0.1014492754</v>
      </c>
      <c r="O36" s="19">
        <f t="shared" si="7"/>
        <v>1</v>
      </c>
      <c r="P36" s="19">
        <f t="shared" si="8"/>
        <v>0.1014492754</v>
      </c>
      <c r="Q36" s="19">
        <f t="shared" si="9"/>
        <v>0.3095238095</v>
      </c>
      <c r="R36" s="19">
        <f t="shared" si="10"/>
        <v>0.008658311746</v>
      </c>
      <c r="S36" s="19">
        <f t="shared" si="11"/>
        <v>0.03140096618</v>
      </c>
      <c r="T36" s="19">
        <f t="shared" si="12"/>
        <v>0.09580498866</v>
      </c>
      <c r="U36" s="19">
        <f t="shared" si="13"/>
        <v>0.1341921632</v>
      </c>
      <c r="V36" s="22"/>
      <c r="W36" s="22"/>
      <c r="X36" s="22"/>
      <c r="Y36" s="22"/>
      <c r="Z36" s="22"/>
    </row>
    <row r="37">
      <c r="A37" s="16" t="s">
        <v>37</v>
      </c>
      <c r="B37" s="17" t="s">
        <v>44</v>
      </c>
      <c r="C37" s="1">
        <v>1533.0</v>
      </c>
      <c r="D37" s="12">
        <v>62.0</v>
      </c>
      <c r="E37" s="18">
        <v>41.0</v>
      </c>
      <c r="F37" s="5">
        <v>106.0</v>
      </c>
      <c r="G37" s="6">
        <v>127.0</v>
      </c>
      <c r="H37" s="23">
        <f t="shared" ref="H37:K37" si="80">D37/$C37</f>
        <v>0.04044357469</v>
      </c>
      <c r="I37" s="23">
        <f t="shared" si="80"/>
        <v>0.02674494455</v>
      </c>
      <c r="J37" s="23">
        <f t="shared" si="80"/>
        <v>0.06914546641</v>
      </c>
      <c r="K37" s="23">
        <f t="shared" si="80"/>
        <v>0.08284409654</v>
      </c>
      <c r="L37" s="19">
        <f t="shared" si="5"/>
        <v>0.306547619</v>
      </c>
      <c r="M37" s="19">
        <f t="shared" ref="M37:N37" si="81">J37</f>
        <v>0.06914546641</v>
      </c>
      <c r="N37" s="19">
        <f t="shared" si="81"/>
        <v>0.08284409654</v>
      </c>
      <c r="O37" s="19">
        <f t="shared" si="7"/>
        <v>1</v>
      </c>
      <c r="P37" s="19">
        <f t="shared" si="8"/>
        <v>0.08284409654</v>
      </c>
      <c r="Q37" s="19">
        <f t="shared" si="9"/>
        <v>0.306547619</v>
      </c>
      <c r="R37" s="19">
        <f t="shared" si="10"/>
        <v>0.005728293694</v>
      </c>
      <c r="S37" s="19">
        <f t="shared" si="11"/>
        <v>0.02539566055</v>
      </c>
      <c r="T37" s="19">
        <f t="shared" si="12"/>
        <v>0.09397144274</v>
      </c>
      <c r="U37" s="19">
        <f t="shared" si="13"/>
        <v>0.1095890411</v>
      </c>
      <c r="V37" s="22"/>
      <c r="W37" s="22"/>
      <c r="X37" s="22"/>
      <c r="Y37" s="22"/>
      <c r="Z37" s="22"/>
    </row>
    <row r="38">
      <c r="A38" s="16" t="s">
        <v>37</v>
      </c>
      <c r="B38" s="17" t="s">
        <v>45</v>
      </c>
      <c r="C38" s="1">
        <v>1264.0</v>
      </c>
      <c r="D38" s="12">
        <v>46.0</v>
      </c>
      <c r="E38" s="18">
        <v>47.0</v>
      </c>
      <c r="F38" s="5">
        <v>58.0</v>
      </c>
      <c r="G38" s="6">
        <v>103.0</v>
      </c>
      <c r="H38" s="23">
        <f t="shared" ref="H38:K38" si="82">D38/$C38</f>
        <v>0.03639240506</v>
      </c>
      <c r="I38" s="23">
        <f t="shared" si="82"/>
        <v>0.0371835443</v>
      </c>
      <c r="J38" s="23">
        <f t="shared" si="82"/>
        <v>0.04588607595</v>
      </c>
      <c r="K38" s="23">
        <f t="shared" si="82"/>
        <v>0.08148734177</v>
      </c>
      <c r="L38" s="19">
        <f t="shared" si="5"/>
        <v>0.3661417323</v>
      </c>
      <c r="M38" s="19">
        <f t="shared" ref="M38:N38" si="83">J38</f>
        <v>0.04588607595</v>
      </c>
      <c r="N38" s="19">
        <f t="shared" si="83"/>
        <v>0.08148734177</v>
      </c>
      <c r="O38" s="19">
        <f t="shared" si="7"/>
        <v>1</v>
      </c>
      <c r="P38" s="19">
        <f t="shared" si="8"/>
        <v>0.08148734177</v>
      </c>
      <c r="Q38" s="19">
        <f t="shared" si="9"/>
        <v>0.3661417323</v>
      </c>
      <c r="R38" s="19">
        <f t="shared" si="10"/>
        <v>0.003739134353</v>
      </c>
      <c r="S38" s="19">
        <f t="shared" si="11"/>
        <v>0.02983591648</v>
      </c>
      <c r="T38" s="19">
        <f t="shared" si="12"/>
        <v>0.1340597681</v>
      </c>
      <c r="U38" s="19">
        <f t="shared" si="13"/>
        <v>0.1186708861</v>
      </c>
      <c r="V38" s="22"/>
      <c r="W38" s="22"/>
      <c r="X38" s="22"/>
      <c r="Y38" s="22"/>
      <c r="Z38" s="22"/>
    </row>
    <row r="39">
      <c r="A39" s="16" t="s">
        <v>37</v>
      </c>
      <c r="B39" s="17" t="s">
        <v>46</v>
      </c>
      <c r="C39" s="1">
        <v>1649.0</v>
      </c>
      <c r="D39" s="12">
        <v>107.0</v>
      </c>
      <c r="E39" s="18">
        <v>75.0</v>
      </c>
      <c r="F39" s="5">
        <v>96.0</v>
      </c>
      <c r="G39" s="6">
        <v>147.0</v>
      </c>
      <c r="H39" s="23">
        <f t="shared" ref="H39:K39" si="84">D39/$C39</f>
        <v>0.06488781079</v>
      </c>
      <c r="I39" s="23">
        <f t="shared" si="84"/>
        <v>0.04548211037</v>
      </c>
      <c r="J39" s="23">
        <f t="shared" si="84"/>
        <v>0.05821710127</v>
      </c>
      <c r="K39" s="23">
        <f t="shared" si="84"/>
        <v>0.08914493633</v>
      </c>
      <c r="L39" s="19">
        <f t="shared" si="5"/>
        <v>0.4282352941</v>
      </c>
      <c r="M39" s="19">
        <f t="shared" ref="M39:N39" si="85">J39</f>
        <v>0.05821710127</v>
      </c>
      <c r="N39" s="19">
        <f t="shared" si="85"/>
        <v>0.08914493633</v>
      </c>
      <c r="O39" s="19">
        <f t="shared" si="7"/>
        <v>1</v>
      </c>
      <c r="P39" s="19">
        <f t="shared" si="8"/>
        <v>0.08914493633</v>
      </c>
      <c r="Q39" s="19">
        <f t="shared" si="9"/>
        <v>0.4282352941</v>
      </c>
      <c r="R39" s="19">
        <f t="shared" si="10"/>
        <v>0.005189759786</v>
      </c>
      <c r="S39" s="19">
        <f t="shared" si="11"/>
        <v>0.03817500803</v>
      </c>
      <c r="T39" s="19">
        <f t="shared" si="12"/>
        <v>0.1833854671</v>
      </c>
      <c r="U39" s="19">
        <f t="shared" si="13"/>
        <v>0.1346270467</v>
      </c>
      <c r="V39" s="22"/>
      <c r="W39" s="22"/>
      <c r="X39" s="22"/>
      <c r="Y39" s="22"/>
      <c r="Z39" s="22"/>
    </row>
    <row r="40">
      <c r="A40" s="16" t="s">
        <v>37</v>
      </c>
      <c r="B40" s="17" t="s">
        <v>47</v>
      </c>
      <c r="C40" s="1">
        <v>1805.0</v>
      </c>
      <c r="D40" s="12">
        <v>108.0</v>
      </c>
      <c r="E40" s="18">
        <v>95.0</v>
      </c>
      <c r="F40" s="5">
        <v>100.0</v>
      </c>
      <c r="G40" s="6">
        <v>129.0</v>
      </c>
      <c r="H40" s="23">
        <f t="shared" ref="H40:K40" si="86">D40/$C40</f>
        <v>0.05983379501</v>
      </c>
      <c r="I40" s="23">
        <f t="shared" si="86"/>
        <v>0.05263157895</v>
      </c>
      <c r="J40" s="23">
        <f t="shared" si="86"/>
        <v>0.05540166205</v>
      </c>
      <c r="K40" s="23">
        <f t="shared" si="86"/>
        <v>0.07146814404</v>
      </c>
      <c r="L40" s="19">
        <f t="shared" si="5"/>
        <v>0.4699074074</v>
      </c>
      <c r="M40" s="19">
        <f t="shared" ref="M40:N40" si="87">J40</f>
        <v>0.05540166205</v>
      </c>
      <c r="N40" s="19">
        <f t="shared" si="87"/>
        <v>0.07146814404</v>
      </c>
      <c r="O40" s="19">
        <f t="shared" si="7"/>
        <v>1</v>
      </c>
      <c r="P40" s="19">
        <f t="shared" si="8"/>
        <v>0.07146814404</v>
      </c>
      <c r="Q40" s="19">
        <f t="shared" si="9"/>
        <v>0.4699074074</v>
      </c>
      <c r="R40" s="19">
        <f t="shared" si="10"/>
        <v>0.003959453964</v>
      </c>
      <c r="S40" s="19">
        <f t="shared" si="11"/>
        <v>0.03358341028</v>
      </c>
      <c r="T40" s="19">
        <f t="shared" si="12"/>
        <v>0.2208129715</v>
      </c>
      <c r="U40" s="19">
        <f t="shared" si="13"/>
        <v>0.124099723</v>
      </c>
      <c r="V40" s="22"/>
      <c r="W40" s="22"/>
      <c r="X40" s="22"/>
      <c r="Y40" s="22"/>
      <c r="Z40" s="22"/>
    </row>
    <row r="41">
      <c r="A41" s="16" t="s">
        <v>37</v>
      </c>
      <c r="B41" s="17" t="s">
        <v>49</v>
      </c>
      <c r="C41" s="1">
        <v>1597.0</v>
      </c>
      <c r="D41" s="12">
        <v>102.0</v>
      </c>
      <c r="E41" s="18">
        <v>68.0</v>
      </c>
      <c r="F41" s="5">
        <v>98.0</v>
      </c>
      <c r="G41" s="6">
        <v>72.0</v>
      </c>
      <c r="H41" s="23">
        <f t="shared" ref="H41:K41" si="88">D41/$C41</f>
        <v>0.06386975579</v>
      </c>
      <c r="I41" s="23">
        <f t="shared" si="88"/>
        <v>0.04257983719</v>
      </c>
      <c r="J41" s="23">
        <f t="shared" si="88"/>
        <v>0.06136505949</v>
      </c>
      <c r="K41" s="23">
        <f t="shared" si="88"/>
        <v>0.0450845335</v>
      </c>
      <c r="L41" s="19">
        <f t="shared" si="5"/>
        <v>0.5</v>
      </c>
      <c r="M41" s="19">
        <f t="shared" ref="M41:N41" si="89">J41</f>
        <v>0.06136505949</v>
      </c>
      <c r="N41" s="19">
        <f t="shared" si="89"/>
        <v>0.0450845335</v>
      </c>
      <c r="O41" s="19">
        <f t="shared" si="7"/>
        <v>1</v>
      </c>
      <c r="P41" s="19">
        <f t="shared" si="8"/>
        <v>0.0450845335</v>
      </c>
      <c r="Q41" s="19">
        <f t="shared" si="9"/>
        <v>0.5</v>
      </c>
      <c r="R41" s="19">
        <f t="shared" si="10"/>
        <v>0.00276661508</v>
      </c>
      <c r="S41" s="19">
        <f t="shared" si="11"/>
        <v>0.02254226675</v>
      </c>
      <c r="T41" s="19">
        <f t="shared" si="12"/>
        <v>0.25</v>
      </c>
      <c r="U41" s="19">
        <f t="shared" si="13"/>
        <v>0.0876643707</v>
      </c>
      <c r="V41" s="22"/>
      <c r="W41" s="22"/>
      <c r="X41" s="22"/>
      <c r="Y41" s="22"/>
      <c r="Z41" s="22"/>
    </row>
    <row r="42">
      <c r="A42" s="16" t="s">
        <v>37</v>
      </c>
      <c r="B42" s="17" t="s">
        <v>50</v>
      </c>
      <c r="C42" s="1">
        <v>2188.0</v>
      </c>
      <c r="D42" s="12">
        <v>71.0</v>
      </c>
      <c r="E42" s="18">
        <v>62.0</v>
      </c>
      <c r="F42" s="5">
        <v>111.0</v>
      </c>
      <c r="G42" s="6">
        <v>117.0</v>
      </c>
      <c r="H42" s="23">
        <f t="shared" ref="H42:K42" si="90">D42/$C42</f>
        <v>0.03244972578</v>
      </c>
      <c r="I42" s="23">
        <f t="shared" si="90"/>
        <v>0.02833638026</v>
      </c>
      <c r="J42" s="23">
        <f t="shared" si="90"/>
        <v>0.05073126143</v>
      </c>
      <c r="K42" s="23">
        <f t="shared" si="90"/>
        <v>0.05347349177</v>
      </c>
      <c r="L42" s="19">
        <f t="shared" si="5"/>
        <v>0.3684210526</v>
      </c>
      <c r="M42" s="19">
        <f t="shared" ref="M42:N42" si="91">J42</f>
        <v>0.05073126143</v>
      </c>
      <c r="N42" s="19">
        <f t="shared" si="91"/>
        <v>0.05347349177</v>
      </c>
      <c r="O42" s="19">
        <f t="shared" si="7"/>
        <v>1</v>
      </c>
      <c r="P42" s="19">
        <f t="shared" si="8"/>
        <v>0.05347349177</v>
      </c>
      <c r="Q42" s="19">
        <f t="shared" si="9"/>
        <v>0.3684210526</v>
      </c>
      <c r="R42" s="19">
        <f t="shared" si="10"/>
        <v>0.002712777691</v>
      </c>
      <c r="S42" s="19">
        <f t="shared" si="11"/>
        <v>0.01970076013</v>
      </c>
      <c r="T42" s="19">
        <f t="shared" si="12"/>
        <v>0.135734072</v>
      </c>
      <c r="U42" s="19">
        <f t="shared" si="13"/>
        <v>0.08180987203</v>
      </c>
      <c r="V42" s="22"/>
      <c r="W42" s="22"/>
      <c r="X42" s="22"/>
      <c r="Y42" s="22"/>
      <c r="Z42" s="22"/>
    </row>
    <row r="43">
      <c r="A43" s="16" t="s">
        <v>37</v>
      </c>
      <c r="B43" s="17" t="s">
        <v>51</v>
      </c>
      <c r="C43" s="1">
        <v>523.0</v>
      </c>
      <c r="D43" s="12">
        <v>34.0</v>
      </c>
      <c r="E43" s="18">
        <v>39.0</v>
      </c>
      <c r="F43" s="5">
        <v>26.0</v>
      </c>
      <c r="G43" s="6">
        <v>20.0</v>
      </c>
      <c r="H43" s="23">
        <f t="shared" ref="H43:K43" si="92">D43/$C43</f>
        <v>0.06500956023</v>
      </c>
      <c r="I43" s="23">
        <f t="shared" si="92"/>
        <v>0.07456978967</v>
      </c>
      <c r="J43" s="23">
        <f t="shared" si="92"/>
        <v>0.04971319312</v>
      </c>
      <c r="K43" s="23">
        <f t="shared" si="92"/>
        <v>0.03824091778</v>
      </c>
      <c r="L43" s="19">
        <f t="shared" si="5"/>
        <v>0.6134453782</v>
      </c>
      <c r="M43" s="19">
        <f t="shared" ref="M43:N43" si="93">J43</f>
        <v>0.04971319312</v>
      </c>
      <c r="N43" s="19">
        <f t="shared" si="93"/>
        <v>0.03824091778</v>
      </c>
      <c r="O43" s="19">
        <f t="shared" si="7"/>
        <v>1</v>
      </c>
      <c r="P43" s="19">
        <f t="shared" si="8"/>
        <v>0.03824091778</v>
      </c>
      <c r="Q43" s="19">
        <f t="shared" si="9"/>
        <v>0.6134453782</v>
      </c>
      <c r="R43" s="19">
        <f t="shared" si="10"/>
        <v>0.001901078131</v>
      </c>
      <c r="S43" s="19">
        <f t="shared" si="11"/>
        <v>0.02345871427</v>
      </c>
      <c r="T43" s="19">
        <f t="shared" si="12"/>
        <v>0.376315232</v>
      </c>
      <c r="U43" s="19">
        <f t="shared" si="13"/>
        <v>0.1128107075</v>
      </c>
      <c r="V43" s="22"/>
      <c r="W43" s="22"/>
      <c r="X43" s="22"/>
      <c r="Y43" s="22"/>
      <c r="Z43" s="22"/>
    </row>
    <row r="44">
      <c r="A44" s="16" t="s">
        <v>37</v>
      </c>
      <c r="B44" s="17" t="s">
        <v>52</v>
      </c>
      <c r="C44" s="1">
        <v>585.0</v>
      </c>
      <c r="D44" s="12">
        <v>38.0</v>
      </c>
      <c r="E44" s="18">
        <v>46.0</v>
      </c>
      <c r="F44" s="5">
        <v>44.0</v>
      </c>
      <c r="G44" s="6">
        <v>35.0</v>
      </c>
      <c r="H44" s="23">
        <f t="shared" ref="H44:K44" si="94">D44/$C44</f>
        <v>0.06495726496</v>
      </c>
      <c r="I44" s="23">
        <f t="shared" si="94"/>
        <v>0.07863247863</v>
      </c>
      <c r="J44" s="23">
        <f t="shared" si="94"/>
        <v>0.07521367521</v>
      </c>
      <c r="K44" s="23">
        <f t="shared" si="94"/>
        <v>0.05982905983</v>
      </c>
      <c r="L44" s="19">
        <f t="shared" si="5"/>
        <v>0.5153374233</v>
      </c>
      <c r="M44" s="19">
        <f t="shared" ref="M44:N44" si="95">J44</f>
        <v>0.07521367521</v>
      </c>
      <c r="N44" s="19">
        <f t="shared" si="95"/>
        <v>0.05982905983</v>
      </c>
      <c r="O44" s="19">
        <f t="shared" si="7"/>
        <v>1</v>
      </c>
      <c r="P44" s="19">
        <f t="shared" si="8"/>
        <v>0.05982905983</v>
      </c>
      <c r="Q44" s="19">
        <f t="shared" si="9"/>
        <v>0.5153374233</v>
      </c>
      <c r="R44" s="19">
        <f t="shared" si="10"/>
        <v>0.004499963474</v>
      </c>
      <c r="S44" s="19">
        <f t="shared" si="11"/>
        <v>0.03083215353</v>
      </c>
      <c r="T44" s="19">
        <f t="shared" si="12"/>
        <v>0.2655726599</v>
      </c>
      <c r="U44" s="19">
        <f t="shared" si="13"/>
        <v>0.1384615385</v>
      </c>
      <c r="V44" s="22"/>
      <c r="W44" s="22"/>
      <c r="X44" s="22"/>
      <c r="Y44" s="22"/>
      <c r="Z44" s="22"/>
    </row>
    <row r="45">
      <c r="A45" s="16" t="s">
        <v>37</v>
      </c>
      <c r="B45" s="17" t="s">
        <v>53</v>
      </c>
      <c r="C45" s="1">
        <v>550.0</v>
      </c>
      <c r="D45" s="12">
        <v>55.0</v>
      </c>
      <c r="E45" s="18">
        <v>44.0</v>
      </c>
      <c r="F45" s="5">
        <v>27.0</v>
      </c>
      <c r="G45" s="6">
        <v>24.0</v>
      </c>
      <c r="H45" s="23">
        <f t="shared" ref="H45:K45" si="96">D45/$C45</f>
        <v>0.1</v>
      </c>
      <c r="I45" s="23">
        <f t="shared" si="96"/>
        <v>0.08</v>
      </c>
      <c r="J45" s="23">
        <f t="shared" si="96"/>
        <v>0.04909090909</v>
      </c>
      <c r="K45" s="23">
        <f t="shared" si="96"/>
        <v>0.04363636364</v>
      </c>
      <c r="L45" s="19">
        <f t="shared" si="5"/>
        <v>0.66</v>
      </c>
      <c r="M45" s="19">
        <f t="shared" ref="M45:N45" si="97">J45</f>
        <v>0.04909090909</v>
      </c>
      <c r="N45" s="19">
        <f t="shared" si="97"/>
        <v>0.04363636364</v>
      </c>
      <c r="O45" s="19">
        <f t="shared" si="7"/>
        <v>1</v>
      </c>
      <c r="P45" s="19">
        <f t="shared" si="8"/>
        <v>0.04363636364</v>
      </c>
      <c r="Q45" s="19">
        <f t="shared" si="9"/>
        <v>0.66</v>
      </c>
      <c r="R45" s="19">
        <f t="shared" si="10"/>
        <v>0.00214214876</v>
      </c>
      <c r="S45" s="19">
        <f t="shared" si="11"/>
        <v>0.0288</v>
      </c>
      <c r="T45" s="19">
        <f t="shared" si="12"/>
        <v>0.4356</v>
      </c>
      <c r="U45" s="19">
        <f t="shared" si="13"/>
        <v>0.1236363636</v>
      </c>
      <c r="V45" s="22"/>
      <c r="W45" s="22"/>
      <c r="X45" s="22"/>
      <c r="Y45" s="22"/>
      <c r="Z45" s="22"/>
    </row>
    <row r="46">
      <c r="A46" s="16" t="s">
        <v>37</v>
      </c>
      <c r="B46" s="17" t="s">
        <v>54</v>
      </c>
      <c r="C46" s="1">
        <v>1038.0</v>
      </c>
      <c r="D46" s="12">
        <v>59.0</v>
      </c>
      <c r="E46" s="18">
        <v>47.0</v>
      </c>
      <c r="F46" s="5">
        <v>57.0</v>
      </c>
      <c r="G46" s="6">
        <v>59.0</v>
      </c>
      <c r="H46" s="23">
        <f t="shared" ref="H46:K46" si="98">D46/$C46</f>
        <v>0.05684007707</v>
      </c>
      <c r="I46" s="23">
        <f t="shared" si="98"/>
        <v>0.04527938343</v>
      </c>
      <c r="J46" s="23">
        <f t="shared" si="98"/>
        <v>0.0549132948</v>
      </c>
      <c r="K46" s="23">
        <f t="shared" si="98"/>
        <v>0.05684007707</v>
      </c>
      <c r="L46" s="19">
        <f t="shared" si="5"/>
        <v>0.4774774775</v>
      </c>
      <c r="M46" s="19">
        <f t="shared" ref="M46:N46" si="99">J46</f>
        <v>0.0549132948</v>
      </c>
      <c r="N46" s="19">
        <f t="shared" si="99"/>
        <v>0.05684007707</v>
      </c>
      <c r="O46" s="19">
        <f t="shared" si="7"/>
        <v>1</v>
      </c>
      <c r="P46" s="19">
        <f t="shared" si="8"/>
        <v>0.05684007707</v>
      </c>
      <c r="Q46" s="19">
        <f t="shared" si="9"/>
        <v>0.4774774775</v>
      </c>
      <c r="R46" s="19">
        <f t="shared" si="10"/>
        <v>0.003121275909</v>
      </c>
      <c r="S46" s="19">
        <f t="shared" si="11"/>
        <v>0.02713985662</v>
      </c>
      <c r="T46" s="19">
        <f t="shared" si="12"/>
        <v>0.2279847415</v>
      </c>
      <c r="U46" s="19">
        <f t="shared" si="13"/>
        <v>0.1021194605</v>
      </c>
      <c r="V46" s="22"/>
      <c r="W46" s="22"/>
      <c r="X46" s="22"/>
      <c r="Y46" s="22"/>
      <c r="Z46" s="22"/>
    </row>
    <row r="47">
      <c r="A47" s="16" t="s">
        <v>37</v>
      </c>
      <c r="B47" s="17" t="s">
        <v>55</v>
      </c>
      <c r="C47" s="1">
        <v>1844.0</v>
      </c>
      <c r="D47" s="12">
        <v>63.0</v>
      </c>
      <c r="E47" s="18">
        <v>91.0</v>
      </c>
      <c r="F47" s="5">
        <v>75.0</v>
      </c>
      <c r="G47" s="6">
        <v>102.0</v>
      </c>
      <c r="H47" s="23">
        <f t="shared" ref="H47:K47" si="100">D47/$C47</f>
        <v>0.034164859</v>
      </c>
      <c r="I47" s="23">
        <f t="shared" si="100"/>
        <v>0.04934924078</v>
      </c>
      <c r="J47" s="23">
        <f t="shared" si="100"/>
        <v>0.04067245119</v>
      </c>
      <c r="K47" s="23">
        <f t="shared" si="100"/>
        <v>0.05531453362</v>
      </c>
      <c r="L47" s="19">
        <f t="shared" si="5"/>
        <v>0.4652567976</v>
      </c>
      <c r="M47" s="19">
        <f t="shared" ref="M47:N47" si="101">J47</f>
        <v>0.04067245119</v>
      </c>
      <c r="N47" s="19">
        <f t="shared" si="101"/>
        <v>0.05531453362</v>
      </c>
      <c r="O47" s="19">
        <f t="shared" si="7"/>
        <v>1</v>
      </c>
      <c r="P47" s="19">
        <f t="shared" si="8"/>
        <v>0.05531453362</v>
      </c>
      <c r="Q47" s="19">
        <f t="shared" si="9"/>
        <v>0.4652567976</v>
      </c>
      <c r="R47" s="19">
        <f t="shared" si="10"/>
        <v>0.002249777669</v>
      </c>
      <c r="S47" s="19">
        <f t="shared" si="11"/>
        <v>0.02573546277</v>
      </c>
      <c r="T47" s="19">
        <f t="shared" si="12"/>
        <v>0.2164638877</v>
      </c>
      <c r="U47" s="19">
        <f t="shared" si="13"/>
        <v>0.1046637744</v>
      </c>
      <c r="V47" s="22"/>
      <c r="W47" s="22"/>
      <c r="X47" s="22"/>
      <c r="Y47" s="22"/>
      <c r="Z47" s="22"/>
    </row>
    <row r="48">
      <c r="A48" s="16" t="s">
        <v>37</v>
      </c>
      <c r="B48" s="17" t="s">
        <v>56</v>
      </c>
      <c r="C48" s="1">
        <v>1504.0</v>
      </c>
      <c r="D48" s="12">
        <v>127.0</v>
      </c>
      <c r="E48" s="18">
        <v>95.0</v>
      </c>
      <c r="F48" s="5">
        <v>78.0</v>
      </c>
      <c r="G48" s="6">
        <v>73.0</v>
      </c>
      <c r="H48" s="23">
        <f t="shared" ref="H48:K48" si="102">D48/$C48</f>
        <v>0.08444148936</v>
      </c>
      <c r="I48" s="23">
        <f t="shared" si="102"/>
        <v>0.06316489362</v>
      </c>
      <c r="J48" s="23">
        <f t="shared" si="102"/>
        <v>0.05186170213</v>
      </c>
      <c r="K48" s="23">
        <f t="shared" si="102"/>
        <v>0.04853723404</v>
      </c>
      <c r="L48" s="19">
        <f t="shared" si="5"/>
        <v>0.5951742627</v>
      </c>
      <c r="M48" s="19">
        <f t="shared" ref="M48:N48" si="103">J48</f>
        <v>0.05186170213</v>
      </c>
      <c r="N48" s="19">
        <f t="shared" si="103"/>
        <v>0.04853723404</v>
      </c>
      <c r="O48" s="19">
        <f t="shared" si="7"/>
        <v>1</v>
      </c>
      <c r="P48" s="19">
        <f t="shared" si="8"/>
        <v>0.04853723404</v>
      </c>
      <c r="Q48" s="19">
        <f t="shared" si="9"/>
        <v>0.5951742627</v>
      </c>
      <c r="R48" s="19">
        <f t="shared" si="10"/>
        <v>0.002517223574</v>
      </c>
      <c r="S48" s="19">
        <f t="shared" si="11"/>
        <v>0.02888811249</v>
      </c>
      <c r="T48" s="19">
        <f t="shared" si="12"/>
        <v>0.354232403</v>
      </c>
      <c r="U48" s="19">
        <f t="shared" si="13"/>
        <v>0.1117021277</v>
      </c>
      <c r="V48" s="22"/>
      <c r="W48" s="22"/>
      <c r="X48" s="22"/>
      <c r="Y48" s="22"/>
      <c r="Z48" s="22"/>
    </row>
    <row r="49">
      <c r="A49" s="16" t="s">
        <v>37</v>
      </c>
      <c r="B49" s="17" t="s">
        <v>57</v>
      </c>
      <c r="C49" s="1">
        <v>629.0</v>
      </c>
      <c r="D49" s="12">
        <v>56.0</v>
      </c>
      <c r="E49" s="18">
        <v>50.0</v>
      </c>
      <c r="F49" s="5">
        <v>15.0</v>
      </c>
      <c r="G49" s="6">
        <v>19.0</v>
      </c>
      <c r="H49" s="23">
        <f t="shared" ref="H49:K49" si="104">D49/$C49</f>
        <v>0.08903020668</v>
      </c>
      <c r="I49" s="23">
        <f t="shared" si="104"/>
        <v>0.07949125596</v>
      </c>
      <c r="J49" s="23">
        <f t="shared" si="104"/>
        <v>0.02384737679</v>
      </c>
      <c r="K49" s="23">
        <f t="shared" si="104"/>
        <v>0.03020667727</v>
      </c>
      <c r="L49" s="19">
        <f t="shared" si="5"/>
        <v>0.7571428571</v>
      </c>
      <c r="M49" s="19">
        <f t="shared" ref="M49:N49" si="105">J49</f>
        <v>0.02384737679</v>
      </c>
      <c r="N49" s="19">
        <f t="shared" si="105"/>
        <v>0.03020667727</v>
      </c>
      <c r="O49" s="19">
        <f t="shared" si="7"/>
        <v>1</v>
      </c>
      <c r="P49" s="19">
        <f t="shared" si="8"/>
        <v>0.03020667727</v>
      </c>
      <c r="Q49" s="19">
        <f t="shared" si="9"/>
        <v>0.7571428571</v>
      </c>
      <c r="R49" s="19">
        <f t="shared" si="10"/>
        <v>0.0007203500143</v>
      </c>
      <c r="S49" s="19">
        <f t="shared" si="11"/>
        <v>0.02287076993</v>
      </c>
      <c r="T49" s="19">
        <f t="shared" si="12"/>
        <v>0.5732653061</v>
      </c>
      <c r="U49" s="19">
        <f t="shared" si="13"/>
        <v>0.1096979332</v>
      </c>
      <c r="V49" s="22"/>
      <c r="W49" s="22"/>
      <c r="X49" s="22"/>
      <c r="Y49" s="22"/>
      <c r="Z49" s="22"/>
    </row>
    <row r="50">
      <c r="A50" s="16" t="s">
        <v>37</v>
      </c>
      <c r="B50" s="17" t="s">
        <v>58</v>
      </c>
      <c r="C50" s="1">
        <v>2627.0</v>
      </c>
      <c r="D50" s="12">
        <v>162.0</v>
      </c>
      <c r="E50" s="18">
        <v>135.0</v>
      </c>
      <c r="F50" s="5">
        <v>139.0</v>
      </c>
      <c r="G50" s="6">
        <v>181.0</v>
      </c>
      <c r="H50" s="23">
        <f t="shared" ref="H50:K50" si="106">D50/$C50</f>
        <v>0.0616673011</v>
      </c>
      <c r="I50" s="23">
        <f t="shared" si="106"/>
        <v>0.05138941759</v>
      </c>
      <c r="J50" s="23">
        <f t="shared" si="106"/>
        <v>0.052912067</v>
      </c>
      <c r="K50" s="23">
        <f t="shared" si="106"/>
        <v>0.0688998858</v>
      </c>
      <c r="L50" s="19">
        <f t="shared" si="5"/>
        <v>0.4813614263</v>
      </c>
      <c r="M50" s="19">
        <f t="shared" ref="M50:N50" si="107">J50</f>
        <v>0.052912067</v>
      </c>
      <c r="N50" s="19">
        <f t="shared" si="107"/>
        <v>0.0688998858</v>
      </c>
      <c r="O50" s="19">
        <f t="shared" si="7"/>
        <v>1</v>
      </c>
      <c r="P50" s="19">
        <f t="shared" si="8"/>
        <v>0.0688998858</v>
      </c>
      <c r="Q50" s="19">
        <f t="shared" si="9"/>
        <v>0.4813614263</v>
      </c>
      <c r="R50" s="19">
        <f t="shared" si="10"/>
        <v>0.003645635374</v>
      </c>
      <c r="S50" s="19">
        <f t="shared" si="11"/>
        <v>0.0331657473</v>
      </c>
      <c r="T50" s="19">
        <f t="shared" si="12"/>
        <v>0.2317088227</v>
      </c>
      <c r="U50" s="19">
        <f t="shared" si="13"/>
        <v>0.1202893034</v>
      </c>
      <c r="V50" s="22"/>
      <c r="W50" s="22"/>
      <c r="X50" s="22"/>
      <c r="Y50" s="22"/>
      <c r="Z50" s="22"/>
    </row>
    <row r="51">
      <c r="A51" s="16" t="s">
        <v>37</v>
      </c>
      <c r="B51" s="17" t="s">
        <v>59</v>
      </c>
      <c r="C51" s="1">
        <v>2063.0</v>
      </c>
      <c r="D51" s="12">
        <v>48.0</v>
      </c>
      <c r="E51" s="18">
        <v>54.0</v>
      </c>
      <c r="F51" s="5">
        <v>63.0</v>
      </c>
      <c r="G51" s="6">
        <v>92.0</v>
      </c>
      <c r="H51" s="23">
        <f t="shared" ref="H51:K51" si="108">D51/$C51</f>
        <v>0.02326708677</v>
      </c>
      <c r="I51" s="23">
        <f t="shared" si="108"/>
        <v>0.02617547261</v>
      </c>
      <c r="J51" s="23">
        <f t="shared" si="108"/>
        <v>0.03053805138</v>
      </c>
      <c r="K51" s="23">
        <f t="shared" si="108"/>
        <v>0.04459524964</v>
      </c>
      <c r="L51" s="19">
        <f t="shared" si="5"/>
        <v>0.3968871595</v>
      </c>
      <c r="M51" s="19">
        <f t="shared" ref="M51:N51" si="109">J51</f>
        <v>0.03053805138</v>
      </c>
      <c r="N51" s="19">
        <f t="shared" si="109"/>
        <v>0.04459524964</v>
      </c>
      <c r="O51" s="19">
        <f t="shared" si="7"/>
        <v>1</v>
      </c>
      <c r="P51" s="19">
        <f t="shared" si="8"/>
        <v>0.04459524964</v>
      </c>
      <c r="Q51" s="19">
        <f t="shared" si="9"/>
        <v>0.3968871595</v>
      </c>
      <c r="R51" s="19">
        <f t="shared" si="10"/>
        <v>0.001361852025</v>
      </c>
      <c r="S51" s="19">
        <f t="shared" si="11"/>
        <v>0.01769928196</v>
      </c>
      <c r="T51" s="19">
        <f t="shared" si="12"/>
        <v>0.1575194174</v>
      </c>
      <c r="U51" s="19">
        <f t="shared" si="13"/>
        <v>0.07077072225</v>
      </c>
      <c r="V51" s="22"/>
      <c r="W51" s="22"/>
      <c r="X51" s="22"/>
      <c r="Y51" s="22"/>
      <c r="Z51" s="22"/>
    </row>
    <row r="52">
      <c r="A52" s="16" t="s">
        <v>37</v>
      </c>
      <c r="B52" s="17" t="s">
        <v>60</v>
      </c>
      <c r="C52" s="1">
        <v>2377.0</v>
      </c>
      <c r="D52" s="12">
        <v>52.0</v>
      </c>
      <c r="E52" s="18">
        <v>43.0</v>
      </c>
      <c r="F52" s="5">
        <v>81.0</v>
      </c>
      <c r="G52" s="6">
        <v>106.0</v>
      </c>
      <c r="H52" s="23">
        <f t="shared" ref="H52:K52" si="110">D52/$C52</f>
        <v>0.02187631468</v>
      </c>
      <c r="I52" s="23">
        <f t="shared" si="110"/>
        <v>0.01809002945</v>
      </c>
      <c r="J52" s="23">
        <f t="shared" si="110"/>
        <v>0.0340765671</v>
      </c>
      <c r="K52" s="23">
        <f t="shared" si="110"/>
        <v>0.04459402608</v>
      </c>
      <c r="L52" s="19">
        <f t="shared" si="5"/>
        <v>0.3368794326</v>
      </c>
      <c r="M52" s="19">
        <f t="shared" ref="M52:N52" si="111">J52</f>
        <v>0.0340765671</v>
      </c>
      <c r="N52" s="19">
        <f t="shared" si="111"/>
        <v>0.04459402608</v>
      </c>
      <c r="O52" s="19">
        <f t="shared" si="7"/>
        <v>1</v>
      </c>
      <c r="P52" s="19">
        <f t="shared" si="8"/>
        <v>0.04459402608</v>
      </c>
      <c r="Q52" s="19">
        <f t="shared" si="9"/>
        <v>0.3368794326</v>
      </c>
      <c r="R52" s="19">
        <f t="shared" si="10"/>
        <v>0.001519611322</v>
      </c>
      <c r="S52" s="19">
        <f t="shared" si="11"/>
        <v>0.01502281021</v>
      </c>
      <c r="T52" s="19">
        <f t="shared" si="12"/>
        <v>0.1134877521</v>
      </c>
      <c r="U52" s="19">
        <f t="shared" si="13"/>
        <v>0.06268405553</v>
      </c>
      <c r="V52" s="22"/>
      <c r="W52" s="22"/>
      <c r="X52" s="22"/>
      <c r="Y52" s="22"/>
      <c r="Z52" s="22"/>
    </row>
    <row r="53">
      <c r="A53" s="16" t="s">
        <v>37</v>
      </c>
      <c r="B53" s="17" t="s">
        <v>61</v>
      </c>
      <c r="C53" s="1">
        <v>2679.0</v>
      </c>
      <c r="D53" s="12">
        <v>55.0</v>
      </c>
      <c r="E53" s="18">
        <v>73.0</v>
      </c>
      <c r="F53" s="5">
        <v>152.0</v>
      </c>
      <c r="G53" s="6">
        <v>203.0</v>
      </c>
      <c r="H53" s="23">
        <f t="shared" ref="H53:K53" si="112">D53/$C53</f>
        <v>0.02053004853</v>
      </c>
      <c r="I53" s="23">
        <f t="shared" si="112"/>
        <v>0.0272489735</v>
      </c>
      <c r="J53" s="23">
        <f t="shared" si="112"/>
        <v>0.05673758865</v>
      </c>
      <c r="K53" s="23">
        <f t="shared" si="112"/>
        <v>0.07577454274</v>
      </c>
      <c r="L53" s="19">
        <f t="shared" si="5"/>
        <v>0.265010352</v>
      </c>
      <c r="M53" s="19">
        <f t="shared" ref="M53:N53" si="113">J53</f>
        <v>0.05673758865</v>
      </c>
      <c r="N53" s="19">
        <f t="shared" si="113"/>
        <v>0.07577454274</v>
      </c>
      <c r="O53" s="19">
        <f t="shared" si="7"/>
        <v>1</v>
      </c>
      <c r="P53" s="19">
        <f t="shared" si="8"/>
        <v>0.07577454274</v>
      </c>
      <c r="Q53" s="19">
        <f t="shared" si="9"/>
        <v>0.265010352</v>
      </c>
      <c r="R53" s="19">
        <f t="shared" si="10"/>
        <v>0.004299264836</v>
      </c>
      <c r="S53" s="19">
        <f t="shared" si="11"/>
        <v>0.02008103824</v>
      </c>
      <c r="T53" s="19">
        <f t="shared" si="12"/>
        <v>0.07023048665</v>
      </c>
      <c r="U53" s="19">
        <f t="shared" si="13"/>
        <v>0.1030235162</v>
      </c>
      <c r="V53" s="22"/>
      <c r="W53" s="22"/>
      <c r="X53" s="22"/>
      <c r="Y53" s="22"/>
      <c r="Z53" s="22"/>
    </row>
    <row r="54">
      <c r="A54" s="16" t="s">
        <v>37</v>
      </c>
      <c r="B54" s="17" t="s">
        <v>266</v>
      </c>
      <c r="C54" s="1">
        <v>2084.0</v>
      </c>
      <c r="D54" s="12">
        <v>50.0</v>
      </c>
      <c r="E54" s="18">
        <v>76.0</v>
      </c>
      <c r="F54" s="5">
        <v>126.0</v>
      </c>
      <c r="G54" s="6">
        <v>320.0</v>
      </c>
      <c r="H54" s="23">
        <f t="shared" ref="H54:K54" si="114">D54/$C54</f>
        <v>0.02399232246</v>
      </c>
      <c r="I54" s="23">
        <f t="shared" si="114"/>
        <v>0.03646833013</v>
      </c>
      <c r="J54" s="23">
        <f t="shared" si="114"/>
        <v>0.06046065259</v>
      </c>
      <c r="K54" s="23">
        <f t="shared" si="114"/>
        <v>0.1535508637</v>
      </c>
      <c r="L54" s="19">
        <f t="shared" si="5"/>
        <v>0.2202797203</v>
      </c>
      <c r="M54" s="19">
        <f t="shared" ref="M54:N54" si="115">J54</f>
        <v>0.06046065259</v>
      </c>
      <c r="N54" s="19">
        <f t="shared" si="115"/>
        <v>0.1535508637</v>
      </c>
      <c r="O54" s="19">
        <f t="shared" si="7"/>
        <v>1</v>
      </c>
      <c r="P54" s="19">
        <f t="shared" si="8"/>
        <v>0.1535508637</v>
      </c>
      <c r="Q54" s="19">
        <f t="shared" si="9"/>
        <v>0.2202797203</v>
      </c>
      <c r="R54" s="19">
        <f t="shared" si="10"/>
        <v>0.009283785427</v>
      </c>
      <c r="S54" s="19">
        <f t="shared" si="11"/>
        <v>0.03382414131</v>
      </c>
      <c r="T54" s="19">
        <f t="shared" si="12"/>
        <v>0.04852315517</v>
      </c>
      <c r="U54" s="19">
        <f t="shared" si="13"/>
        <v>0.1900191939</v>
      </c>
      <c r="V54" s="22"/>
      <c r="W54" s="22"/>
      <c r="X54" s="22"/>
      <c r="Y54" s="22"/>
      <c r="Z54" s="22"/>
    </row>
    <row r="55">
      <c r="A55" s="16" t="s">
        <v>37</v>
      </c>
      <c r="B55" s="17" t="s">
        <v>62</v>
      </c>
      <c r="C55" s="1">
        <v>1204.0</v>
      </c>
      <c r="D55" s="12">
        <v>20.0</v>
      </c>
      <c r="E55" s="18">
        <v>53.0</v>
      </c>
      <c r="F55" s="5">
        <v>69.0</v>
      </c>
      <c r="G55" s="6">
        <v>183.0</v>
      </c>
      <c r="H55" s="23">
        <f t="shared" ref="H55:K55" si="116">D55/$C55</f>
        <v>0.01661129568</v>
      </c>
      <c r="I55" s="23">
        <f t="shared" si="116"/>
        <v>0.04401993355</v>
      </c>
      <c r="J55" s="23">
        <f t="shared" si="116"/>
        <v>0.0573089701</v>
      </c>
      <c r="K55" s="23">
        <f t="shared" si="116"/>
        <v>0.1519933555</v>
      </c>
      <c r="L55" s="19">
        <f t="shared" si="5"/>
        <v>0.2246153846</v>
      </c>
      <c r="M55" s="19">
        <f t="shared" ref="M55:N55" si="117">J55</f>
        <v>0.0573089701</v>
      </c>
      <c r="N55" s="19">
        <f t="shared" si="117"/>
        <v>0.1519933555</v>
      </c>
      <c r="O55" s="19">
        <f t="shared" si="7"/>
        <v>1</v>
      </c>
      <c r="P55" s="19">
        <f t="shared" si="8"/>
        <v>0.1519933555</v>
      </c>
      <c r="Q55" s="19">
        <f t="shared" si="9"/>
        <v>0.2246153846</v>
      </c>
      <c r="R55" s="19">
        <f t="shared" si="10"/>
        <v>0.008710582665</v>
      </c>
      <c r="S55" s="19">
        <f t="shared" si="11"/>
        <v>0.034140046</v>
      </c>
      <c r="T55" s="19">
        <f t="shared" si="12"/>
        <v>0.05045207101</v>
      </c>
      <c r="U55" s="19">
        <f t="shared" si="13"/>
        <v>0.196013289</v>
      </c>
      <c r="V55" s="22"/>
      <c r="W55" s="22"/>
      <c r="X55" s="22"/>
      <c r="Y55" s="22"/>
      <c r="Z55" s="22"/>
    </row>
    <row r="56">
      <c r="A56" s="16" t="s">
        <v>37</v>
      </c>
      <c r="B56" s="17" t="s">
        <v>63</v>
      </c>
      <c r="C56" s="1">
        <v>1584.0</v>
      </c>
      <c r="D56" s="12">
        <v>50.0</v>
      </c>
      <c r="E56" s="18">
        <v>58.0</v>
      </c>
      <c r="F56" s="5">
        <v>129.0</v>
      </c>
      <c r="G56" s="6">
        <v>193.0</v>
      </c>
      <c r="H56" s="23">
        <f t="shared" ref="H56:K56" si="118">D56/$C56</f>
        <v>0.03156565657</v>
      </c>
      <c r="I56" s="23">
        <f t="shared" si="118"/>
        <v>0.03661616162</v>
      </c>
      <c r="J56" s="23">
        <f t="shared" si="118"/>
        <v>0.08143939394</v>
      </c>
      <c r="K56" s="23">
        <f t="shared" si="118"/>
        <v>0.1218434343</v>
      </c>
      <c r="L56" s="19">
        <f t="shared" si="5"/>
        <v>0.2511627907</v>
      </c>
      <c r="M56" s="19">
        <f t="shared" ref="M56:N56" si="119">J56</f>
        <v>0.08143939394</v>
      </c>
      <c r="N56" s="19">
        <f t="shared" si="119"/>
        <v>0.1218434343</v>
      </c>
      <c r="O56" s="19">
        <f t="shared" si="7"/>
        <v>1</v>
      </c>
      <c r="P56" s="19">
        <f t="shared" si="8"/>
        <v>0.1218434343</v>
      </c>
      <c r="Q56" s="19">
        <f t="shared" si="9"/>
        <v>0.2511627907</v>
      </c>
      <c r="R56" s="19">
        <f t="shared" si="10"/>
        <v>0.009922855448</v>
      </c>
      <c r="S56" s="19">
        <f t="shared" si="11"/>
        <v>0.030602537</v>
      </c>
      <c r="T56" s="19">
        <f t="shared" si="12"/>
        <v>0.06308274743</v>
      </c>
      <c r="U56" s="19">
        <f t="shared" si="13"/>
        <v>0.158459596</v>
      </c>
      <c r="V56" s="22"/>
      <c r="W56" s="22"/>
      <c r="X56" s="22"/>
      <c r="Y56" s="22"/>
      <c r="Z56" s="22"/>
    </row>
    <row r="57">
      <c r="A57" s="16" t="s">
        <v>37</v>
      </c>
      <c r="B57" s="17" t="s">
        <v>64</v>
      </c>
      <c r="C57" s="1">
        <v>1483.0</v>
      </c>
      <c r="D57" s="12">
        <v>56.0</v>
      </c>
      <c r="E57" s="18">
        <v>72.0</v>
      </c>
      <c r="F57" s="5">
        <v>67.0</v>
      </c>
      <c r="G57" s="6">
        <v>97.0</v>
      </c>
      <c r="H57" s="23">
        <f t="shared" ref="H57:K57" si="120">D57/$C57</f>
        <v>0.03776129467</v>
      </c>
      <c r="I57" s="23">
        <f t="shared" si="120"/>
        <v>0.04855023601</v>
      </c>
      <c r="J57" s="23">
        <f t="shared" si="120"/>
        <v>0.04517869184</v>
      </c>
      <c r="K57" s="23">
        <f t="shared" si="120"/>
        <v>0.06540795684</v>
      </c>
      <c r="L57" s="19">
        <f t="shared" si="5"/>
        <v>0.4383561644</v>
      </c>
      <c r="M57" s="19">
        <f t="shared" ref="M57:N57" si="121">J57</f>
        <v>0.04517869184</v>
      </c>
      <c r="N57" s="19">
        <f t="shared" si="121"/>
        <v>0.06540795684</v>
      </c>
      <c r="O57" s="19">
        <f t="shared" si="7"/>
        <v>1</v>
      </c>
      <c r="P57" s="19">
        <f t="shared" si="8"/>
        <v>0.06540795684</v>
      </c>
      <c r="Q57" s="19">
        <f t="shared" si="9"/>
        <v>0.4383561644</v>
      </c>
      <c r="R57" s="19">
        <f t="shared" si="10"/>
        <v>0.002955045926</v>
      </c>
      <c r="S57" s="19">
        <f t="shared" si="11"/>
        <v>0.02867198108</v>
      </c>
      <c r="T57" s="19">
        <f t="shared" si="12"/>
        <v>0.1921561269</v>
      </c>
      <c r="U57" s="19">
        <f t="shared" si="13"/>
        <v>0.1139581929</v>
      </c>
      <c r="V57" s="22"/>
      <c r="W57" s="22"/>
      <c r="X57" s="22"/>
      <c r="Y57" s="22"/>
      <c r="Z57" s="22"/>
    </row>
    <row r="58">
      <c r="A58" s="16" t="s">
        <v>37</v>
      </c>
      <c r="B58" s="17" t="s">
        <v>65</v>
      </c>
      <c r="C58" s="1">
        <v>1735.0</v>
      </c>
      <c r="D58" s="12">
        <v>35.0</v>
      </c>
      <c r="E58" s="18">
        <v>23.0</v>
      </c>
      <c r="F58" s="5">
        <v>57.0</v>
      </c>
      <c r="G58" s="6">
        <v>57.0</v>
      </c>
      <c r="H58" s="23">
        <f t="shared" ref="H58:K58" si="122">D58/$C58</f>
        <v>0.02017291066</v>
      </c>
      <c r="I58" s="23">
        <f t="shared" si="122"/>
        <v>0.01325648415</v>
      </c>
      <c r="J58" s="23">
        <f t="shared" si="122"/>
        <v>0.03285302594</v>
      </c>
      <c r="K58" s="23">
        <f t="shared" si="122"/>
        <v>0.03285302594</v>
      </c>
      <c r="L58" s="19">
        <f t="shared" si="5"/>
        <v>0.3372093023</v>
      </c>
      <c r="M58" s="19">
        <f t="shared" ref="M58:N58" si="123">J58</f>
        <v>0.03285302594</v>
      </c>
      <c r="N58" s="19">
        <f t="shared" si="123"/>
        <v>0.03285302594</v>
      </c>
      <c r="O58" s="19">
        <f t="shared" si="7"/>
        <v>1</v>
      </c>
      <c r="P58" s="19">
        <f t="shared" si="8"/>
        <v>0.03285302594</v>
      </c>
      <c r="Q58" s="19">
        <f t="shared" si="9"/>
        <v>0.3372093023</v>
      </c>
      <c r="R58" s="19">
        <f t="shared" si="10"/>
        <v>0.001079321313</v>
      </c>
      <c r="S58" s="19">
        <f t="shared" si="11"/>
        <v>0.01107834596</v>
      </c>
      <c r="T58" s="19">
        <f t="shared" si="12"/>
        <v>0.1137101136</v>
      </c>
      <c r="U58" s="19">
        <f t="shared" si="13"/>
        <v>0.04610951009</v>
      </c>
      <c r="V58" s="22"/>
      <c r="W58" s="22"/>
      <c r="X58" s="22"/>
      <c r="Y58" s="22"/>
      <c r="Z58" s="22"/>
    </row>
    <row r="59">
      <c r="A59" s="16" t="s">
        <v>37</v>
      </c>
      <c r="B59" s="17" t="s">
        <v>66</v>
      </c>
      <c r="C59" s="1">
        <v>2250.0</v>
      </c>
      <c r="D59" s="12">
        <v>56.0</v>
      </c>
      <c r="E59" s="18">
        <v>68.0</v>
      </c>
      <c r="F59" s="5">
        <v>138.0</v>
      </c>
      <c r="G59" s="6">
        <v>241.0</v>
      </c>
      <c r="H59" s="23">
        <f t="shared" ref="H59:K59" si="124">D59/$C59</f>
        <v>0.02488888889</v>
      </c>
      <c r="I59" s="23">
        <f t="shared" si="124"/>
        <v>0.03022222222</v>
      </c>
      <c r="J59" s="23">
        <f t="shared" si="124"/>
        <v>0.06133333333</v>
      </c>
      <c r="K59" s="23">
        <f t="shared" si="124"/>
        <v>0.1071111111</v>
      </c>
      <c r="L59" s="19">
        <f t="shared" si="5"/>
        <v>0.2465208748</v>
      </c>
      <c r="M59" s="19">
        <f t="shared" ref="M59:N59" si="125">J59</f>
        <v>0.06133333333</v>
      </c>
      <c r="N59" s="19">
        <f t="shared" si="125"/>
        <v>0.1071111111</v>
      </c>
      <c r="O59" s="19">
        <f t="shared" si="7"/>
        <v>1</v>
      </c>
      <c r="P59" s="19">
        <f t="shared" si="8"/>
        <v>0.1071111111</v>
      </c>
      <c r="Q59" s="19">
        <f t="shared" si="9"/>
        <v>0.2465208748</v>
      </c>
      <c r="R59" s="19">
        <f t="shared" si="10"/>
        <v>0.006569481481</v>
      </c>
      <c r="S59" s="19">
        <f t="shared" si="11"/>
        <v>0.02640512481</v>
      </c>
      <c r="T59" s="19">
        <f t="shared" si="12"/>
        <v>0.06077254169</v>
      </c>
      <c r="U59" s="19">
        <f t="shared" si="13"/>
        <v>0.1373333333</v>
      </c>
      <c r="V59" s="22"/>
      <c r="W59" s="22"/>
      <c r="X59" s="22"/>
      <c r="Y59" s="22"/>
      <c r="Z59" s="22"/>
    </row>
    <row r="60">
      <c r="A60" s="16" t="s">
        <v>37</v>
      </c>
      <c r="B60" s="17" t="s">
        <v>67</v>
      </c>
      <c r="C60" s="1">
        <v>1392.0</v>
      </c>
      <c r="D60" s="12">
        <v>31.0</v>
      </c>
      <c r="E60" s="18">
        <v>71.0</v>
      </c>
      <c r="F60" s="5">
        <v>95.0</v>
      </c>
      <c r="G60" s="6">
        <v>184.0</v>
      </c>
      <c r="H60" s="23">
        <f t="shared" ref="H60:K60" si="126">D60/$C60</f>
        <v>0.02227011494</v>
      </c>
      <c r="I60" s="23">
        <f t="shared" si="126"/>
        <v>0.05100574713</v>
      </c>
      <c r="J60" s="23">
        <f t="shared" si="126"/>
        <v>0.06824712644</v>
      </c>
      <c r="K60" s="23">
        <f t="shared" si="126"/>
        <v>0.132183908</v>
      </c>
      <c r="L60" s="19">
        <f t="shared" si="5"/>
        <v>0.2677165354</v>
      </c>
      <c r="M60" s="19">
        <f t="shared" ref="M60:N60" si="127">J60</f>
        <v>0.06824712644</v>
      </c>
      <c r="N60" s="19">
        <f t="shared" si="127"/>
        <v>0.132183908</v>
      </c>
      <c r="O60" s="19">
        <f t="shared" si="7"/>
        <v>1</v>
      </c>
      <c r="P60" s="19">
        <f t="shared" si="8"/>
        <v>0.132183908</v>
      </c>
      <c r="Q60" s="19">
        <f t="shared" si="9"/>
        <v>0.2677165354</v>
      </c>
      <c r="R60" s="19">
        <f t="shared" si="10"/>
        <v>0.009021171885</v>
      </c>
      <c r="S60" s="19">
        <f t="shared" si="11"/>
        <v>0.0353878179</v>
      </c>
      <c r="T60" s="19">
        <f t="shared" si="12"/>
        <v>0.07167214334</v>
      </c>
      <c r="U60" s="19">
        <f t="shared" si="13"/>
        <v>0.1831896552</v>
      </c>
      <c r="V60" s="22"/>
      <c r="W60" s="22"/>
      <c r="X60" s="22"/>
      <c r="Y60" s="22"/>
      <c r="Z60" s="22"/>
    </row>
    <row r="61">
      <c r="A61" s="16" t="s">
        <v>69</v>
      </c>
      <c r="B61" s="17" t="s">
        <v>70</v>
      </c>
      <c r="C61" s="1">
        <v>619.0</v>
      </c>
      <c r="D61" s="12">
        <v>59.0</v>
      </c>
      <c r="E61" s="18">
        <v>50.0</v>
      </c>
      <c r="F61" s="5">
        <v>22.0</v>
      </c>
      <c r="G61" s="6">
        <v>23.0</v>
      </c>
      <c r="H61" s="23">
        <f t="shared" ref="H61:K61" si="128">D61/$C61</f>
        <v>0.09531502423</v>
      </c>
      <c r="I61" s="23">
        <f t="shared" si="128"/>
        <v>0.08077544426</v>
      </c>
      <c r="J61" s="23">
        <f t="shared" si="128"/>
        <v>0.03554119548</v>
      </c>
      <c r="K61" s="23">
        <f t="shared" si="128"/>
        <v>0.03715670436</v>
      </c>
      <c r="L61" s="19">
        <f t="shared" si="5"/>
        <v>0.7077922078</v>
      </c>
      <c r="M61" s="19">
        <f t="shared" ref="M61:N61" si="129">J61</f>
        <v>0.03554119548</v>
      </c>
      <c r="N61" s="19">
        <f t="shared" si="129"/>
        <v>0.03715670436</v>
      </c>
      <c r="O61" s="19">
        <f t="shared" si="7"/>
        <v>1</v>
      </c>
      <c r="P61" s="19">
        <f t="shared" si="8"/>
        <v>0.03715670436</v>
      </c>
      <c r="Q61" s="19">
        <f t="shared" si="9"/>
        <v>0.7077922078</v>
      </c>
      <c r="R61" s="19">
        <f t="shared" si="10"/>
        <v>0.001320593693</v>
      </c>
      <c r="S61" s="19">
        <f t="shared" si="11"/>
        <v>0.02629922581</v>
      </c>
      <c r="T61" s="19">
        <f t="shared" si="12"/>
        <v>0.5009698094</v>
      </c>
      <c r="U61" s="19">
        <f t="shared" si="13"/>
        <v>0.1179321486</v>
      </c>
      <c r="V61" s="22"/>
      <c r="W61" s="22"/>
      <c r="X61" s="22"/>
      <c r="Y61" s="22"/>
      <c r="Z61" s="22"/>
    </row>
    <row r="62">
      <c r="A62" s="16" t="s">
        <v>69</v>
      </c>
      <c r="B62" s="17" t="s">
        <v>71</v>
      </c>
      <c r="C62" s="1">
        <v>608.0</v>
      </c>
      <c r="D62" s="12">
        <v>98.0</v>
      </c>
      <c r="E62" s="18">
        <v>56.0</v>
      </c>
      <c r="F62" s="5">
        <v>27.0</v>
      </c>
      <c r="G62" s="6">
        <v>16.0</v>
      </c>
      <c r="H62" s="23">
        <f t="shared" ref="H62:K62" si="130">D62/$C62</f>
        <v>0.1611842105</v>
      </c>
      <c r="I62" s="23">
        <f t="shared" si="130"/>
        <v>0.09210526316</v>
      </c>
      <c r="J62" s="23">
        <f t="shared" si="130"/>
        <v>0.04440789474</v>
      </c>
      <c r="K62" s="23">
        <f t="shared" si="130"/>
        <v>0.02631578947</v>
      </c>
      <c r="L62" s="19">
        <f t="shared" si="5"/>
        <v>0.7817258883</v>
      </c>
      <c r="M62" s="19">
        <f t="shared" ref="M62:N62" si="131">J62</f>
        <v>0.04440789474</v>
      </c>
      <c r="N62" s="19">
        <f t="shared" si="131"/>
        <v>0.02631578947</v>
      </c>
      <c r="O62" s="19">
        <f t="shared" si="7"/>
        <v>1</v>
      </c>
      <c r="P62" s="19">
        <f t="shared" si="8"/>
        <v>0.02631578947</v>
      </c>
      <c r="Q62" s="19">
        <f t="shared" si="9"/>
        <v>0.7817258883</v>
      </c>
      <c r="R62" s="19">
        <f t="shared" si="10"/>
        <v>0.001168628809</v>
      </c>
      <c r="S62" s="19">
        <f t="shared" si="11"/>
        <v>0.0205717339</v>
      </c>
      <c r="T62" s="19">
        <f t="shared" si="12"/>
        <v>0.6110953645</v>
      </c>
      <c r="U62" s="19">
        <f t="shared" si="13"/>
        <v>0.1184210526</v>
      </c>
      <c r="V62" s="22"/>
      <c r="W62" s="22"/>
      <c r="X62" s="22"/>
      <c r="Y62" s="22"/>
      <c r="Z62" s="22"/>
    </row>
    <row r="63">
      <c r="A63" s="16" t="s">
        <v>69</v>
      </c>
      <c r="B63" s="17" t="s">
        <v>73</v>
      </c>
      <c r="C63" s="1">
        <v>944.0</v>
      </c>
      <c r="D63" s="12">
        <v>33.0</v>
      </c>
      <c r="E63" s="18">
        <v>55.0</v>
      </c>
      <c r="F63" s="5">
        <v>58.0</v>
      </c>
      <c r="G63" s="6">
        <v>125.0</v>
      </c>
      <c r="H63" s="23">
        <f t="shared" ref="H63:K63" si="132">D63/$C63</f>
        <v>0.03495762712</v>
      </c>
      <c r="I63" s="23">
        <f t="shared" si="132"/>
        <v>0.05826271186</v>
      </c>
      <c r="J63" s="23">
        <f t="shared" si="132"/>
        <v>0.06144067797</v>
      </c>
      <c r="K63" s="23">
        <f t="shared" si="132"/>
        <v>0.1324152542</v>
      </c>
      <c r="L63" s="19">
        <f t="shared" si="5"/>
        <v>0.3247232472</v>
      </c>
      <c r="M63" s="19">
        <f t="shared" ref="M63:N63" si="133">J63</f>
        <v>0.06144067797</v>
      </c>
      <c r="N63" s="19">
        <f t="shared" si="133"/>
        <v>0.1324152542</v>
      </c>
      <c r="O63" s="19">
        <f t="shared" si="7"/>
        <v>1</v>
      </c>
      <c r="P63" s="19">
        <f t="shared" si="8"/>
        <v>0.1324152542</v>
      </c>
      <c r="Q63" s="19">
        <f t="shared" si="9"/>
        <v>0.3247232472</v>
      </c>
      <c r="R63" s="19">
        <f t="shared" si="10"/>
        <v>0.008135682993</v>
      </c>
      <c r="S63" s="19">
        <f t="shared" si="11"/>
        <v>0.04299831134</v>
      </c>
      <c r="T63" s="19">
        <f t="shared" si="12"/>
        <v>0.1054451873</v>
      </c>
      <c r="U63" s="19">
        <f t="shared" si="13"/>
        <v>0.1906779661</v>
      </c>
      <c r="V63" s="22"/>
      <c r="W63" s="22"/>
      <c r="X63" s="22"/>
      <c r="Y63" s="22"/>
      <c r="Z63" s="22"/>
    </row>
    <row r="64">
      <c r="A64" s="16" t="s">
        <v>69</v>
      </c>
      <c r="B64" s="17" t="s">
        <v>74</v>
      </c>
      <c r="C64" s="1">
        <v>527.0</v>
      </c>
      <c r="D64" s="12">
        <v>38.0</v>
      </c>
      <c r="E64" s="18">
        <v>51.0</v>
      </c>
      <c r="F64" s="5">
        <v>27.0</v>
      </c>
      <c r="G64" s="6">
        <v>43.0</v>
      </c>
      <c r="H64" s="23">
        <f t="shared" ref="H64:K64" si="134">D64/$C64</f>
        <v>0.07210626186</v>
      </c>
      <c r="I64" s="23">
        <f t="shared" si="134"/>
        <v>0.09677419355</v>
      </c>
      <c r="J64" s="23">
        <f t="shared" si="134"/>
        <v>0.05123339658</v>
      </c>
      <c r="K64" s="23">
        <f t="shared" si="134"/>
        <v>0.08159392789</v>
      </c>
      <c r="L64" s="19">
        <f t="shared" si="5"/>
        <v>0.5597484277</v>
      </c>
      <c r="M64" s="19">
        <f t="shared" ref="M64:N64" si="135">J64</f>
        <v>0.05123339658</v>
      </c>
      <c r="N64" s="19">
        <f t="shared" si="135"/>
        <v>0.08159392789</v>
      </c>
      <c r="O64" s="19">
        <f t="shared" si="7"/>
        <v>1</v>
      </c>
      <c r="P64" s="19">
        <f t="shared" si="8"/>
        <v>0.08159392789</v>
      </c>
      <c r="Q64" s="19">
        <f t="shared" si="9"/>
        <v>0.5597484277</v>
      </c>
      <c r="R64" s="19">
        <f t="shared" si="10"/>
        <v>0.004180334067</v>
      </c>
      <c r="S64" s="19">
        <f t="shared" si="11"/>
        <v>0.04567207285</v>
      </c>
      <c r="T64" s="19">
        <f t="shared" si="12"/>
        <v>0.3133183023</v>
      </c>
      <c r="U64" s="19">
        <f t="shared" si="13"/>
        <v>0.1783681214</v>
      </c>
      <c r="V64" s="22"/>
      <c r="W64" s="22"/>
      <c r="X64" s="22"/>
      <c r="Y64" s="22"/>
      <c r="Z64" s="22"/>
    </row>
    <row r="65">
      <c r="A65" s="16" t="s">
        <v>69</v>
      </c>
      <c r="B65" s="17" t="s">
        <v>75</v>
      </c>
      <c r="C65" s="1">
        <v>364.0</v>
      </c>
      <c r="D65" s="12">
        <v>35.0</v>
      </c>
      <c r="E65" s="18">
        <v>26.0</v>
      </c>
      <c r="F65" s="5">
        <v>30.0</v>
      </c>
      <c r="G65" s="6">
        <v>48.0</v>
      </c>
      <c r="H65" s="23">
        <f t="shared" ref="H65:K65" si="136">D65/$C65</f>
        <v>0.09615384615</v>
      </c>
      <c r="I65" s="23">
        <f t="shared" si="136"/>
        <v>0.07142857143</v>
      </c>
      <c r="J65" s="23">
        <f t="shared" si="136"/>
        <v>0.08241758242</v>
      </c>
      <c r="K65" s="23">
        <f t="shared" si="136"/>
        <v>0.1318681319</v>
      </c>
      <c r="L65" s="19">
        <f t="shared" si="5"/>
        <v>0.4388489209</v>
      </c>
      <c r="M65" s="19">
        <f t="shared" ref="M65:N65" si="137">J65</f>
        <v>0.08241758242</v>
      </c>
      <c r="N65" s="19">
        <f t="shared" si="137"/>
        <v>0.1318681319</v>
      </c>
      <c r="O65" s="19">
        <f t="shared" si="7"/>
        <v>1</v>
      </c>
      <c r="P65" s="19">
        <f t="shared" si="8"/>
        <v>0.1318681319</v>
      </c>
      <c r="Q65" s="19">
        <f t="shared" si="9"/>
        <v>0.4388489209</v>
      </c>
      <c r="R65" s="19">
        <f t="shared" si="10"/>
        <v>0.01086825263</v>
      </c>
      <c r="S65" s="19">
        <f t="shared" si="11"/>
        <v>0.05787018737</v>
      </c>
      <c r="T65" s="19">
        <f t="shared" si="12"/>
        <v>0.1925883753</v>
      </c>
      <c r="U65" s="19">
        <f t="shared" si="13"/>
        <v>0.2032967033</v>
      </c>
      <c r="V65" s="22"/>
      <c r="W65" s="22"/>
      <c r="X65" s="22"/>
      <c r="Y65" s="22"/>
      <c r="Z65" s="22"/>
    </row>
    <row r="66">
      <c r="A66" s="16" t="s">
        <v>69</v>
      </c>
      <c r="B66" s="17" t="s">
        <v>77</v>
      </c>
      <c r="C66" s="1">
        <v>795.0</v>
      </c>
      <c r="D66" s="12">
        <v>47.0</v>
      </c>
      <c r="E66" s="18">
        <v>57.0</v>
      </c>
      <c r="F66" s="5">
        <v>38.0</v>
      </c>
      <c r="G66" s="6">
        <v>72.0</v>
      </c>
      <c r="H66" s="23">
        <f t="shared" ref="H66:K66" si="138">D66/$C66</f>
        <v>0.05911949686</v>
      </c>
      <c r="I66" s="23">
        <f t="shared" si="138"/>
        <v>0.07169811321</v>
      </c>
      <c r="J66" s="23">
        <f t="shared" si="138"/>
        <v>0.04779874214</v>
      </c>
      <c r="K66" s="23">
        <f t="shared" si="138"/>
        <v>0.09056603774</v>
      </c>
      <c r="L66" s="19">
        <f t="shared" si="5"/>
        <v>0.4859813084</v>
      </c>
      <c r="M66" s="19">
        <f t="shared" ref="M66:N66" si="139">J66</f>
        <v>0.04779874214</v>
      </c>
      <c r="N66" s="19">
        <f t="shared" si="139"/>
        <v>0.09056603774</v>
      </c>
      <c r="O66" s="19">
        <f t="shared" si="7"/>
        <v>1</v>
      </c>
      <c r="P66" s="19">
        <f t="shared" si="8"/>
        <v>0.09056603774</v>
      </c>
      <c r="Q66" s="19">
        <f t="shared" si="9"/>
        <v>0.4859813084</v>
      </c>
      <c r="R66" s="19">
        <f t="shared" si="10"/>
        <v>0.004328942684</v>
      </c>
      <c r="S66" s="19">
        <f t="shared" si="11"/>
        <v>0.04401340152</v>
      </c>
      <c r="T66" s="19">
        <f t="shared" si="12"/>
        <v>0.2361778321</v>
      </c>
      <c r="U66" s="19">
        <f t="shared" si="13"/>
        <v>0.1622641509</v>
      </c>
      <c r="V66" s="22"/>
      <c r="W66" s="22"/>
      <c r="X66" s="22"/>
      <c r="Y66" s="22"/>
      <c r="Z66" s="22"/>
    </row>
    <row r="67">
      <c r="A67" s="24" t="s">
        <v>78</v>
      </c>
      <c r="B67" s="17" t="s">
        <v>267</v>
      </c>
      <c r="C67" s="1">
        <v>1696.0</v>
      </c>
      <c r="D67" s="12">
        <v>61.0</v>
      </c>
      <c r="E67" s="18">
        <v>71.0</v>
      </c>
      <c r="F67" s="5">
        <v>52.0</v>
      </c>
      <c r="G67" s="6">
        <v>72.0</v>
      </c>
      <c r="H67" s="23">
        <f t="shared" ref="H67:K67" si="140">D67/$C67</f>
        <v>0.03596698113</v>
      </c>
      <c r="I67" s="23">
        <f t="shared" si="140"/>
        <v>0.04186320755</v>
      </c>
      <c r="J67" s="23">
        <f t="shared" si="140"/>
        <v>0.03066037736</v>
      </c>
      <c r="K67" s="23">
        <f t="shared" si="140"/>
        <v>0.04245283019</v>
      </c>
      <c r="L67" s="19">
        <f t="shared" si="5"/>
        <v>0.515625</v>
      </c>
      <c r="M67" s="19">
        <f t="shared" ref="M67:N67" si="141">J67</f>
        <v>0.03066037736</v>
      </c>
      <c r="N67" s="19">
        <f t="shared" si="141"/>
        <v>0.04245283019</v>
      </c>
      <c r="O67" s="19">
        <f t="shared" si="7"/>
        <v>1</v>
      </c>
      <c r="P67" s="19">
        <f t="shared" si="8"/>
        <v>0.04245283019</v>
      </c>
      <c r="Q67" s="19">
        <f t="shared" si="9"/>
        <v>0.515625</v>
      </c>
      <c r="R67" s="19">
        <f t="shared" si="10"/>
        <v>0.001301619794</v>
      </c>
      <c r="S67" s="19">
        <f t="shared" si="11"/>
        <v>0.02188974057</v>
      </c>
      <c r="T67" s="19">
        <f t="shared" si="12"/>
        <v>0.2658691406</v>
      </c>
      <c r="U67" s="19">
        <f t="shared" si="13"/>
        <v>0.08431603774</v>
      </c>
      <c r="V67" s="22"/>
      <c r="W67" s="22"/>
      <c r="X67" s="22"/>
      <c r="Y67" s="22"/>
      <c r="Z67" s="22"/>
    </row>
    <row r="68">
      <c r="A68" s="24" t="s">
        <v>78</v>
      </c>
      <c r="B68" s="17" t="s">
        <v>268</v>
      </c>
      <c r="C68" s="1">
        <v>2336.0</v>
      </c>
      <c r="D68" s="12">
        <v>18.0</v>
      </c>
      <c r="E68" s="18">
        <v>23.0</v>
      </c>
      <c r="F68" s="5">
        <v>27.0</v>
      </c>
      <c r="G68" s="6">
        <v>23.0</v>
      </c>
      <c r="H68" s="23">
        <f t="shared" ref="H68:K68" si="142">D68/$C68</f>
        <v>0.007705479452</v>
      </c>
      <c r="I68" s="23">
        <f t="shared" si="142"/>
        <v>0.009845890411</v>
      </c>
      <c r="J68" s="23">
        <f t="shared" si="142"/>
        <v>0.01155821918</v>
      </c>
      <c r="K68" s="23">
        <f t="shared" si="142"/>
        <v>0.009845890411</v>
      </c>
      <c r="L68" s="19">
        <f t="shared" si="5"/>
        <v>0.4505494505</v>
      </c>
      <c r="M68" s="19">
        <f t="shared" ref="M68:N68" si="143">J68</f>
        <v>0.01155821918</v>
      </c>
      <c r="N68" s="19">
        <f t="shared" si="143"/>
        <v>0.009845890411</v>
      </c>
      <c r="O68" s="19">
        <f t="shared" si="7"/>
        <v>1</v>
      </c>
      <c r="P68" s="19">
        <f t="shared" si="8"/>
        <v>0.009845890411</v>
      </c>
      <c r="Q68" s="19">
        <f t="shared" si="9"/>
        <v>0.4505494505</v>
      </c>
      <c r="R68" s="19">
        <f t="shared" si="10"/>
        <v>0.0001138009594</v>
      </c>
      <c r="S68" s="19">
        <f t="shared" si="11"/>
        <v>0.004436060515</v>
      </c>
      <c r="T68" s="19">
        <f t="shared" si="12"/>
        <v>0.2029948074</v>
      </c>
      <c r="U68" s="19">
        <f t="shared" si="13"/>
        <v>0.01969178082</v>
      </c>
      <c r="V68" s="22"/>
      <c r="W68" s="22"/>
      <c r="X68" s="22"/>
      <c r="Y68" s="22"/>
      <c r="Z68" s="22"/>
    </row>
    <row r="69">
      <c r="A69" s="24" t="s">
        <v>78</v>
      </c>
      <c r="B69" s="17" t="s">
        <v>269</v>
      </c>
      <c r="C69" s="1">
        <v>1141.0</v>
      </c>
      <c r="D69" s="12">
        <v>33.0</v>
      </c>
      <c r="E69" s="18">
        <v>20.0</v>
      </c>
      <c r="F69" s="5">
        <v>114.0</v>
      </c>
      <c r="G69" s="6">
        <v>101.0</v>
      </c>
      <c r="H69" s="23">
        <f t="shared" ref="H69:K69" si="144">D69/$C69</f>
        <v>0.02892199825</v>
      </c>
      <c r="I69" s="23">
        <f t="shared" si="144"/>
        <v>0.01752848379</v>
      </c>
      <c r="J69" s="23">
        <f t="shared" si="144"/>
        <v>0.09991235758</v>
      </c>
      <c r="K69" s="23">
        <f t="shared" si="144"/>
        <v>0.08851884312</v>
      </c>
      <c r="L69" s="19">
        <f t="shared" si="5"/>
        <v>0.197761194</v>
      </c>
      <c r="M69" s="19">
        <f t="shared" ref="M69:N69" si="145">J69</f>
        <v>0.09991235758</v>
      </c>
      <c r="N69" s="19">
        <f t="shared" si="145"/>
        <v>0.08851884312</v>
      </c>
      <c r="O69" s="19">
        <f t="shared" si="7"/>
        <v>1</v>
      </c>
      <c r="P69" s="19">
        <f t="shared" si="8"/>
        <v>0.08851884312</v>
      </c>
      <c r="Q69" s="19">
        <f t="shared" si="9"/>
        <v>0.197761194</v>
      </c>
      <c r="R69" s="19">
        <f t="shared" si="10"/>
        <v>0.008844126306</v>
      </c>
      <c r="S69" s="19">
        <f t="shared" si="11"/>
        <v>0.01750559211</v>
      </c>
      <c r="T69" s="19">
        <f t="shared" si="12"/>
        <v>0.03910948986</v>
      </c>
      <c r="U69" s="19">
        <f t="shared" si="13"/>
        <v>0.1060473269</v>
      </c>
      <c r="V69" s="22"/>
      <c r="W69" s="22"/>
      <c r="X69" s="22"/>
      <c r="Y69" s="22"/>
      <c r="Z69" s="22"/>
    </row>
    <row r="70">
      <c r="A70" s="24" t="s">
        <v>78</v>
      </c>
      <c r="B70" s="17" t="s">
        <v>270</v>
      </c>
      <c r="C70" s="1">
        <v>1495.0</v>
      </c>
      <c r="D70" s="12">
        <v>18.0</v>
      </c>
      <c r="E70" s="18">
        <v>40.0</v>
      </c>
      <c r="F70" s="5">
        <v>46.0</v>
      </c>
      <c r="G70" s="6">
        <v>48.0</v>
      </c>
      <c r="H70" s="23">
        <f t="shared" ref="H70:K70" si="146">D70/$C70</f>
        <v>0.01204013378</v>
      </c>
      <c r="I70" s="23">
        <f t="shared" si="146"/>
        <v>0.02675585284</v>
      </c>
      <c r="J70" s="23">
        <f t="shared" si="146"/>
        <v>0.03076923077</v>
      </c>
      <c r="K70" s="23">
        <f t="shared" si="146"/>
        <v>0.03210702341</v>
      </c>
      <c r="L70" s="19">
        <f t="shared" si="5"/>
        <v>0.3815789474</v>
      </c>
      <c r="M70" s="19">
        <f t="shared" ref="M70:N70" si="147">J70</f>
        <v>0.03076923077</v>
      </c>
      <c r="N70" s="19">
        <f t="shared" si="147"/>
        <v>0.03210702341</v>
      </c>
      <c r="O70" s="19">
        <f t="shared" si="7"/>
        <v>1</v>
      </c>
      <c r="P70" s="19">
        <f t="shared" si="8"/>
        <v>0.03210702341</v>
      </c>
      <c r="Q70" s="19">
        <f t="shared" si="9"/>
        <v>0.3815789474</v>
      </c>
      <c r="R70" s="19">
        <f t="shared" si="10"/>
        <v>0.0009879084127</v>
      </c>
      <c r="S70" s="19">
        <f t="shared" si="11"/>
        <v>0.0122513642</v>
      </c>
      <c r="T70" s="19">
        <f t="shared" si="12"/>
        <v>0.1456024931</v>
      </c>
      <c r="U70" s="19">
        <f t="shared" si="13"/>
        <v>0.05886287625</v>
      </c>
      <c r="V70" s="22"/>
      <c r="W70" s="22"/>
      <c r="X70" s="22"/>
      <c r="Y70" s="22"/>
      <c r="Z70" s="22"/>
    </row>
    <row r="71">
      <c r="A71" s="24" t="s">
        <v>78</v>
      </c>
      <c r="B71" s="17" t="s">
        <v>271</v>
      </c>
      <c r="C71" s="1">
        <v>1807.0</v>
      </c>
      <c r="D71" s="12">
        <v>53.0</v>
      </c>
      <c r="E71" s="18">
        <v>66.0</v>
      </c>
      <c r="F71" s="5">
        <v>110.0</v>
      </c>
      <c r="G71" s="6">
        <v>96.0</v>
      </c>
      <c r="H71" s="23">
        <f t="shared" ref="H71:K71" si="148">D71/$C71</f>
        <v>0.02933038185</v>
      </c>
      <c r="I71" s="23">
        <f t="shared" si="148"/>
        <v>0.03652462645</v>
      </c>
      <c r="J71" s="23">
        <f t="shared" si="148"/>
        <v>0.06087437742</v>
      </c>
      <c r="K71" s="23">
        <f t="shared" si="148"/>
        <v>0.05312672939</v>
      </c>
      <c r="L71" s="19">
        <f t="shared" si="5"/>
        <v>0.3661538462</v>
      </c>
      <c r="M71" s="19">
        <f t="shared" ref="M71:N71" si="149">J71</f>
        <v>0.06087437742</v>
      </c>
      <c r="N71" s="19">
        <f t="shared" si="149"/>
        <v>0.05312672939</v>
      </c>
      <c r="O71" s="19">
        <f t="shared" si="7"/>
        <v>1</v>
      </c>
      <c r="P71" s="19">
        <f t="shared" si="8"/>
        <v>0.05312672939</v>
      </c>
      <c r="Q71" s="19">
        <f t="shared" si="9"/>
        <v>0.3661538462</v>
      </c>
      <c r="R71" s="19">
        <f t="shared" si="10"/>
        <v>0.003234056576</v>
      </c>
      <c r="S71" s="19">
        <f t="shared" si="11"/>
        <v>0.0194525563</v>
      </c>
      <c r="T71" s="19">
        <f t="shared" si="12"/>
        <v>0.1340686391</v>
      </c>
      <c r="U71" s="19">
        <f t="shared" si="13"/>
        <v>0.08965135584</v>
      </c>
      <c r="V71" s="22"/>
      <c r="W71" s="22"/>
      <c r="X71" s="22"/>
      <c r="Y71" s="22"/>
      <c r="Z71" s="22"/>
    </row>
    <row r="72">
      <c r="A72" s="24" t="s">
        <v>78</v>
      </c>
      <c r="B72" s="17" t="s">
        <v>272</v>
      </c>
      <c r="C72" s="1">
        <v>2106.0</v>
      </c>
      <c r="D72" s="12">
        <v>27.0</v>
      </c>
      <c r="E72" s="18">
        <v>37.0</v>
      </c>
      <c r="F72" s="5">
        <v>55.0</v>
      </c>
      <c r="G72" s="6">
        <v>57.0</v>
      </c>
      <c r="H72" s="23">
        <f t="shared" ref="H72:K72" si="150">D72/$C72</f>
        <v>0.01282051282</v>
      </c>
      <c r="I72" s="23">
        <f t="shared" si="150"/>
        <v>0.0175688509</v>
      </c>
      <c r="J72" s="23">
        <f t="shared" si="150"/>
        <v>0.02611585945</v>
      </c>
      <c r="K72" s="23">
        <f t="shared" si="150"/>
        <v>0.02706552707</v>
      </c>
      <c r="L72" s="19">
        <f t="shared" si="5"/>
        <v>0.3636363636</v>
      </c>
      <c r="M72" s="19">
        <f t="shared" ref="M72:N72" si="151">J72</f>
        <v>0.02611585945</v>
      </c>
      <c r="N72" s="19">
        <f t="shared" si="151"/>
        <v>0.02706552707</v>
      </c>
      <c r="O72" s="19">
        <f t="shared" si="7"/>
        <v>1</v>
      </c>
      <c r="P72" s="19">
        <f t="shared" si="8"/>
        <v>0.02706552707</v>
      </c>
      <c r="Q72" s="19">
        <f t="shared" si="9"/>
        <v>0.3636363636</v>
      </c>
      <c r="R72" s="19">
        <f t="shared" si="10"/>
        <v>0.0007068395008</v>
      </c>
      <c r="S72" s="19">
        <f t="shared" si="11"/>
        <v>0.009842009842</v>
      </c>
      <c r="T72" s="19">
        <f t="shared" si="12"/>
        <v>0.132231405</v>
      </c>
      <c r="U72" s="19">
        <f t="shared" si="13"/>
        <v>0.04463437797</v>
      </c>
      <c r="V72" s="22"/>
      <c r="W72" s="22"/>
      <c r="X72" s="22"/>
      <c r="Y72" s="22"/>
      <c r="Z72" s="22"/>
    </row>
    <row r="73">
      <c r="A73" s="24" t="s">
        <v>78</v>
      </c>
      <c r="B73" s="17" t="s">
        <v>273</v>
      </c>
      <c r="C73" s="1">
        <v>2756.0</v>
      </c>
      <c r="D73" s="12">
        <v>22.0</v>
      </c>
      <c r="E73" s="18">
        <v>39.0</v>
      </c>
      <c r="F73" s="5">
        <v>19.0</v>
      </c>
      <c r="G73" s="6">
        <v>26.0</v>
      </c>
      <c r="H73" s="23">
        <f t="shared" ref="H73:K73" si="152">D73/$C73</f>
        <v>0.007982583454</v>
      </c>
      <c r="I73" s="23">
        <f t="shared" si="152"/>
        <v>0.0141509434</v>
      </c>
      <c r="J73" s="23">
        <f t="shared" si="152"/>
        <v>0.006894049347</v>
      </c>
      <c r="K73" s="23">
        <f t="shared" si="152"/>
        <v>0.009433962264</v>
      </c>
      <c r="L73" s="19">
        <f t="shared" si="5"/>
        <v>0.5754716981</v>
      </c>
      <c r="M73" s="19">
        <f t="shared" ref="M73:N73" si="153">J73</f>
        <v>0.006894049347</v>
      </c>
      <c r="N73" s="19">
        <f t="shared" si="153"/>
        <v>0.009433962264</v>
      </c>
      <c r="O73" s="19">
        <f t="shared" si="7"/>
        <v>1</v>
      </c>
      <c r="P73" s="19">
        <f t="shared" si="8"/>
        <v>0.009433962264</v>
      </c>
      <c r="Q73" s="19">
        <f t="shared" si="9"/>
        <v>0.5754716981</v>
      </c>
      <c r="R73" s="19">
        <f t="shared" si="10"/>
        <v>0.00006503820139</v>
      </c>
      <c r="S73" s="19">
        <f t="shared" si="11"/>
        <v>0.005428978284</v>
      </c>
      <c r="T73" s="19">
        <f t="shared" si="12"/>
        <v>0.3311676753</v>
      </c>
      <c r="U73" s="19">
        <f t="shared" si="13"/>
        <v>0.02358490566</v>
      </c>
      <c r="V73" s="22"/>
      <c r="W73" s="22"/>
      <c r="X73" s="22"/>
      <c r="Y73" s="22"/>
      <c r="Z73" s="22"/>
    </row>
    <row r="74">
      <c r="A74" s="24" t="s">
        <v>78</v>
      </c>
      <c r="B74" s="17" t="s">
        <v>274</v>
      </c>
      <c r="C74" s="1">
        <v>2213.0</v>
      </c>
      <c r="D74" s="12">
        <v>15.0</v>
      </c>
      <c r="E74" s="18">
        <v>16.0</v>
      </c>
      <c r="F74" s="5">
        <v>28.0</v>
      </c>
      <c r="G74" s="6">
        <v>31.0</v>
      </c>
      <c r="H74" s="23">
        <f t="shared" ref="H74:K74" si="154">D74/$C74</f>
        <v>0.006778129236</v>
      </c>
      <c r="I74" s="23">
        <f t="shared" si="154"/>
        <v>0.007230004519</v>
      </c>
      <c r="J74" s="23">
        <f t="shared" si="154"/>
        <v>0.01265250791</v>
      </c>
      <c r="K74" s="23">
        <f t="shared" si="154"/>
        <v>0.01400813376</v>
      </c>
      <c r="L74" s="19">
        <f t="shared" si="5"/>
        <v>0.3444444444</v>
      </c>
      <c r="M74" s="19">
        <f t="shared" ref="M74:N74" si="155">J74</f>
        <v>0.01265250791</v>
      </c>
      <c r="N74" s="19">
        <f t="shared" si="155"/>
        <v>0.01400813376</v>
      </c>
      <c r="O74" s="19">
        <f t="shared" si="7"/>
        <v>1</v>
      </c>
      <c r="P74" s="19">
        <f t="shared" si="8"/>
        <v>0.01400813376</v>
      </c>
      <c r="Q74" s="19">
        <f t="shared" si="9"/>
        <v>0.3444444444</v>
      </c>
      <c r="R74" s="19">
        <f t="shared" si="10"/>
        <v>0.0001772380231</v>
      </c>
      <c r="S74" s="19">
        <f t="shared" si="11"/>
        <v>0.004825023849</v>
      </c>
      <c r="T74" s="19">
        <f t="shared" si="12"/>
        <v>0.1186419753</v>
      </c>
      <c r="U74" s="19">
        <f t="shared" si="13"/>
        <v>0.02123813827</v>
      </c>
      <c r="V74" s="22"/>
      <c r="W74" s="22"/>
      <c r="X74" s="22"/>
      <c r="Y74" s="22"/>
      <c r="Z74" s="22"/>
    </row>
    <row r="75">
      <c r="A75" s="24" t="s">
        <v>78</v>
      </c>
      <c r="B75" s="17" t="s">
        <v>275</v>
      </c>
      <c r="C75" s="1">
        <v>2535.0</v>
      </c>
      <c r="D75" s="12">
        <v>30.0</v>
      </c>
      <c r="E75" s="18">
        <v>36.0</v>
      </c>
      <c r="F75" s="5">
        <v>72.0</v>
      </c>
      <c r="G75" s="6">
        <v>114.0</v>
      </c>
      <c r="H75" s="23">
        <f t="shared" ref="H75:K75" si="156">D75/$C75</f>
        <v>0.01183431953</v>
      </c>
      <c r="I75" s="23">
        <f t="shared" si="156"/>
        <v>0.01420118343</v>
      </c>
      <c r="J75" s="23">
        <f t="shared" si="156"/>
        <v>0.02840236686</v>
      </c>
      <c r="K75" s="23">
        <f t="shared" si="156"/>
        <v>0.0449704142</v>
      </c>
      <c r="L75" s="19">
        <f t="shared" si="5"/>
        <v>0.2619047619</v>
      </c>
      <c r="M75" s="19">
        <f t="shared" ref="M75:N75" si="157">J75</f>
        <v>0.02840236686</v>
      </c>
      <c r="N75" s="19">
        <f t="shared" si="157"/>
        <v>0.0449704142</v>
      </c>
      <c r="O75" s="19">
        <f t="shared" si="7"/>
        <v>1</v>
      </c>
      <c r="P75" s="19">
        <f t="shared" si="8"/>
        <v>0.0449704142</v>
      </c>
      <c r="Q75" s="19">
        <f t="shared" si="9"/>
        <v>0.2619047619</v>
      </c>
      <c r="R75" s="19">
        <f t="shared" si="10"/>
        <v>0.001277266202</v>
      </c>
      <c r="S75" s="19">
        <f t="shared" si="11"/>
        <v>0.01177796562</v>
      </c>
      <c r="T75" s="19">
        <f t="shared" si="12"/>
        <v>0.06859410431</v>
      </c>
      <c r="U75" s="19">
        <f t="shared" si="13"/>
        <v>0.05917159763</v>
      </c>
      <c r="V75" s="22"/>
      <c r="W75" s="22"/>
      <c r="X75" s="22"/>
      <c r="Y75" s="22"/>
      <c r="Z75" s="22"/>
    </row>
    <row r="76">
      <c r="A76" s="24" t="s">
        <v>78</v>
      </c>
      <c r="B76" s="17" t="s">
        <v>276</v>
      </c>
      <c r="C76" s="1">
        <v>2171.0</v>
      </c>
      <c r="D76" s="12">
        <v>17.0</v>
      </c>
      <c r="E76" s="18">
        <v>34.0</v>
      </c>
      <c r="F76" s="5">
        <v>30.0</v>
      </c>
      <c r="G76" s="6">
        <v>62.0</v>
      </c>
      <c r="H76" s="23">
        <f t="shared" ref="H76:K76" si="158">D76/$C76</f>
        <v>0.00783049286</v>
      </c>
      <c r="I76" s="23">
        <f t="shared" si="158"/>
        <v>0.01566098572</v>
      </c>
      <c r="J76" s="23">
        <f t="shared" si="158"/>
        <v>0.01381851681</v>
      </c>
      <c r="K76" s="23">
        <f t="shared" si="158"/>
        <v>0.02855826808</v>
      </c>
      <c r="L76" s="19">
        <f t="shared" si="5"/>
        <v>0.3566433566</v>
      </c>
      <c r="M76" s="19">
        <f t="shared" ref="M76:N76" si="159">J76</f>
        <v>0.01381851681</v>
      </c>
      <c r="N76" s="19">
        <f t="shared" si="159"/>
        <v>0.02855826808</v>
      </c>
      <c r="O76" s="19">
        <f t="shared" si="7"/>
        <v>1</v>
      </c>
      <c r="P76" s="19">
        <f t="shared" si="8"/>
        <v>0.02855826808</v>
      </c>
      <c r="Q76" s="19">
        <f t="shared" si="9"/>
        <v>0.3566433566</v>
      </c>
      <c r="R76" s="19">
        <f t="shared" si="10"/>
        <v>0.0003946329076</v>
      </c>
      <c r="S76" s="19">
        <f t="shared" si="11"/>
        <v>0.01018511659</v>
      </c>
      <c r="T76" s="19">
        <f t="shared" si="12"/>
        <v>0.1271944838</v>
      </c>
      <c r="U76" s="19">
        <f t="shared" si="13"/>
        <v>0.0442192538</v>
      </c>
      <c r="V76" s="22"/>
      <c r="W76" s="22"/>
      <c r="X76" s="22"/>
      <c r="Y76" s="22"/>
      <c r="Z76" s="22"/>
    </row>
    <row r="77">
      <c r="A77" s="24" t="s">
        <v>78</v>
      </c>
      <c r="B77" s="17" t="s">
        <v>277</v>
      </c>
      <c r="C77" s="1">
        <v>1986.0</v>
      </c>
      <c r="D77" s="12">
        <v>31.0</v>
      </c>
      <c r="E77" s="18">
        <v>69.0</v>
      </c>
      <c r="F77" s="5">
        <v>94.0</v>
      </c>
      <c r="G77" s="6">
        <v>121.0</v>
      </c>
      <c r="H77" s="23">
        <f t="shared" ref="H77:K77" si="160">D77/$C77</f>
        <v>0.01560926485</v>
      </c>
      <c r="I77" s="23">
        <f t="shared" si="160"/>
        <v>0.03474320242</v>
      </c>
      <c r="J77" s="23">
        <f t="shared" si="160"/>
        <v>0.04733131923</v>
      </c>
      <c r="K77" s="23">
        <f t="shared" si="160"/>
        <v>0.0609264854</v>
      </c>
      <c r="L77" s="19">
        <f t="shared" si="5"/>
        <v>0.3174603175</v>
      </c>
      <c r="M77" s="19">
        <f t="shared" ref="M77:N77" si="161">J77</f>
        <v>0.04733131923</v>
      </c>
      <c r="N77" s="19">
        <f t="shared" si="161"/>
        <v>0.0609264854</v>
      </c>
      <c r="O77" s="19">
        <f t="shared" si="7"/>
        <v>1</v>
      </c>
      <c r="P77" s="19">
        <f t="shared" si="8"/>
        <v>0.0609264854</v>
      </c>
      <c r="Q77" s="19">
        <f t="shared" si="9"/>
        <v>0.3174603175</v>
      </c>
      <c r="R77" s="19">
        <f t="shared" si="10"/>
        <v>0.00288373093</v>
      </c>
      <c r="S77" s="19">
        <f t="shared" si="11"/>
        <v>0.0193417414</v>
      </c>
      <c r="T77" s="19">
        <f t="shared" si="12"/>
        <v>0.1007810532</v>
      </c>
      <c r="U77" s="19">
        <f t="shared" si="13"/>
        <v>0.09566968781</v>
      </c>
      <c r="V77" s="22"/>
      <c r="W77" s="22"/>
      <c r="X77" s="22"/>
      <c r="Y77" s="22"/>
      <c r="Z77" s="22"/>
    </row>
    <row r="78">
      <c r="A78" s="24" t="s">
        <v>78</v>
      </c>
      <c r="B78" s="17" t="s">
        <v>278</v>
      </c>
      <c r="C78" s="1">
        <v>2088.0</v>
      </c>
      <c r="D78" s="12">
        <v>50.0</v>
      </c>
      <c r="E78" s="18">
        <v>71.0</v>
      </c>
      <c r="F78" s="5">
        <v>67.0</v>
      </c>
      <c r="G78" s="6">
        <v>55.0</v>
      </c>
      <c r="H78" s="23">
        <f t="shared" ref="H78:K78" si="162">D78/$C78</f>
        <v>0.02394636015</v>
      </c>
      <c r="I78" s="23">
        <f t="shared" si="162"/>
        <v>0.03400383142</v>
      </c>
      <c r="J78" s="23">
        <f t="shared" si="162"/>
        <v>0.03208812261</v>
      </c>
      <c r="K78" s="23">
        <f t="shared" si="162"/>
        <v>0.02634099617</v>
      </c>
      <c r="L78" s="19">
        <f t="shared" si="5"/>
        <v>0.4979423868</v>
      </c>
      <c r="M78" s="19">
        <f t="shared" ref="M78:N78" si="163">J78</f>
        <v>0.03208812261</v>
      </c>
      <c r="N78" s="19">
        <f t="shared" si="163"/>
        <v>0.02634099617</v>
      </c>
      <c r="O78" s="19">
        <f t="shared" si="7"/>
        <v>1</v>
      </c>
      <c r="P78" s="19">
        <f t="shared" si="8"/>
        <v>0.02634099617</v>
      </c>
      <c r="Q78" s="19">
        <f t="shared" si="9"/>
        <v>0.4979423868</v>
      </c>
      <c r="R78" s="19">
        <f t="shared" si="10"/>
        <v>0.0008452331146</v>
      </c>
      <c r="S78" s="19">
        <f t="shared" si="11"/>
        <v>0.0131162985</v>
      </c>
      <c r="T78" s="19">
        <f t="shared" si="12"/>
        <v>0.2479466206</v>
      </c>
      <c r="U78" s="19">
        <f t="shared" si="13"/>
        <v>0.06034482759</v>
      </c>
      <c r="V78" s="22"/>
      <c r="W78" s="22"/>
      <c r="X78" s="22"/>
      <c r="Y78" s="22"/>
      <c r="Z78" s="22"/>
    </row>
    <row r="79">
      <c r="A79" s="24" t="s">
        <v>78</v>
      </c>
      <c r="B79" s="17" t="s">
        <v>279</v>
      </c>
      <c r="C79" s="1">
        <v>2429.0</v>
      </c>
      <c r="D79" s="12">
        <v>54.0</v>
      </c>
      <c r="E79" s="18">
        <v>90.0</v>
      </c>
      <c r="F79" s="5">
        <v>147.0</v>
      </c>
      <c r="G79" s="6">
        <v>211.0</v>
      </c>
      <c r="H79" s="23">
        <f t="shared" ref="H79:K79" si="164">D79/$C79</f>
        <v>0.02223137093</v>
      </c>
      <c r="I79" s="23">
        <f t="shared" si="164"/>
        <v>0.03705228489</v>
      </c>
      <c r="J79" s="23">
        <f t="shared" si="164"/>
        <v>0.06051873199</v>
      </c>
      <c r="K79" s="23">
        <f t="shared" si="164"/>
        <v>0.08686702347</v>
      </c>
      <c r="L79" s="19">
        <f t="shared" si="5"/>
        <v>0.2868525896</v>
      </c>
      <c r="M79" s="19">
        <f t="shared" ref="M79:N79" si="165">J79</f>
        <v>0.06051873199</v>
      </c>
      <c r="N79" s="19">
        <f t="shared" si="165"/>
        <v>0.08686702347</v>
      </c>
      <c r="O79" s="19">
        <f t="shared" si="7"/>
        <v>1</v>
      </c>
      <c r="P79" s="19">
        <f t="shared" si="8"/>
        <v>0.08686702347</v>
      </c>
      <c r="Q79" s="19">
        <f t="shared" si="9"/>
        <v>0.2868525896</v>
      </c>
      <c r="R79" s="19">
        <f t="shared" si="10"/>
        <v>0.005257082112</v>
      </c>
      <c r="S79" s="19">
        <f t="shared" si="11"/>
        <v>0.02491803064</v>
      </c>
      <c r="T79" s="19">
        <f t="shared" si="12"/>
        <v>0.08228440818</v>
      </c>
      <c r="U79" s="19">
        <f t="shared" si="13"/>
        <v>0.1239193084</v>
      </c>
      <c r="V79" s="22"/>
      <c r="W79" s="22"/>
      <c r="X79" s="22"/>
      <c r="Y79" s="22"/>
      <c r="Z79" s="22"/>
    </row>
    <row r="80">
      <c r="A80" s="24" t="s">
        <v>78</v>
      </c>
      <c r="B80" s="17" t="s">
        <v>280</v>
      </c>
      <c r="C80" s="1">
        <v>2542.0</v>
      </c>
      <c r="D80" s="12">
        <v>18.0</v>
      </c>
      <c r="E80" s="18">
        <v>51.0</v>
      </c>
      <c r="F80" s="5">
        <v>71.0</v>
      </c>
      <c r="G80" s="6">
        <v>97.0</v>
      </c>
      <c r="H80" s="23">
        <f t="shared" ref="H80:K80" si="166">D80/$C80</f>
        <v>0.007081038552</v>
      </c>
      <c r="I80" s="23">
        <f t="shared" si="166"/>
        <v>0.02006294256</v>
      </c>
      <c r="J80" s="23">
        <f t="shared" si="166"/>
        <v>0.02793076318</v>
      </c>
      <c r="K80" s="23">
        <f t="shared" si="166"/>
        <v>0.03815892998</v>
      </c>
      <c r="L80" s="19">
        <f t="shared" si="5"/>
        <v>0.2911392405</v>
      </c>
      <c r="M80" s="19">
        <f t="shared" ref="M80:N80" si="167">J80</f>
        <v>0.02793076318</v>
      </c>
      <c r="N80" s="19">
        <f t="shared" si="167"/>
        <v>0.03815892998</v>
      </c>
      <c r="O80" s="19">
        <f t="shared" si="7"/>
        <v>1</v>
      </c>
      <c r="P80" s="19">
        <f t="shared" si="8"/>
        <v>0.03815892998</v>
      </c>
      <c r="Q80" s="19">
        <f t="shared" si="9"/>
        <v>0.2911392405</v>
      </c>
      <c r="R80" s="19">
        <f t="shared" si="10"/>
        <v>0.001065808036</v>
      </c>
      <c r="S80" s="19">
        <f t="shared" si="11"/>
        <v>0.01110956189</v>
      </c>
      <c r="T80" s="19">
        <f t="shared" si="12"/>
        <v>0.08476205736</v>
      </c>
      <c r="U80" s="19">
        <f t="shared" si="13"/>
        <v>0.05822187254</v>
      </c>
      <c r="V80" s="22"/>
      <c r="W80" s="22"/>
      <c r="X80" s="22"/>
      <c r="Y80" s="22"/>
      <c r="Z80" s="22"/>
    </row>
    <row r="81">
      <c r="A81" s="24" t="s">
        <v>78</v>
      </c>
      <c r="B81" s="17" t="s">
        <v>281</v>
      </c>
      <c r="C81" s="1">
        <v>1377.0</v>
      </c>
      <c r="D81" s="12">
        <v>41.0</v>
      </c>
      <c r="E81" s="18">
        <v>65.0</v>
      </c>
      <c r="F81" s="5">
        <v>90.0</v>
      </c>
      <c r="G81" s="6">
        <v>122.0</v>
      </c>
      <c r="H81" s="23">
        <f t="shared" ref="H81:K81" si="168">D81/$C81</f>
        <v>0.02977487291</v>
      </c>
      <c r="I81" s="23">
        <f t="shared" si="168"/>
        <v>0.04720406681</v>
      </c>
      <c r="J81" s="23">
        <f t="shared" si="168"/>
        <v>0.06535947712</v>
      </c>
      <c r="K81" s="23">
        <f t="shared" si="168"/>
        <v>0.08859840232</v>
      </c>
      <c r="L81" s="19">
        <f t="shared" si="5"/>
        <v>0.3333333333</v>
      </c>
      <c r="M81" s="19">
        <f t="shared" ref="M81:N81" si="169">J81</f>
        <v>0.06535947712</v>
      </c>
      <c r="N81" s="19">
        <f t="shared" si="169"/>
        <v>0.08859840232</v>
      </c>
      <c r="O81" s="19">
        <f t="shared" si="7"/>
        <v>1</v>
      </c>
      <c r="P81" s="19">
        <f t="shared" si="8"/>
        <v>0.08859840232</v>
      </c>
      <c r="Q81" s="19">
        <f t="shared" si="9"/>
        <v>0.3333333333</v>
      </c>
      <c r="R81" s="19">
        <f t="shared" si="10"/>
        <v>0.00579074525</v>
      </c>
      <c r="S81" s="19">
        <f t="shared" si="11"/>
        <v>0.02953280077</v>
      </c>
      <c r="T81" s="19">
        <f t="shared" si="12"/>
        <v>0.1111111111</v>
      </c>
      <c r="U81" s="19">
        <f t="shared" si="13"/>
        <v>0.1358024691</v>
      </c>
      <c r="V81" s="22"/>
      <c r="W81" s="22"/>
      <c r="X81" s="22"/>
      <c r="Y81" s="22"/>
      <c r="Z81" s="22"/>
    </row>
    <row r="82">
      <c r="A82" s="24" t="s">
        <v>78</v>
      </c>
      <c r="B82" s="17" t="s">
        <v>282</v>
      </c>
      <c r="C82" s="1">
        <v>949.0</v>
      </c>
      <c r="D82" s="12">
        <v>17.0</v>
      </c>
      <c r="E82" s="18">
        <v>27.0</v>
      </c>
      <c r="F82" s="5">
        <v>49.0</v>
      </c>
      <c r="G82" s="6">
        <v>62.0</v>
      </c>
      <c r="H82" s="23">
        <f t="shared" ref="H82:K82" si="170">D82/$C82</f>
        <v>0.01791359326</v>
      </c>
      <c r="I82" s="23">
        <f t="shared" si="170"/>
        <v>0.02845100105</v>
      </c>
      <c r="J82" s="23">
        <f t="shared" si="170"/>
        <v>0.05163329821</v>
      </c>
      <c r="K82" s="23">
        <f t="shared" si="170"/>
        <v>0.06533192835</v>
      </c>
      <c r="L82" s="19">
        <f t="shared" si="5"/>
        <v>0.2838709677</v>
      </c>
      <c r="M82" s="19">
        <f t="shared" ref="M82:N82" si="171">J82</f>
        <v>0.05163329821</v>
      </c>
      <c r="N82" s="19">
        <f t="shared" si="171"/>
        <v>0.06533192835</v>
      </c>
      <c r="O82" s="19">
        <f t="shared" si="7"/>
        <v>1</v>
      </c>
      <c r="P82" s="19">
        <f t="shared" si="8"/>
        <v>0.06533192835</v>
      </c>
      <c r="Q82" s="19">
        <f t="shared" si="9"/>
        <v>0.2838709677</v>
      </c>
      <c r="R82" s="19">
        <f t="shared" si="10"/>
        <v>0.003373302939</v>
      </c>
      <c r="S82" s="19">
        <f t="shared" si="11"/>
        <v>0.01854583772</v>
      </c>
      <c r="T82" s="19">
        <f t="shared" si="12"/>
        <v>0.08058272633</v>
      </c>
      <c r="U82" s="19">
        <f t="shared" si="13"/>
        <v>0.0937829294</v>
      </c>
      <c r="V82" s="22"/>
      <c r="W82" s="22"/>
      <c r="X82" s="22"/>
      <c r="Y82" s="22"/>
      <c r="Z82" s="22"/>
    </row>
    <row r="83">
      <c r="A83" s="24" t="s">
        <v>78</v>
      </c>
      <c r="B83" s="17" t="s">
        <v>283</v>
      </c>
      <c r="C83" s="1">
        <v>1662.0</v>
      </c>
      <c r="D83" s="12">
        <v>40.0</v>
      </c>
      <c r="E83" s="18">
        <v>53.0</v>
      </c>
      <c r="F83" s="5">
        <v>91.0</v>
      </c>
      <c r="G83" s="6">
        <v>112.0</v>
      </c>
      <c r="H83" s="23">
        <f t="shared" ref="H83:K83" si="172">D83/$C83</f>
        <v>0.02406738869</v>
      </c>
      <c r="I83" s="23">
        <f t="shared" si="172"/>
        <v>0.03188929001</v>
      </c>
      <c r="J83" s="23">
        <f t="shared" si="172"/>
        <v>0.05475330927</v>
      </c>
      <c r="K83" s="23">
        <f t="shared" si="172"/>
        <v>0.06738868833</v>
      </c>
      <c r="L83" s="19">
        <f t="shared" si="5"/>
        <v>0.3141891892</v>
      </c>
      <c r="M83" s="19">
        <f t="shared" ref="M83:N83" si="173">J83</f>
        <v>0.05475330927</v>
      </c>
      <c r="N83" s="19">
        <f t="shared" si="173"/>
        <v>0.06738868833</v>
      </c>
      <c r="O83" s="19">
        <f t="shared" si="7"/>
        <v>1</v>
      </c>
      <c r="P83" s="19">
        <f t="shared" si="8"/>
        <v>0.06738868833</v>
      </c>
      <c r="Q83" s="19">
        <f t="shared" si="9"/>
        <v>0.3141891892</v>
      </c>
      <c r="R83" s="19">
        <f t="shared" si="10"/>
        <v>0.003689753693</v>
      </c>
      <c r="S83" s="19">
        <f t="shared" si="11"/>
        <v>0.02117279735</v>
      </c>
      <c r="T83" s="19">
        <f t="shared" si="12"/>
        <v>0.0987148466</v>
      </c>
      <c r="U83" s="19">
        <f t="shared" si="13"/>
        <v>0.09927797834</v>
      </c>
      <c r="V83" s="22"/>
      <c r="W83" s="22"/>
      <c r="X83" s="22"/>
      <c r="Y83" s="22"/>
      <c r="Z83" s="22"/>
    </row>
    <row r="84">
      <c r="A84" s="24" t="s">
        <v>78</v>
      </c>
      <c r="B84" s="17" t="s">
        <v>284</v>
      </c>
      <c r="C84" s="1">
        <v>1273.0</v>
      </c>
      <c r="D84" s="12">
        <v>19.0</v>
      </c>
      <c r="E84" s="18">
        <v>37.0</v>
      </c>
      <c r="F84" s="5">
        <v>80.0</v>
      </c>
      <c r="G84" s="6">
        <v>167.0</v>
      </c>
      <c r="H84" s="23">
        <f t="shared" ref="H84:K84" si="174">D84/$C84</f>
        <v>0.01492537313</v>
      </c>
      <c r="I84" s="23">
        <f t="shared" si="174"/>
        <v>0.02906520031</v>
      </c>
      <c r="J84" s="23">
        <f t="shared" si="174"/>
        <v>0.06284367636</v>
      </c>
      <c r="K84" s="23">
        <f t="shared" si="174"/>
        <v>0.1311861744</v>
      </c>
      <c r="L84" s="19">
        <f t="shared" si="5"/>
        <v>0.1848184818</v>
      </c>
      <c r="M84" s="19">
        <f t="shared" ref="M84:N84" si="175">J84</f>
        <v>0.06284367636</v>
      </c>
      <c r="N84" s="19">
        <f t="shared" si="175"/>
        <v>0.1311861744</v>
      </c>
      <c r="O84" s="19">
        <f t="shared" si="7"/>
        <v>1</v>
      </c>
      <c r="P84" s="19">
        <f t="shared" si="8"/>
        <v>0.1311861744</v>
      </c>
      <c r="Q84" s="19">
        <f t="shared" si="9"/>
        <v>0.1848184818</v>
      </c>
      <c r="R84" s="19">
        <f t="shared" si="10"/>
        <v>0.008244221486</v>
      </c>
      <c r="S84" s="19">
        <f t="shared" si="11"/>
        <v>0.02424562959</v>
      </c>
      <c r="T84" s="19">
        <f t="shared" si="12"/>
        <v>0.03415787123</v>
      </c>
      <c r="U84" s="19">
        <f t="shared" si="13"/>
        <v>0.1602513747</v>
      </c>
      <c r="V84" s="22"/>
      <c r="W84" s="22"/>
      <c r="X84" s="22"/>
      <c r="Y84" s="22"/>
      <c r="Z84" s="22"/>
    </row>
    <row r="85">
      <c r="A85" s="24" t="s">
        <v>78</v>
      </c>
      <c r="B85" s="17" t="s">
        <v>285</v>
      </c>
      <c r="C85" s="1">
        <v>1876.0</v>
      </c>
      <c r="D85" s="12">
        <v>41.0</v>
      </c>
      <c r="E85" s="18">
        <v>84.0</v>
      </c>
      <c r="F85" s="5">
        <v>66.0</v>
      </c>
      <c r="G85" s="6">
        <v>131.0</v>
      </c>
      <c r="H85" s="23">
        <f t="shared" ref="H85:K85" si="176">D85/$C85</f>
        <v>0.02185501066</v>
      </c>
      <c r="I85" s="23">
        <f t="shared" si="176"/>
        <v>0.0447761194</v>
      </c>
      <c r="J85" s="23">
        <f t="shared" si="176"/>
        <v>0.03518123667</v>
      </c>
      <c r="K85" s="23">
        <f t="shared" si="176"/>
        <v>0.06982942431</v>
      </c>
      <c r="L85" s="19">
        <f t="shared" si="5"/>
        <v>0.3881987578</v>
      </c>
      <c r="M85" s="19">
        <f t="shared" ref="M85:N85" si="177">J85</f>
        <v>0.03518123667</v>
      </c>
      <c r="N85" s="19">
        <f t="shared" si="177"/>
        <v>0.06982942431</v>
      </c>
      <c r="O85" s="19">
        <f t="shared" si="7"/>
        <v>1</v>
      </c>
      <c r="P85" s="19">
        <f t="shared" si="8"/>
        <v>0.06982942431</v>
      </c>
      <c r="Q85" s="19">
        <f t="shared" si="9"/>
        <v>0.3881987578</v>
      </c>
      <c r="R85" s="19">
        <f t="shared" si="10"/>
        <v>0.002456685503</v>
      </c>
      <c r="S85" s="19">
        <f t="shared" si="11"/>
        <v>0.02710769577</v>
      </c>
      <c r="T85" s="19">
        <f t="shared" si="12"/>
        <v>0.1506982755</v>
      </c>
      <c r="U85" s="19">
        <f t="shared" si="13"/>
        <v>0.1146055437</v>
      </c>
      <c r="V85" s="22"/>
      <c r="W85" s="22"/>
      <c r="X85" s="22"/>
      <c r="Y85" s="22"/>
      <c r="Z85" s="22"/>
    </row>
    <row r="86">
      <c r="A86" s="24" t="s">
        <v>78</v>
      </c>
      <c r="B86" s="17" t="s">
        <v>286</v>
      </c>
      <c r="C86" s="1">
        <v>2562.0</v>
      </c>
      <c r="D86" s="12">
        <v>53.0</v>
      </c>
      <c r="E86" s="18">
        <v>92.0</v>
      </c>
      <c r="F86" s="5">
        <v>148.0</v>
      </c>
      <c r="G86" s="6">
        <v>213.0</v>
      </c>
      <c r="H86" s="23">
        <f t="shared" ref="H86:K86" si="178">D86/$C86</f>
        <v>0.02068696331</v>
      </c>
      <c r="I86" s="23">
        <f t="shared" si="178"/>
        <v>0.03590944575</v>
      </c>
      <c r="J86" s="23">
        <f t="shared" si="178"/>
        <v>0.05776736924</v>
      </c>
      <c r="K86" s="23">
        <f t="shared" si="178"/>
        <v>0.0831381733</v>
      </c>
      <c r="L86" s="19">
        <f t="shared" si="5"/>
        <v>0.2865612648</v>
      </c>
      <c r="M86" s="19">
        <f t="shared" ref="M86:N86" si="179">J86</f>
        <v>0.05776736924</v>
      </c>
      <c r="N86" s="19">
        <f t="shared" si="179"/>
        <v>0.0831381733</v>
      </c>
      <c r="O86" s="19">
        <f t="shared" si="7"/>
        <v>1</v>
      </c>
      <c r="P86" s="19">
        <f t="shared" si="8"/>
        <v>0.0831381733</v>
      </c>
      <c r="Q86" s="19">
        <f t="shared" si="9"/>
        <v>0.2865612648</v>
      </c>
      <c r="R86" s="19">
        <f t="shared" si="10"/>
        <v>0.004802673555</v>
      </c>
      <c r="S86" s="19">
        <f t="shared" si="11"/>
        <v>0.0238241801</v>
      </c>
      <c r="T86" s="19">
        <f t="shared" si="12"/>
        <v>0.0821173585</v>
      </c>
      <c r="U86" s="19">
        <f t="shared" si="13"/>
        <v>0.119047619</v>
      </c>
      <c r="V86" s="22"/>
      <c r="W86" s="22"/>
      <c r="X86" s="22"/>
      <c r="Y86" s="22"/>
      <c r="Z86" s="22"/>
    </row>
    <row r="87">
      <c r="A87" s="24" t="s">
        <v>78</v>
      </c>
      <c r="B87" s="17" t="s">
        <v>287</v>
      </c>
      <c r="C87" s="1">
        <v>1880.0</v>
      </c>
      <c r="D87" s="12">
        <v>35.0</v>
      </c>
      <c r="E87" s="18">
        <v>77.0</v>
      </c>
      <c r="F87" s="5">
        <v>88.0</v>
      </c>
      <c r="G87" s="6">
        <v>129.0</v>
      </c>
      <c r="H87" s="23">
        <f t="shared" ref="H87:K87" si="180">D87/$C87</f>
        <v>0.01861702128</v>
      </c>
      <c r="I87" s="23">
        <f t="shared" si="180"/>
        <v>0.04095744681</v>
      </c>
      <c r="J87" s="23">
        <f t="shared" si="180"/>
        <v>0.04680851064</v>
      </c>
      <c r="K87" s="23">
        <f t="shared" si="180"/>
        <v>0.06861702128</v>
      </c>
      <c r="L87" s="19">
        <f t="shared" si="5"/>
        <v>0.3404255319</v>
      </c>
      <c r="M87" s="19">
        <f t="shared" ref="M87:N87" si="181">J87</f>
        <v>0.04680851064</v>
      </c>
      <c r="N87" s="19">
        <f t="shared" si="181"/>
        <v>0.06861702128</v>
      </c>
      <c r="O87" s="19">
        <f t="shared" si="7"/>
        <v>1</v>
      </c>
      <c r="P87" s="19">
        <f t="shared" si="8"/>
        <v>0.06861702128</v>
      </c>
      <c r="Q87" s="19">
        <f t="shared" si="9"/>
        <v>0.3404255319</v>
      </c>
      <c r="R87" s="19">
        <f t="shared" si="10"/>
        <v>0.00321186057</v>
      </c>
      <c r="S87" s="19">
        <f t="shared" si="11"/>
        <v>0.02335898597</v>
      </c>
      <c r="T87" s="19">
        <f t="shared" si="12"/>
        <v>0.1158895428</v>
      </c>
      <c r="U87" s="19">
        <f t="shared" si="13"/>
        <v>0.1095744681</v>
      </c>
      <c r="V87" s="22"/>
      <c r="W87" s="22"/>
      <c r="X87" s="22"/>
      <c r="Y87" s="22"/>
      <c r="Z87" s="22"/>
    </row>
    <row r="88">
      <c r="A88" s="24" t="s">
        <v>78</v>
      </c>
      <c r="B88" s="17" t="s">
        <v>288</v>
      </c>
      <c r="C88" s="1">
        <v>1188.0</v>
      </c>
      <c r="D88" s="12">
        <v>25.0</v>
      </c>
      <c r="E88" s="18">
        <v>62.0</v>
      </c>
      <c r="F88" s="5">
        <v>43.0</v>
      </c>
      <c r="G88" s="6">
        <v>53.0</v>
      </c>
      <c r="H88" s="23">
        <f t="shared" ref="H88:K88" si="182">D88/$C88</f>
        <v>0.02104377104</v>
      </c>
      <c r="I88" s="23">
        <f t="shared" si="182"/>
        <v>0.05218855219</v>
      </c>
      <c r="J88" s="23">
        <f t="shared" si="182"/>
        <v>0.0361952862</v>
      </c>
      <c r="K88" s="23">
        <f t="shared" si="182"/>
        <v>0.04461279461</v>
      </c>
      <c r="L88" s="19">
        <f t="shared" si="5"/>
        <v>0.4754098361</v>
      </c>
      <c r="M88" s="19">
        <f t="shared" ref="M88:N88" si="183">J88</f>
        <v>0.0361952862</v>
      </c>
      <c r="N88" s="19">
        <f t="shared" si="183"/>
        <v>0.04461279461</v>
      </c>
      <c r="O88" s="19">
        <f t="shared" si="7"/>
        <v>1</v>
      </c>
      <c r="P88" s="19">
        <f t="shared" si="8"/>
        <v>0.04461279461</v>
      </c>
      <c r="Q88" s="19">
        <f t="shared" si="9"/>
        <v>0.4754098361</v>
      </c>
      <c r="R88" s="19">
        <f t="shared" si="10"/>
        <v>0.001614772869</v>
      </c>
      <c r="S88" s="19">
        <f t="shared" si="11"/>
        <v>0.02120936137</v>
      </c>
      <c r="T88" s="19">
        <f t="shared" si="12"/>
        <v>0.2260145122</v>
      </c>
      <c r="U88" s="19">
        <f t="shared" si="13"/>
        <v>0.0968013468</v>
      </c>
      <c r="V88" s="22"/>
      <c r="W88" s="22"/>
      <c r="X88" s="22"/>
      <c r="Y88" s="22"/>
      <c r="Z88" s="22"/>
    </row>
    <row r="89">
      <c r="A89" s="24" t="s">
        <v>78</v>
      </c>
      <c r="B89" s="17" t="s">
        <v>289</v>
      </c>
      <c r="C89" s="1">
        <v>2484.0</v>
      </c>
      <c r="D89" s="12">
        <v>42.0</v>
      </c>
      <c r="E89" s="18">
        <v>61.0</v>
      </c>
      <c r="F89" s="5">
        <v>72.0</v>
      </c>
      <c r="G89" s="6">
        <v>91.0</v>
      </c>
      <c r="H89" s="23">
        <f t="shared" ref="H89:K89" si="184">D89/$C89</f>
        <v>0.01690821256</v>
      </c>
      <c r="I89" s="23">
        <f t="shared" si="184"/>
        <v>0.02455716586</v>
      </c>
      <c r="J89" s="23">
        <f t="shared" si="184"/>
        <v>0.02898550725</v>
      </c>
      <c r="K89" s="23">
        <f t="shared" si="184"/>
        <v>0.03663446055</v>
      </c>
      <c r="L89" s="19">
        <f t="shared" si="5"/>
        <v>0.3872180451</v>
      </c>
      <c r="M89" s="19">
        <f t="shared" ref="M89:N89" si="185">J89</f>
        <v>0.02898550725</v>
      </c>
      <c r="N89" s="19">
        <f t="shared" si="185"/>
        <v>0.03663446055</v>
      </c>
      <c r="O89" s="19">
        <f t="shared" si="7"/>
        <v>1</v>
      </c>
      <c r="P89" s="19">
        <f t="shared" si="8"/>
        <v>0.03663446055</v>
      </c>
      <c r="Q89" s="19">
        <f t="shared" si="9"/>
        <v>0.3872180451</v>
      </c>
      <c r="R89" s="19">
        <f t="shared" si="10"/>
        <v>0.001061868422</v>
      </c>
      <c r="S89" s="19">
        <f t="shared" si="11"/>
        <v>0.0141855242</v>
      </c>
      <c r="T89" s="19">
        <f t="shared" si="12"/>
        <v>0.1499378145</v>
      </c>
      <c r="U89" s="19">
        <f t="shared" si="13"/>
        <v>0.06119162641</v>
      </c>
      <c r="V89" s="22"/>
      <c r="W89" s="22"/>
      <c r="X89" s="22"/>
      <c r="Y89" s="22"/>
      <c r="Z89" s="22"/>
    </row>
    <row r="90">
      <c r="A90" s="24" t="s">
        <v>78</v>
      </c>
      <c r="B90" s="17" t="s">
        <v>290</v>
      </c>
      <c r="C90" s="1">
        <v>2493.0</v>
      </c>
      <c r="D90" s="12">
        <v>79.0</v>
      </c>
      <c r="E90" s="18">
        <v>118.0</v>
      </c>
      <c r="F90" s="5">
        <v>74.0</v>
      </c>
      <c r="G90" s="6">
        <v>70.0</v>
      </c>
      <c r="H90" s="23">
        <f t="shared" ref="H90:K90" si="186">D90/$C90</f>
        <v>0.03168872844</v>
      </c>
      <c r="I90" s="23">
        <f t="shared" si="186"/>
        <v>0.04733253109</v>
      </c>
      <c r="J90" s="23">
        <f t="shared" si="186"/>
        <v>0.02968311272</v>
      </c>
      <c r="K90" s="23">
        <f t="shared" si="186"/>
        <v>0.02807862014</v>
      </c>
      <c r="L90" s="19">
        <f t="shared" si="5"/>
        <v>0.57771261</v>
      </c>
      <c r="M90" s="19">
        <f t="shared" ref="M90:N90" si="187">J90</f>
        <v>0.02968311272</v>
      </c>
      <c r="N90" s="19">
        <f t="shared" si="187"/>
        <v>0.02807862014</v>
      </c>
      <c r="O90" s="19">
        <f t="shared" si="7"/>
        <v>1</v>
      </c>
      <c r="P90" s="19">
        <f t="shared" si="8"/>
        <v>0.02807862014</v>
      </c>
      <c r="Q90" s="19">
        <f t="shared" si="9"/>
        <v>0.57771261</v>
      </c>
      <c r="R90" s="19">
        <f t="shared" si="10"/>
        <v>0.0008334608464</v>
      </c>
      <c r="S90" s="19">
        <f t="shared" si="11"/>
        <v>0.01622137292</v>
      </c>
      <c r="T90" s="19">
        <f t="shared" si="12"/>
        <v>0.3337518597</v>
      </c>
      <c r="U90" s="19">
        <f t="shared" si="13"/>
        <v>0.07541115122</v>
      </c>
      <c r="V90" s="22"/>
      <c r="W90" s="22"/>
      <c r="X90" s="22"/>
      <c r="Y90" s="22"/>
      <c r="Z90" s="22"/>
    </row>
    <row r="91">
      <c r="A91" s="24" t="s">
        <v>78</v>
      </c>
      <c r="B91" s="17" t="s">
        <v>291</v>
      </c>
      <c r="C91" s="1">
        <v>2850.0</v>
      </c>
      <c r="D91" s="12">
        <v>60.0</v>
      </c>
      <c r="E91" s="18">
        <v>80.0</v>
      </c>
      <c r="F91" s="5">
        <v>175.0</v>
      </c>
      <c r="G91" s="6">
        <v>214.0</v>
      </c>
      <c r="H91" s="23">
        <f t="shared" ref="H91:K91" si="188">D91/$C91</f>
        <v>0.02105263158</v>
      </c>
      <c r="I91" s="23">
        <f t="shared" si="188"/>
        <v>0.02807017544</v>
      </c>
      <c r="J91" s="23">
        <f t="shared" si="188"/>
        <v>0.06140350877</v>
      </c>
      <c r="K91" s="23">
        <f t="shared" si="188"/>
        <v>0.0750877193</v>
      </c>
      <c r="L91" s="19">
        <f t="shared" si="5"/>
        <v>0.2646502836</v>
      </c>
      <c r="M91" s="19">
        <f t="shared" ref="M91:N91" si="189">J91</f>
        <v>0.06140350877</v>
      </c>
      <c r="N91" s="19">
        <f t="shared" si="189"/>
        <v>0.0750877193</v>
      </c>
      <c r="O91" s="19">
        <f t="shared" si="7"/>
        <v>1</v>
      </c>
      <c r="P91" s="19">
        <f t="shared" si="8"/>
        <v>0.0750877193</v>
      </c>
      <c r="Q91" s="19">
        <f t="shared" si="9"/>
        <v>0.2646502836</v>
      </c>
      <c r="R91" s="19">
        <f t="shared" si="10"/>
        <v>0.004610649431</v>
      </c>
      <c r="S91" s="19">
        <f t="shared" si="11"/>
        <v>0.0198719862</v>
      </c>
      <c r="T91" s="19">
        <f t="shared" si="12"/>
        <v>0.07003977259</v>
      </c>
      <c r="U91" s="19">
        <f t="shared" si="13"/>
        <v>0.1031578947</v>
      </c>
      <c r="V91" s="22"/>
      <c r="W91" s="22"/>
      <c r="X91" s="22"/>
      <c r="Y91" s="22"/>
      <c r="Z91" s="22"/>
    </row>
    <row r="92">
      <c r="A92" s="24" t="s">
        <v>78</v>
      </c>
      <c r="B92" s="17" t="s">
        <v>292</v>
      </c>
      <c r="C92" s="1">
        <v>2743.0</v>
      </c>
      <c r="D92" s="12">
        <v>67.0</v>
      </c>
      <c r="E92" s="18">
        <v>104.0</v>
      </c>
      <c r="F92" s="5">
        <v>134.0</v>
      </c>
      <c r="G92" s="6">
        <v>164.0</v>
      </c>
      <c r="H92" s="23">
        <f t="shared" ref="H92:K92" si="190">D92/$C92</f>
        <v>0.02442581116</v>
      </c>
      <c r="I92" s="23">
        <f t="shared" si="190"/>
        <v>0.03791469194</v>
      </c>
      <c r="J92" s="23">
        <f t="shared" si="190"/>
        <v>0.04885162231</v>
      </c>
      <c r="K92" s="23">
        <f t="shared" si="190"/>
        <v>0.05978855268</v>
      </c>
      <c r="L92" s="19">
        <f t="shared" si="5"/>
        <v>0.3646055437</v>
      </c>
      <c r="M92" s="19">
        <f t="shared" ref="M92:N92" si="191">J92</f>
        <v>0.04885162231</v>
      </c>
      <c r="N92" s="19">
        <f t="shared" si="191"/>
        <v>0.05978855268</v>
      </c>
      <c r="O92" s="19">
        <f t="shared" si="7"/>
        <v>1</v>
      </c>
      <c r="P92" s="19">
        <f t="shared" si="8"/>
        <v>0.05978855268</v>
      </c>
      <c r="Q92" s="19">
        <f t="shared" si="9"/>
        <v>0.3646055437</v>
      </c>
      <c r="R92" s="19">
        <f t="shared" si="10"/>
        <v>0.002920767794</v>
      </c>
      <c r="S92" s="19">
        <f t="shared" si="11"/>
        <v>0.02179923776</v>
      </c>
      <c r="T92" s="19">
        <f t="shared" si="12"/>
        <v>0.1329372025</v>
      </c>
      <c r="U92" s="19">
        <f t="shared" si="13"/>
        <v>0.09770324462</v>
      </c>
      <c r="V92" s="22"/>
      <c r="W92" s="22"/>
      <c r="X92" s="22"/>
      <c r="Y92" s="22"/>
      <c r="Z92" s="22"/>
    </row>
    <row r="93">
      <c r="A93" s="24" t="s">
        <v>78</v>
      </c>
      <c r="B93" s="17" t="s">
        <v>293</v>
      </c>
      <c r="C93" s="1">
        <v>2624.0</v>
      </c>
      <c r="D93" s="12">
        <v>54.0</v>
      </c>
      <c r="E93" s="18">
        <v>70.0</v>
      </c>
      <c r="F93" s="5">
        <v>151.0</v>
      </c>
      <c r="G93" s="6">
        <v>165.0</v>
      </c>
      <c r="H93" s="23">
        <f t="shared" ref="H93:K93" si="192">D93/$C93</f>
        <v>0.02057926829</v>
      </c>
      <c r="I93" s="23">
        <f t="shared" si="192"/>
        <v>0.02667682927</v>
      </c>
      <c r="J93" s="23">
        <f t="shared" si="192"/>
        <v>0.05754573171</v>
      </c>
      <c r="K93" s="23">
        <f t="shared" si="192"/>
        <v>0.06288109756</v>
      </c>
      <c r="L93" s="19">
        <f t="shared" si="5"/>
        <v>0.2818181818</v>
      </c>
      <c r="M93" s="19">
        <f t="shared" ref="M93:N93" si="193">J93</f>
        <v>0.05754573171</v>
      </c>
      <c r="N93" s="19">
        <f t="shared" si="193"/>
        <v>0.06288109756</v>
      </c>
      <c r="O93" s="19">
        <f t="shared" si="7"/>
        <v>1</v>
      </c>
      <c r="P93" s="19">
        <f t="shared" si="8"/>
        <v>0.06288109756</v>
      </c>
      <c r="Q93" s="19">
        <f t="shared" si="9"/>
        <v>0.2818181818</v>
      </c>
      <c r="R93" s="19">
        <f t="shared" si="10"/>
        <v>0.00361853877</v>
      </c>
      <c r="S93" s="19">
        <f t="shared" si="11"/>
        <v>0.01772103659</v>
      </c>
      <c r="T93" s="19">
        <f t="shared" si="12"/>
        <v>0.0794214876</v>
      </c>
      <c r="U93" s="19">
        <f t="shared" si="13"/>
        <v>0.08955792683</v>
      </c>
      <c r="V93" s="22"/>
      <c r="W93" s="22"/>
      <c r="X93" s="22"/>
      <c r="Y93" s="22"/>
      <c r="Z93" s="22"/>
    </row>
    <row r="94">
      <c r="A94" s="24" t="s">
        <v>78</v>
      </c>
      <c r="B94" s="17" t="s">
        <v>294</v>
      </c>
      <c r="C94" s="1">
        <v>2046.0</v>
      </c>
      <c r="D94" s="12">
        <v>46.0</v>
      </c>
      <c r="E94" s="18">
        <v>41.0</v>
      </c>
      <c r="F94" s="5">
        <v>236.0</v>
      </c>
      <c r="G94" s="6">
        <v>194.0</v>
      </c>
      <c r="H94" s="23">
        <f t="shared" ref="H94:K94" si="194">D94/$C94</f>
        <v>0.02248289345</v>
      </c>
      <c r="I94" s="23">
        <f t="shared" si="194"/>
        <v>0.02003910068</v>
      </c>
      <c r="J94" s="23">
        <f t="shared" si="194"/>
        <v>0.1153470186</v>
      </c>
      <c r="K94" s="23">
        <f t="shared" si="194"/>
        <v>0.09481915934</v>
      </c>
      <c r="L94" s="19">
        <f t="shared" si="5"/>
        <v>0.16827853</v>
      </c>
      <c r="M94" s="19">
        <f t="shared" ref="M94:N94" si="195">J94</f>
        <v>0.1153470186</v>
      </c>
      <c r="N94" s="19">
        <f t="shared" si="195"/>
        <v>0.09481915934</v>
      </c>
      <c r="O94" s="19">
        <f t="shared" si="7"/>
        <v>1</v>
      </c>
      <c r="P94" s="19">
        <f t="shared" si="8"/>
        <v>0.09481915934</v>
      </c>
      <c r="Q94" s="19">
        <f t="shared" si="9"/>
        <v>0.16827853</v>
      </c>
      <c r="R94" s="19">
        <f t="shared" si="10"/>
        <v>0.01093710733</v>
      </c>
      <c r="S94" s="19">
        <f t="shared" si="11"/>
        <v>0.01595602875</v>
      </c>
      <c r="T94" s="19">
        <f t="shared" si="12"/>
        <v>0.02831766365</v>
      </c>
      <c r="U94" s="19">
        <f t="shared" si="13"/>
        <v>0.11485826</v>
      </c>
      <c r="V94" s="22"/>
      <c r="W94" s="22"/>
      <c r="X94" s="22"/>
      <c r="Y94" s="22"/>
      <c r="Z94" s="22"/>
    </row>
    <row r="95">
      <c r="A95" s="24" t="s">
        <v>78</v>
      </c>
      <c r="B95" s="17" t="s">
        <v>295</v>
      </c>
      <c r="C95" s="1">
        <v>2825.0</v>
      </c>
      <c r="D95" s="12">
        <v>67.0</v>
      </c>
      <c r="E95" s="18">
        <v>103.0</v>
      </c>
      <c r="F95" s="5">
        <v>47.0</v>
      </c>
      <c r="G95" s="6">
        <v>46.0</v>
      </c>
      <c r="H95" s="23">
        <f t="shared" ref="H95:K95" si="196">D95/$C95</f>
        <v>0.02371681416</v>
      </c>
      <c r="I95" s="23">
        <f t="shared" si="196"/>
        <v>0.03646017699</v>
      </c>
      <c r="J95" s="23">
        <f t="shared" si="196"/>
        <v>0.01663716814</v>
      </c>
      <c r="K95" s="23">
        <f t="shared" si="196"/>
        <v>0.01628318584</v>
      </c>
      <c r="L95" s="19">
        <f t="shared" si="5"/>
        <v>0.6463878327</v>
      </c>
      <c r="M95" s="19">
        <f t="shared" ref="M95:N95" si="197">J95</f>
        <v>0.01663716814</v>
      </c>
      <c r="N95" s="19">
        <f t="shared" si="197"/>
        <v>0.01628318584</v>
      </c>
      <c r="O95" s="19">
        <f t="shared" si="7"/>
        <v>1</v>
      </c>
      <c r="P95" s="19">
        <f t="shared" si="8"/>
        <v>0.01628318584</v>
      </c>
      <c r="Q95" s="19">
        <f t="shared" si="9"/>
        <v>0.6463878327</v>
      </c>
      <c r="R95" s="19">
        <f t="shared" si="10"/>
        <v>0.0002709061007</v>
      </c>
      <c r="S95" s="19">
        <f t="shared" si="11"/>
        <v>0.01052525321</v>
      </c>
      <c r="T95" s="19">
        <f t="shared" si="12"/>
        <v>0.4178172303</v>
      </c>
      <c r="U95" s="19">
        <f t="shared" si="13"/>
        <v>0.05274336283</v>
      </c>
      <c r="V95" s="22"/>
      <c r="W95" s="22"/>
      <c r="X95" s="22"/>
      <c r="Y95" s="22"/>
      <c r="Z95" s="22"/>
    </row>
    <row r="96">
      <c r="A96" s="24" t="s">
        <v>78</v>
      </c>
      <c r="B96" s="17" t="s">
        <v>296</v>
      </c>
      <c r="C96" s="1">
        <v>2495.0</v>
      </c>
      <c r="D96" s="12">
        <v>38.0</v>
      </c>
      <c r="E96" s="18">
        <v>68.0</v>
      </c>
      <c r="F96" s="5">
        <v>115.0</v>
      </c>
      <c r="G96" s="6">
        <v>135.0</v>
      </c>
      <c r="H96" s="23">
        <f t="shared" ref="H96:K96" si="198">D96/$C96</f>
        <v>0.01523046092</v>
      </c>
      <c r="I96" s="23">
        <f t="shared" si="198"/>
        <v>0.02725450902</v>
      </c>
      <c r="J96" s="23">
        <f t="shared" si="198"/>
        <v>0.04609218437</v>
      </c>
      <c r="K96" s="23">
        <f t="shared" si="198"/>
        <v>0.05410821643</v>
      </c>
      <c r="L96" s="19">
        <f t="shared" si="5"/>
        <v>0.297752809</v>
      </c>
      <c r="M96" s="19">
        <f t="shared" ref="M96:N96" si="199">J96</f>
        <v>0.04609218437</v>
      </c>
      <c r="N96" s="19">
        <f t="shared" si="199"/>
        <v>0.05410821643</v>
      </c>
      <c r="O96" s="19">
        <f t="shared" si="7"/>
        <v>1</v>
      </c>
      <c r="P96" s="19">
        <f t="shared" si="8"/>
        <v>0.05410821643</v>
      </c>
      <c r="Q96" s="19">
        <f t="shared" si="9"/>
        <v>0.297752809</v>
      </c>
      <c r="R96" s="19">
        <f t="shared" si="10"/>
        <v>0.002493965888</v>
      </c>
      <c r="S96" s="19">
        <f t="shared" si="11"/>
        <v>0.01611087343</v>
      </c>
      <c r="T96" s="19">
        <f t="shared" si="12"/>
        <v>0.08865673526</v>
      </c>
      <c r="U96" s="19">
        <f t="shared" si="13"/>
        <v>0.08136272545</v>
      </c>
      <c r="V96" s="22"/>
      <c r="W96" s="22"/>
      <c r="X96" s="22"/>
      <c r="Y96" s="22"/>
      <c r="Z96" s="22"/>
    </row>
    <row r="97">
      <c r="A97" s="24" t="s">
        <v>78</v>
      </c>
      <c r="B97" s="17" t="s">
        <v>297</v>
      </c>
      <c r="C97" s="1">
        <v>1567.0</v>
      </c>
      <c r="D97" s="12">
        <v>38.0</v>
      </c>
      <c r="E97" s="18">
        <v>60.0</v>
      </c>
      <c r="F97" s="5">
        <v>68.0</v>
      </c>
      <c r="G97" s="6">
        <v>64.0</v>
      </c>
      <c r="H97" s="23">
        <f t="shared" ref="H97:K97" si="200">D97/$C97</f>
        <v>0.02425015954</v>
      </c>
      <c r="I97" s="23">
        <f t="shared" si="200"/>
        <v>0.03828972559</v>
      </c>
      <c r="J97" s="23">
        <f t="shared" si="200"/>
        <v>0.04339502234</v>
      </c>
      <c r="K97" s="23">
        <f t="shared" si="200"/>
        <v>0.04084237396</v>
      </c>
      <c r="L97" s="19">
        <f t="shared" si="5"/>
        <v>0.4260869565</v>
      </c>
      <c r="M97" s="19">
        <f t="shared" ref="M97:N97" si="201">J97</f>
        <v>0.04339502234</v>
      </c>
      <c r="N97" s="19">
        <f t="shared" si="201"/>
        <v>0.04084237396</v>
      </c>
      <c r="O97" s="19">
        <f t="shared" si="7"/>
        <v>1</v>
      </c>
      <c r="P97" s="19">
        <f t="shared" si="8"/>
        <v>0.04084237396</v>
      </c>
      <c r="Q97" s="19">
        <f t="shared" si="9"/>
        <v>0.4260869565</v>
      </c>
      <c r="R97" s="19">
        <f t="shared" si="10"/>
        <v>0.00177235573</v>
      </c>
      <c r="S97" s="19">
        <f t="shared" si="11"/>
        <v>0.01740240282</v>
      </c>
      <c r="T97" s="19">
        <f t="shared" si="12"/>
        <v>0.1815500945</v>
      </c>
      <c r="U97" s="19">
        <f t="shared" si="13"/>
        <v>0.07913209955</v>
      </c>
      <c r="V97" s="22"/>
      <c r="W97" s="22"/>
      <c r="X97" s="22"/>
      <c r="Y97" s="22"/>
      <c r="Z97" s="22"/>
    </row>
    <row r="98">
      <c r="A98" s="24" t="s">
        <v>78</v>
      </c>
      <c r="B98" s="17" t="s">
        <v>298</v>
      </c>
      <c r="C98" s="1">
        <v>2761.0</v>
      </c>
      <c r="D98" s="12">
        <v>94.0</v>
      </c>
      <c r="E98" s="18">
        <v>190.0</v>
      </c>
      <c r="F98" s="5">
        <v>99.0</v>
      </c>
      <c r="G98" s="6">
        <v>156.0</v>
      </c>
      <c r="H98" s="23">
        <f t="shared" ref="H98:K98" si="202">D98/$C98</f>
        <v>0.03404563564</v>
      </c>
      <c r="I98" s="23">
        <f t="shared" si="202"/>
        <v>0.0688156465</v>
      </c>
      <c r="J98" s="23">
        <f t="shared" si="202"/>
        <v>0.03585657371</v>
      </c>
      <c r="K98" s="23">
        <f t="shared" si="202"/>
        <v>0.05650126766</v>
      </c>
      <c r="L98" s="19">
        <f t="shared" si="5"/>
        <v>0.5269016698</v>
      </c>
      <c r="M98" s="19">
        <f t="shared" ref="M98:N98" si="203">J98</f>
        <v>0.03585657371</v>
      </c>
      <c r="N98" s="19">
        <f t="shared" si="203"/>
        <v>0.05650126766</v>
      </c>
      <c r="O98" s="19">
        <f t="shared" si="7"/>
        <v>1</v>
      </c>
      <c r="P98" s="19">
        <f t="shared" si="8"/>
        <v>0.05650126766</v>
      </c>
      <c r="Q98" s="19">
        <f t="shared" si="9"/>
        <v>0.5269016698</v>
      </c>
      <c r="R98" s="19">
        <f t="shared" si="10"/>
        <v>0.002025941868</v>
      </c>
      <c r="S98" s="19">
        <f t="shared" si="11"/>
        <v>0.02977061227</v>
      </c>
      <c r="T98" s="19">
        <f t="shared" si="12"/>
        <v>0.2776253696</v>
      </c>
      <c r="U98" s="19">
        <f t="shared" si="13"/>
        <v>0.1253169142</v>
      </c>
      <c r="V98" s="22"/>
      <c r="W98" s="22"/>
      <c r="X98" s="22"/>
      <c r="Y98" s="22"/>
      <c r="Z98" s="22"/>
    </row>
    <row r="99">
      <c r="A99" s="24" t="s">
        <v>78</v>
      </c>
      <c r="B99" s="17" t="s">
        <v>299</v>
      </c>
      <c r="C99" s="1">
        <v>2783.0</v>
      </c>
      <c r="D99" s="12">
        <v>77.0</v>
      </c>
      <c r="E99" s="18">
        <v>88.0</v>
      </c>
      <c r="F99" s="5">
        <v>235.0</v>
      </c>
      <c r="G99" s="6">
        <v>192.0</v>
      </c>
      <c r="H99" s="23">
        <f t="shared" ref="H99:K99" si="204">D99/$C99</f>
        <v>0.02766798419</v>
      </c>
      <c r="I99" s="23">
        <f t="shared" si="204"/>
        <v>0.03162055336</v>
      </c>
      <c r="J99" s="23">
        <f t="shared" si="204"/>
        <v>0.08444125045</v>
      </c>
      <c r="K99" s="23">
        <f t="shared" si="204"/>
        <v>0.06899029824</v>
      </c>
      <c r="L99" s="19">
        <f t="shared" si="5"/>
        <v>0.2787162162</v>
      </c>
      <c r="M99" s="19">
        <f t="shared" ref="M99:N99" si="205">J99</f>
        <v>0.08444125045</v>
      </c>
      <c r="N99" s="19">
        <f t="shared" si="205"/>
        <v>0.06899029824</v>
      </c>
      <c r="O99" s="19">
        <f t="shared" si="7"/>
        <v>1</v>
      </c>
      <c r="P99" s="19">
        <f t="shared" si="8"/>
        <v>0.06899029824</v>
      </c>
      <c r="Q99" s="19">
        <f t="shared" si="9"/>
        <v>0.2787162162</v>
      </c>
      <c r="R99" s="19">
        <f t="shared" si="10"/>
        <v>0.005825627052</v>
      </c>
      <c r="S99" s="19">
        <f t="shared" si="11"/>
        <v>0.01922871488</v>
      </c>
      <c r="T99" s="19">
        <f t="shared" si="12"/>
        <v>0.07768272918</v>
      </c>
      <c r="U99" s="19">
        <f t="shared" si="13"/>
        <v>0.1006108516</v>
      </c>
      <c r="V99" s="22"/>
      <c r="W99" s="22"/>
      <c r="X99" s="22"/>
      <c r="Y99" s="22"/>
      <c r="Z99" s="22"/>
    </row>
    <row r="100">
      <c r="A100" s="24" t="s">
        <v>78</v>
      </c>
      <c r="B100" s="17" t="s">
        <v>300</v>
      </c>
      <c r="C100" s="1">
        <v>1488.0</v>
      </c>
      <c r="D100" s="12">
        <v>17.0</v>
      </c>
      <c r="E100" s="18">
        <v>58.0</v>
      </c>
      <c r="F100" s="5">
        <v>72.0</v>
      </c>
      <c r="G100" s="6">
        <v>115.0</v>
      </c>
      <c r="H100" s="23">
        <f t="shared" ref="H100:K100" si="206">D100/$C100</f>
        <v>0.01142473118</v>
      </c>
      <c r="I100" s="23">
        <f t="shared" si="206"/>
        <v>0.03897849462</v>
      </c>
      <c r="J100" s="23">
        <f t="shared" si="206"/>
        <v>0.04838709677</v>
      </c>
      <c r="K100" s="23">
        <f t="shared" si="206"/>
        <v>0.07728494624</v>
      </c>
      <c r="L100" s="19">
        <f t="shared" si="5"/>
        <v>0.286259542</v>
      </c>
      <c r="M100" s="19">
        <f t="shared" ref="M100:N100" si="207">J100</f>
        <v>0.04838709677</v>
      </c>
      <c r="N100" s="19">
        <f t="shared" si="207"/>
        <v>0.07728494624</v>
      </c>
      <c r="O100" s="19">
        <f t="shared" si="7"/>
        <v>1</v>
      </c>
      <c r="P100" s="19">
        <f t="shared" si="8"/>
        <v>0.07728494624</v>
      </c>
      <c r="Q100" s="19">
        <f t="shared" si="9"/>
        <v>0.286259542</v>
      </c>
      <c r="R100" s="19">
        <f t="shared" si="10"/>
        <v>0.003739594173</v>
      </c>
      <c r="S100" s="19">
        <f t="shared" si="11"/>
        <v>0.02212355331</v>
      </c>
      <c r="T100" s="19">
        <f t="shared" si="12"/>
        <v>0.08194452538</v>
      </c>
      <c r="U100" s="19">
        <f t="shared" si="13"/>
        <v>0.1162634409</v>
      </c>
      <c r="V100" s="22"/>
      <c r="W100" s="22"/>
      <c r="X100" s="22"/>
      <c r="Y100" s="22"/>
      <c r="Z100" s="22"/>
    </row>
    <row r="101">
      <c r="A101" s="24" t="s">
        <v>78</v>
      </c>
      <c r="B101" s="17" t="s">
        <v>301</v>
      </c>
      <c r="C101" s="1">
        <v>1120.0</v>
      </c>
      <c r="D101" s="12">
        <v>15.0</v>
      </c>
      <c r="E101" s="18">
        <v>23.0</v>
      </c>
      <c r="F101" s="5">
        <v>31.0</v>
      </c>
      <c r="G101" s="6">
        <v>35.0</v>
      </c>
      <c r="H101" s="23">
        <f t="shared" ref="H101:K101" si="208">D101/$C101</f>
        <v>0.01339285714</v>
      </c>
      <c r="I101" s="23">
        <f t="shared" si="208"/>
        <v>0.02053571429</v>
      </c>
      <c r="J101" s="23">
        <f t="shared" si="208"/>
        <v>0.02767857143</v>
      </c>
      <c r="K101" s="23">
        <f t="shared" si="208"/>
        <v>0.03125</v>
      </c>
      <c r="L101" s="19">
        <f t="shared" si="5"/>
        <v>0.3653846154</v>
      </c>
      <c r="M101" s="19">
        <f t="shared" ref="M101:N101" si="209">J101</f>
        <v>0.02767857143</v>
      </c>
      <c r="N101" s="19">
        <f t="shared" si="209"/>
        <v>0.03125</v>
      </c>
      <c r="O101" s="19">
        <f t="shared" si="7"/>
        <v>1</v>
      </c>
      <c r="P101" s="19">
        <f t="shared" si="8"/>
        <v>0.03125</v>
      </c>
      <c r="Q101" s="19">
        <f t="shared" si="9"/>
        <v>0.3653846154</v>
      </c>
      <c r="R101" s="19">
        <f t="shared" si="10"/>
        <v>0.0008649553571</v>
      </c>
      <c r="S101" s="19">
        <f t="shared" si="11"/>
        <v>0.01141826923</v>
      </c>
      <c r="T101" s="19">
        <f t="shared" si="12"/>
        <v>0.1335059172</v>
      </c>
      <c r="U101" s="19">
        <f t="shared" si="13"/>
        <v>0.05178571429</v>
      </c>
      <c r="V101" s="22"/>
      <c r="W101" s="22"/>
      <c r="X101" s="22"/>
      <c r="Y101" s="22"/>
      <c r="Z101" s="22"/>
    </row>
    <row r="102">
      <c r="A102" s="24" t="s">
        <v>78</v>
      </c>
      <c r="B102" s="17" t="s">
        <v>302</v>
      </c>
      <c r="C102" s="1">
        <v>2177.0</v>
      </c>
      <c r="D102" s="12">
        <v>21.0</v>
      </c>
      <c r="E102" s="18">
        <v>52.0</v>
      </c>
      <c r="F102" s="5">
        <v>62.0</v>
      </c>
      <c r="G102" s="6">
        <v>67.0</v>
      </c>
      <c r="H102" s="23">
        <f t="shared" ref="H102:K102" si="210">D102/$C102</f>
        <v>0.009646302251</v>
      </c>
      <c r="I102" s="23">
        <f t="shared" si="210"/>
        <v>0.02388608176</v>
      </c>
      <c r="J102" s="23">
        <f t="shared" si="210"/>
        <v>0.02847955903</v>
      </c>
      <c r="K102" s="23">
        <f t="shared" si="210"/>
        <v>0.03077629766</v>
      </c>
      <c r="L102" s="19">
        <f t="shared" si="5"/>
        <v>0.3613861386</v>
      </c>
      <c r="M102" s="19">
        <f t="shared" ref="M102:N102" si="211">J102</f>
        <v>0.02847955903</v>
      </c>
      <c r="N102" s="19">
        <f t="shared" si="211"/>
        <v>0.03077629766</v>
      </c>
      <c r="O102" s="19">
        <f t="shared" si="7"/>
        <v>1</v>
      </c>
      <c r="P102" s="19">
        <f t="shared" si="8"/>
        <v>0.03077629766</v>
      </c>
      <c r="Q102" s="19">
        <f t="shared" si="9"/>
        <v>0.3613861386</v>
      </c>
      <c r="R102" s="19">
        <f t="shared" si="10"/>
        <v>0.0008764953857</v>
      </c>
      <c r="S102" s="19">
        <f t="shared" si="11"/>
        <v>0.01112212737</v>
      </c>
      <c r="T102" s="19">
        <f t="shared" si="12"/>
        <v>0.1305999412</v>
      </c>
      <c r="U102" s="19">
        <f t="shared" si="13"/>
        <v>0.05466237942</v>
      </c>
      <c r="V102" s="22"/>
      <c r="W102" s="22"/>
      <c r="X102" s="22"/>
      <c r="Y102" s="22"/>
      <c r="Z102" s="22"/>
    </row>
    <row r="103">
      <c r="A103" s="24" t="s">
        <v>78</v>
      </c>
      <c r="B103" s="17" t="s">
        <v>303</v>
      </c>
      <c r="C103" s="1">
        <v>2656.0</v>
      </c>
      <c r="D103" s="12">
        <v>93.0</v>
      </c>
      <c r="E103" s="18">
        <v>205.0</v>
      </c>
      <c r="F103" s="5">
        <v>111.0</v>
      </c>
      <c r="G103" s="6">
        <v>164.0</v>
      </c>
      <c r="H103" s="23">
        <f t="shared" ref="H103:K103" si="212">D103/$C103</f>
        <v>0.03501506024</v>
      </c>
      <c r="I103" s="23">
        <f t="shared" si="212"/>
        <v>0.07718373494</v>
      </c>
      <c r="J103" s="23">
        <f t="shared" si="212"/>
        <v>0.04179216867</v>
      </c>
      <c r="K103" s="23">
        <f t="shared" si="212"/>
        <v>0.06174698795</v>
      </c>
      <c r="L103" s="19">
        <f t="shared" si="5"/>
        <v>0.520069808</v>
      </c>
      <c r="M103" s="19">
        <f t="shared" ref="M103:N103" si="213">J103</f>
        <v>0.04179216867</v>
      </c>
      <c r="N103" s="19">
        <f t="shared" si="213"/>
        <v>0.06174698795</v>
      </c>
      <c r="O103" s="19">
        <f t="shared" si="7"/>
        <v>1</v>
      </c>
      <c r="P103" s="19">
        <f t="shared" si="8"/>
        <v>0.06174698795</v>
      </c>
      <c r="Q103" s="19">
        <f t="shared" si="9"/>
        <v>0.520069808</v>
      </c>
      <c r="R103" s="19">
        <f t="shared" si="10"/>
        <v>0.002580540536</v>
      </c>
      <c r="S103" s="19">
        <f t="shared" si="11"/>
        <v>0.03211274417</v>
      </c>
      <c r="T103" s="19">
        <f t="shared" si="12"/>
        <v>0.2704726052</v>
      </c>
      <c r="U103" s="19">
        <f t="shared" si="13"/>
        <v>0.1389307229</v>
      </c>
      <c r="V103" s="22"/>
      <c r="W103" s="22"/>
      <c r="X103" s="22"/>
      <c r="Y103" s="22"/>
      <c r="Z103" s="22"/>
    </row>
    <row r="104">
      <c r="A104" s="24" t="s">
        <v>78</v>
      </c>
      <c r="B104" s="17" t="s">
        <v>304</v>
      </c>
      <c r="C104" s="1">
        <v>1074.0</v>
      </c>
      <c r="D104" s="12">
        <v>33.0</v>
      </c>
      <c r="E104" s="18">
        <v>45.0</v>
      </c>
      <c r="F104" s="5">
        <v>94.0</v>
      </c>
      <c r="G104" s="6">
        <v>114.0</v>
      </c>
      <c r="H104" s="23">
        <f t="shared" ref="H104:K104" si="214">D104/$C104</f>
        <v>0.03072625698</v>
      </c>
      <c r="I104" s="23">
        <f t="shared" si="214"/>
        <v>0.04189944134</v>
      </c>
      <c r="J104" s="23">
        <f t="shared" si="214"/>
        <v>0.08752327747</v>
      </c>
      <c r="K104" s="23">
        <f t="shared" si="214"/>
        <v>0.1061452514</v>
      </c>
      <c r="L104" s="19">
        <f t="shared" si="5"/>
        <v>0.2727272727</v>
      </c>
      <c r="M104" s="19">
        <f t="shared" ref="M104:N104" si="215">J104</f>
        <v>0.08752327747</v>
      </c>
      <c r="N104" s="19">
        <f t="shared" si="215"/>
        <v>0.1061452514</v>
      </c>
      <c r="O104" s="19">
        <f t="shared" si="7"/>
        <v>1</v>
      </c>
      <c r="P104" s="19">
        <f t="shared" si="8"/>
        <v>0.1061452514</v>
      </c>
      <c r="Q104" s="19">
        <f t="shared" si="9"/>
        <v>0.2727272727</v>
      </c>
      <c r="R104" s="19">
        <f t="shared" si="10"/>
        <v>0.00929018029</v>
      </c>
      <c r="S104" s="19">
        <f t="shared" si="11"/>
        <v>0.02894870493</v>
      </c>
      <c r="T104" s="19">
        <f t="shared" si="12"/>
        <v>0.07438016529</v>
      </c>
      <c r="U104" s="19">
        <f t="shared" si="13"/>
        <v>0.1480446927</v>
      </c>
      <c r="V104" s="22"/>
      <c r="W104" s="22"/>
      <c r="X104" s="22"/>
      <c r="Y104" s="22"/>
      <c r="Z104" s="22"/>
    </row>
    <row r="105">
      <c r="A105" s="24" t="s">
        <v>78</v>
      </c>
      <c r="B105" s="17" t="s">
        <v>305</v>
      </c>
      <c r="C105" s="1">
        <v>1139.0</v>
      </c>
      <c r="D105" s="12">
        <v>15.0</v>
      </c>
      <c r="E105" s="18">
        <v>36.0</v>
      </c>
      <c r="F105" s="5">
        <v>115.0</v>
      </c>
      <c r="G105" s="6">
        <v>173.0</v>
      </c>
      <c r="H105" s="23">
        <f t="shared" ref="H105:K105" si="216">D105/$C105</f>
        <v>0.01316944688</v>
      </c>
      <c r="I105" s="23">
        <f t="shared" si="216"/>
        <v>0.03160667252</v>
      </c>
      <c r="J105" s="23">
        <f t="shared" si="216"/>
        <v>0.1009657594</v>
      </c>
      <c r="K105" s="23">
        <f t="shared" si="216"/>
        <v>0.1518876207</v>
      </c>
      <c r="L105" s="19">
        <f t="shared" si="5"/>
        <v>0.1504424779</v>
      </c>
      <c r="M105" s="19">
        <f t="shared" ref="M105:N105" si="217">J105</f>
        <v>0.1009657594</v>
      </c>
      <c r="N105" s="19">
        <f t="shared" si="217"/>
        <v>0.1518876207</v>
      </c>
      <c r="O105" s="19">
        <f t="shared" si="7"/>
        <v>1</v>
      </c>
      <c r="P105" s="19">
        <f t="shared" si="8"/>
        <v>0.1518876207</v>
      </c>
      <c r="Q105" s="19">
        <f t="shared" si="9"/>
        <v>0.1504424779</v>
      </c>
      <c r="R105" s="19">
        <f t="shared" si="10"/>
        <v>0.01533544898</v>
      </c>
      <c r="S105" s="19">
        <f t="shared" si="11"/>
        <v>0.02285035002</v>
      </c>
      <c r="T105" s="19">
        <f t="shared" si="12"/>
        <v>0.02263293915</v>
      </c>
      <c r="U105" s="19">
        <f t="shared" si="13"/>
        <v>0.1834942932</v>
      </c>
      <c r="V105" s="22"/>
      <c r="W105" s="22"/>
      <c r="X105" s="22"/>
      <c r="Y105" s="22"/>
      <c r="Z105" s="22"/>
    </row>
    <row r="106">
      <c r="A106" s="24" t="s">
        <v>78</v>
      </c>
      <c r="B106" s="17" t="s">
        <v>306</v>
      </c>
      <c r="C106" s="1">
        <v>1849.0</v>
      </c>
      <c r="D106" s="12">
        <v>38.0</v>
      </c>
      <c r="E106" s="18">
        <v>125.0</v>
      </c>
      <c r="F106" s="5">
        <v>53.0</v>
      </c>
      <c r="G106" s="6">
        <v>142.0</v>
      </c>
      <c r="H106" s="23">
        <f t="shared" ref="H106:K106" si="218">D106/$C106</f>
        <v>0.02055164954</v>
      </c>
      <c r="I106" s="23">
        <f t="shared" si="218"/>
        <v>0.06760411033</v>
      </c>
      <c r="J106" s="23">
        <f t="shared" si="218"/>
        <v>0.02866414278</v>
      </c>
      <c r="K106" s="23">
        <f t="shared" si="218"/>
        <v>0.07679826933</v>
      </c>
      <c r="L106" s="19">
        <f t="shared" si="5"/>
        <v>0.4553072626</v>
      </c>
      <c r="M106" s="19">
        <f t="shared" ref="M106:N106" si="219">J106</f>
        <v>0.02866414278</v>
      </c>
      <c r="N106" s="19">
        <f t="shared" si="219"/>
        <v>0.07679826933</v>
      </c>
      <c r="O106" s="19">
        <f t="shared" si="7"/>
        <v>1</v>
      </c>
      <c r="P106" s="19">
        <f t="shared" si="8"/>
        <v>0.07679826933</v>
      </c>
      <c r="Q106" s="19">
        <f t="shared" si="9"/>
        <v>0.4553072626</v>
      </c>
      <c r="R106" s="19">
        <f t="shared" si="10"/>
        <v>0.002201356557</v>
      </c>
      <c r="S106" s="19">
        <f t="shared" si="11"/>
        <v>0.03496680978</v>
      </c>
      <c r="T106" s="19">
        <f t="shared" si="12"/>
        <v>0.2073047033</v>
      </c>
      <c r="U106" s="19">
        <f t="shared" si="13"/>
        <v>0.1444023797</v>
      </c>
      <c r="V106" s="22"/>
      <c r="W106" s="22"/>
      <c r="X106" s="22"/>
      <c r="Y106" s="22"/>
      <c r="Z106" s="22"/>
    </row>
    <row r="107">
      <c r="A107" s="24" t="s">
        <v>78</v>
      </c>
      <c r="B107" s="17" t="s">
        <v>307</v>
      </c>
      <c r="C107" s="1">
        <v>2665.0</v>
      </c>
      <c r="D107" s="12">
        <v>53.0</v>
      </c>
      <c r="E107" s="18">
        <v>124.0</v>
      </c>
      <c r="F107" s="5">
        <v>83.0</v>
      </c>
      <c r="G107" s="6">
        <v>180.0</v>
      </c>
      <c r="H107" s="23">
        <f t="shared" ref="H107:K107" si="220">D107/$C107</f>
        <v>0.01988742964</v>
      </c>
      <c r="I107" s="23">
        <f t="shared" si="220"/>
        <v>0.04652908068</v>
      </c>
      <c r="J107" s="23">
        <f t="shared" si="220"/>
        <v>0.03114446529</v>
      </c>
      <c r="K107" s="23">
        <f t="shared" si="220"/>
        <v>0.06754221388</v>
      </c>
      <c r="L107" s="19">
        <f t="shared" si="5"/>
        <v>0.4022727273</v>
      </c>
      <c r="M107" s="19">
        <f t="shared" ref="M107:N107" si="221">J107</f>
        <v>0.03114446529</v>
      </c>
      <c r="N107" s="19">
        <f t="shared" si="221"/>
        <v>0.06754221388</v>
      </c>
      <c r="O107" s="19">
        <f t="shared" si="7"/>
        <v>1</v>
      </c>
      <c r="P107" s="19">
        <f t="shared" si="8"/>
        <v>0.06754221388</v>
      </c>
      <c r="Q107" s="19">
        <f t="shared" si="9"/>
        <v>0.4022727273</v>
      </c>
      <c r="R107" s="19">
        <f t="shared" si="10"/>
        <v>0.002103566136</v>
      </c>
      <c r="S107" s="19">
        <f t="shared" si="11"/>
        <v>0.02717039059</v>
      </c>
      <c r="T107" s="19">
        <f t="shared" si="12"/>
        <v>0.1618233471</v>
      </c>
      <c r="U107" s="19">
        <f t="shared" si="13"/>
        <v>0.1140712946</v>
      </c>
      <c r="V107" s="22"/>
      <c r="W107" s="22"/>
      <c r="X107" s="22"/>
      <c r="Y107" s="22"/>
      <c r="Z107" s="22"/>
    </row>
    <row r="108">
      <c r="A108" s="24" t="s">
        <v>78</v>
      </c>
      <c r="B108" s="17" t="s">
        <v>308</v>
      </c>
      <c r="C108" s="1">
        <v>1476.0</v>
      </c>
      <c r="D108" s="12">
        <v>19.0</v>
      </c>
      <c r="E108" s="18">
        <v>56.0</v>
      </c>
      <c r="F108" s="5">
        <v>52.0</v>
      </c>
      <c r="G108" s="6">
        <v>70.0</v>
      </c>
      <c r="H108" s="23">
        <f t="shared" ref="H108:K108" si="222">D108/$C108</f>
        <v>0.01287262873</v>
      </c>
      <c r="I108" s="23">
        <f t="shared" si="222"/>
        <v>0.0379403794</v>
      </c>
      <c r="J108" s="23">
        <f t="shared" si="222"/>
        <v>0.0352303523</v>
      </c>
      <c r="K108" s="23">
        <f t="shared" si="222"/>
        <v>0.04742547425</v>
      </c>
      <c r="L108" s="19">
        <f t="shared" si="5"/>
        <v>0.3807106599</v>
      </c>
      <c r="M108" s="19">
        <f t="shared" ref="M108:N108" si="223">J108</f>
        <v>0.0352303523</v>
      </c>
      <c r="N108" s="19">
        <f t="shared" si="223"/>
        <v>0.04742547425</v>
      </c>
      <c r="O108" s="19">
        <f t="shared" si="7"/>
        <v>1</v>
      </c>
      <c r="P108" s="19">
        <f t="shared" si="8"/>
        <v>0.04742547425</v>
      </c>
      <c r="Q108" s="19">
        <f t="shared" si="9"/>
        <v>0.3807106599</v>
      </c>
      <c r="R108" s="19">
        <f t="shared" si="10"/>
        <v>0.001670816166</v>
      </c>
      <c r="S108" s="19">
        <f t="shared" si="11"/>
        <v>0.0180553836</v>
      </c>
      <c r="T108" s="19">
        <f t="shared" si="12"/>
        <v>0.1449406066</v>
      </c>
      <c r="U108" s="19">
        <f t="shared" si="13"/>
        <v>0.08536585366</v>
      </c>
      <c r="V108" s="22"/>
      <c r="W108" s="22"/>
      <c r="X108" s="22"/>
      <c r="Y108" s="22"/>
      <c r="Z108" s="22"/>
    </row>
    <row r="109">
      <c r="A109" s="24" t="s">
        <v>78</v>
      </c>
      <c r="B109" s="17" t="s">
        <v>309</v>
      </c>
      <c r="C109" s="1">
        <v>1993.0</v>
      </c>
      <c r="D109" s="12">
        <v>43.0</v>
      </c>
      <c r="E109" s="18">
        <v>95.0</v>
      </c>
      <c r="F109" s="5">
        <v>186.0</v>
      </c>
      <c r="G109" s="6">
        <v>219.0</v>
      </c>
      <c r="H109" s="23">
        <f t="shared" ref="H109:K109" si="224">D109/$C109</f>
        <v>0.0215755143</v>
      </c>
      <c r="I109" s="23">
        <f t="shared" si="224"/>
        <v>0.04766683392</v>
      </c>
      <c r="J109" s="23">
        <f t="shared" si="224"/>
        <v>0.09332664325</v>
      </c>
      <c r="K109" s="23">
        <f t="shared" si="224"/>
        <v>0.1098845961</v>
      </c>
      <c r="L109" s="19">
        <f t="shared" si="5"/>
        <v>0.2541436464</v>
      </c>
      <c r="M109" s="19">
        <f t="shared" ref="M109:N109" si="225">J109</f>
        <v>0.09332664325</v>
      </c>
      <c r="N109" s="19">
        <f t="shared" si="225"/>
        <v>0.1098845961</v>
      </c>
      <c r="O109" s="19">
        <f t="shared" si="7"/>
        <v>1</v>
      </c>
      <c r="P109" s="19">
        <f t="shared" si="8"/>
        <v>0.1098845961</v>
      </c>
      <c r="Q109" s="19">
        <f t="shared" si="9"/>
        <v>0.2541436464</v>
      </c>
      <c r="R109" s="19">
        <f t="shared" si="10"/>
        <v>0.0102551605</v>
      </c>
      <c r="S109" s="19">
        <f t="shared" si="11"/>
        <v>0.02792647193</v>
      </c>
      <c r="T109" s="19">
        <f t="shared" si="12"/>
        <v>0.06458899301</v>
      </c>
      <c r="U109" s="19">
        <f t="shared" si="13"/>
        <v>0.15755143</v>
      </c>
      <c r="V109" s="22"/>
      <c r="W109" s="22"/>
      <c r="X109" s="22"/>
      <c r="Y109" s="22"/>
      <c r="Z109" s="22"/>
    </row>
    <row r="110">
      <c r="A110" s="24" t="s">
        <v>78</v>
      </c>
      <c r="B110" s="17" t="s">
        <v>310</v>
      </c>
      <c r="C110" s="1">
        <v>2610.0</v>
      </c>
      <c r="D110" s="12">
        <v>105.0</v>
      </c>
      <c r="E110" s="18">
        <v>192.0</v>
      </c>
      <c r="F110" s="5">
        <v>109.0</v>
      </c>
      <c r="G110" s="6">
        <v>142.0</v>
      </c>
      <c r="H110" s="23">
        <f t="shared" ref="H110:K110" si="226">D110/$C110</f>
        <v>0.04022988506</v>
      </c>
      <c r="I110" s="23">
        <f t="shared" si="226"/>
        <v>0.07356321839</v>
      </c>
      <c r="J110" s="23">
        <f t="shared" si="226"/>
        <v>0.04176245211</v>
      </c>
      <c r="K110" s="23">
        <f t="shared" si="226"/>
        <v>0.05440613027</v>
      </c>
      <c r="L110" s="19">
        <f t="shared" si="5"/>
        <v>0.5419708029</v>
      </c>
      <c r="M110" s="19">
        <f t="shared" ref="M110:N110" si="227">J110</f>
        <v>0.04176245211</v>
      </c>
      <c r="N110" s="19">
        <f t="shared" si="227"/>
        <v>0.05440613027</v>
      </c>
      <c r="O110" s="19">
        <f t="shared" si="7"/>
        <v>1</v>
      </c>
      <c r="P110" s="19">
        <f t="shared" si="8"/>
        <v>0.05440613027</v>
      </c>
      <c r="Q110" s="19">
        <f t="shared" si="9"/>
        <v>0.5419708029</v>
      </c>
      <c r="R110" s="19">
        <f t="shared" si="10"/>
        <v>0.00227213341</v>
      </c>
      <c r="S110" s="19">
        <f t="shared" si="11"/>
        <v>0.02948653411</v>
      </c>
      <c r="T110" s="19">
        <f t="shared" si="12"/>
        <v>0.2937323512</v>
      </c>
      <c r="U110" s="19">
        <f t="shared" si="13"/>
        <v>0.1279693487</v>
      </c>
      <c r="V110" s="22"/>
      <c r="W110" s="22"/>
      <c r="X110" s="22"/>
      <c r="Y110" s="22"/>
      <c r="Z110" s="22"/>
    </row>
    <row r="111">
      <c r="A111" s="24" t="s">
        <v>78</v>
      </c>
      <c r="B111" s="17" t="s">
        <v>311</v>
      </c>
      <c r="C111" s="1">
        <v>1895.0</v>
      </c>
      <c r="D111" s="12">
        <v>34.0</v>
      </c>
      <c r="E111" s="18">
        <v>53.0</v>
      </c>
      <c r="F111" s="5">
        <v>128.0</v>
      </c>
      <c r="G111" s="6">
        <v>140.0</v>
      </c>
      <c r="H111" s="23">
        <f t="shared" ref="H111:K111" si="228">D111/$C111</f>
        <v>0.01794195251</v>
      </c>
      <c r="I111" s="23">
        <f t="shared" si="228"/>
        <v>0.02796833773</v>
      </c>
      <c r="J111" s="23">
        <f t="shared" si="228"/>
        <v>0.06754617414</v>
      </c>
      <c r="K111" s="23">
        <f t="shared" si="228"/>
        <v>0.07387862797</v>
      </c>
      <c r="L111" s="19">
        <f t="shared" si="5"/>
        <v>0.2450704225</v>
      </c>
      <c r="M111" s="19">
        <f t="shared" ref="M111:N111" si="229">J111</f>
        <v>0.06754617414</v>
      </c>
      <c r="N111" s="19">
        <f t="shared" si="229"/>
        <v>0.07387862797</v>
      </c>
      <c r="O111" s="19">
        <f t="shared" si="7"/>
        <v>1</v>
      </c>
      <c r="P111" s="19">
        <f t="shared" si="8"/>
        <v>0.07387862797</v>
      </c>
      <c r="Q111" s="19">
        <f t="shared" si="9"/>
        <v>0.2450704225</v>
      </c>
      <c r="R111" s="19">
        <f t="shared" si="10"/>
        <v>0.00499021867</v>
      </c>
      <c r="S111" s="19">
        <f t="shared" si="11"/>
        <v>0.01810546657</v>
      </c>
      <c r="T111" s="19">
        <f t="shared" si="12"/>
        <v>0.060059512</v>
      </c>
      <c r="U111" s="19">
        <f t="shared" si="13"/>
        <v>0.1018469657</v>
      </c>
      <c r="V111" s="22"/>
      <c r="W111" s="22"/>
      <c r="X111" s="22"/>
      <c r="Y111" s="22"/>
      <c r="Z111" s="22"/>
    </row>
    <row r="112">
      <c r="A112" s="24" t="s">
        <v>78</v>
      </c>
      <c r="B112" s="17" t="s">
        <v>312</v>
      </c>
      <c r="C112" s="1">
        <v>2829.0</v>
      </c>
      <c r="D112" s="12">
        <v>51.0</v>
      </c>
      <c r="E112" s="18">
        <v>246.0</v>
      </c>
      <c r="F112" s="5">
        <v>64.0</v>
      </c>
      <c r="G112" s="6">
        <v>174.0</v>
      </c>
      <c r="H112" s="23">
        <f t="shared" ref="H112:K112" si="230">D112/$C112</f>
        <v>0.01802757158</v>
      </c>
      <c r="I112" s="23">
        <f t="shared" si="230"/>
        <v>0.08695652174</v>
      </c>
      <c r="J112" s="23">
        <f t="shared" si="230"/>
        <v>0.02262283492</v>
      </c>
      <c r="K112" s="23">
        <f t="shared" si="230"/>
        <v>0.06150583245</v>
      </c>
      <c r="L112" s="19">
        <f t="shared" si="5"/>
        <v>0.5551401869</v>
      </c>
      <c r="M112" s="19">
        <f t="shared" ref="M112:N112" si="231">J112</f>
        <v>0.02262283492</v>
      </c>
      <c r="N112" s="19">
        <f t="shared" si="231"/>
        <v>0.06150583245</v>
      </c>
      <c r="O112" s="19">
        <f t="shared" si="7"/>
        <v>1</v>
      </c>
      <c r="P112" s="19">
        <f t="shared" si="8"/>
        <v>0.06150583245</v>
      </c>
      <c r="Q112" s="19">
        <f t="shared" si="9"/>
        <v>0.5551401869</v>
      </c>
      <c r="R112" s="19">
        <f t="shared" si="10"/>
        <v>0.001391436294</v>
      </c>
      <c r="S112" s="19">
        <f t="shared" si="11"/>
        <v>0.03414435932</v>
      </c>
      <c r="T112" s="19">
        <f t="shared" si="12"/>
        <v>0.3081806271</v>
      </c>
      <c r="U112" s="19">
        <f t="shared" si="13"/>
        <v>0.1484623542</v>
      </c>
      <c r="V112" s="22"/>
      <c r="W112" s="22"/>
      <c r="X112" s="22"/>
      <c r="Y112" s="22"/>
      <c r="Z112" s="22"/>
    </row>
    <row r="113">
      <c r="A113" s="24" t="s">
        <v>78</v>
      </c>
      <c r="B113" s="17" t="s">
        <v>313</v>
      </c>
      <c r="C113" s="1">
        <v>1997.0</v>
      </c>
      <c r="D113" s="12">
        <v>61.0</v>
      </c>
      <c r="E113" s="18">
        <v>211.0</v>
      </c>
      <c r="F113" s="5">
        <v>62.0</v>
      </c>
      <c r="G113" s="6">
        <v>196.0</v>
      </c>
      <c r="H113" s="23">
        <f t="shared" ref="H113:K113" si="232">D113/$C113</f>
        <v>0.03054581873</v>
      </c>
      <c r="I113" s="23">
        <f t="shared" si="232"/>
        <v>0.1056584877</v>
      </c>
      <c r="J113" s="23">
        <f t="shared" si="232"/>
        <v>0.03104656985</v>
      </c>
      <c r="K113" s="23">
        <f t="shared" si="232"/>
        <v>0.09814722083</v>
      </c>
      <c r="L113" s="19">
        <f t="shared" si="5"/>
        <v>0.5132075472</v>
      </c>
      <c r="M113" s="19">
        <f t="shared" ref="M113:N113" si="233">J113</f>
        <v>0.03104656985</v>
      </c>
      <c r="N113" s="19">
        <f t="shared" si="233"/>
        <v>0.09814722083</v>
      </c>
      <c r="O113" s="19">
        <f t="shared" si="7"/>
        <v>1</v>
      </c>
      <c r="P113" s="19">
        <f t="shared" si="8"/>
        <v>0.09814722083</v>
      </c>
      <c r="Q113" s="19">
        <f t="shared" si="9"/>
        <v>0.5132075472</v>
      </c>
      <c r="R113" s="19">
        <f t="shared" si="10"/>
        <v>0.003047134548</v>
      </c>
      <c r="S113" s="19">
        <f t="shared" si="11"/>
        <v>0.05036989446</v>
      </c>
      <c r="T113" s="19">
        <f t="shared" si="12"/>
        <v>0.2633819865</v>
      </c>
      <c r="U113" s="19">
        <f t="shared" si="13"/>
        <v>0.2038057086</v>
      </c>
      <c r="V113" s="22"/>
      <c r="W113" s="22"/>
      <c r="X113" s="22"/>
      <c r="Y113" s="22"/>
      <c r="Z113" s="22"/>
    </row>
    <row r="114">
      <c r="A114" s="24" t="s">
        <v>78</v>
      </c>
      <c r="B114" s="17" t="s">
        <v>314</v>
      </c>
      <c r="C114" s="1">
        <v>2669.0</v>
      </c>
      <c r="D114" s="12">
        <v>55.0</v>
      </c>
      <c r="E114" s="18">
        <v>223.0</v>
      </c>
      <c r="F114" s="5">
        <v>88.0</v>
      </c>
      <c r="G114" s="6">
        <v>228.0</v>
      </c>
      <c r="H114" s="23">
        <f t="shared" ref="H114:K114" si="234">D114/$C114</f>
        <v>0.0206069689</v>
      </c>
      <c r="I114" s="23">
        <f t="shared" si="234"/>
        <v>0.08355189209</v>
      </c>
      <c r="J114" s="23">
        <f t="shared" si="234"/>
        <v>0.03297115024</v>
      </c>
      <c r="K114" s="23">
        <f t="shared" si="234"/>
        <v>0.0854252529</v>
      </c>
      <c r="L114" s="19">
        <f t="shared" si="5"/>
        <v>0.468013468</v>
      </c>
      <c r="M114" s="19">
        <f t="shared" ref="M114:N114" si="235">J114</f>
        <v>0.03297115024</v>
      </c>
      <c r="N114" s="19">
        <f t="shared" si="235"/>
        <v>0.0854252529</v>
      </c>
      <c r="O114" s="19">
        <f t="shared" si="7"/>
        <v>1</v>
      </c>
      <c r="P114" s="19">
        <f t="shared" si="8"/>
        <v>0.0854252529</v>
      </c>
      <c r="Q114" s="19">
        <f t="shared" si="9"/>
        <v>0.468013468</v>
      </c>
      <c r="R114" s="19">
        <f t="shared" si="10"/>
        <v>0.002816568848</v>
      </c>
      <c r="S114" s="19">
        <f t="shared" si="11"/>
        <v>0.03998016887</v>
      </c>
      <c r="T114" s="19">
        <f t="shared" si="12"/>
        <v>0.2190366062</v>
      </c>
      <c r="U114" s="19">
        <f t="shared" si="13"/>
        <v>0.168977145</v>
      </c>
      <c r="V114" s="22"/>
      <c r="W114" s="22"/>
      <c r="X114" s="22"/>
      <c r="Y114" s="22"/>
      <c r="Z114" s="22"/>
    </row>
    <row r="115">
      <c r="A115" s="24" t="s">
        <v>78</v>
      </c>
      <c r="B115" s="17" t="s">
        <v>315</v>
      </c>
      <c r="C115" s="1">
        <v>2353.0</v>
      </c>
      <c r="D115" s="12">
        <v>58.0</v>
      </c>
      <c r="E115" s="18">
        <v>204.0</v>
      </c>
      <c r="F115" s="5">
        <v>97.0</v>
      </c>
      <c r="G115" s="6">
        <v>208.0</v>
      </c>
      <c r="H115" s="23">
        <f t="shared" ref="H115:K115" si="236">D115/$C115</f>
        <v>0.02464938377</v>
      </c>
      <c r="I115" s="23">
        <f t="shared" si="236"/>
        <v>0.08669783255</v>
      </c>
      <c r="J115" s="23">
        <f t="shared" si="236"/>
        <v>0.0412239694</v>
      </c>
      <c r="K115" s="23">
        <f t="shared" si="236"/>
        <v>0.08839779006</v>
      </c>
      <c r="L115" s="19">
        <f t="shared" si="5"/>
        <v>0.4620811287</v>
      </c>
      <c r="M115" s="19">
        <f t="shared" ref="M115:N115" si="237">J115</f>
        <v>0.0412239694</v>
      </c>
      <c r="N115" s="19">
        <f t="shared" si="237"/>
        <v>0.08839779006</v>
      </c>
      <c r="O115" s="19">
        <f t="shared" si="7"/>
        <v>1</v>
      </c>
      <c r="P115" s="19">
        <f t="shared" si="8"/>
        <v>0.08839779006</v>
      </c>
      <c r="Q115" s="19">
        <f t="shared" si="9"/>
        <v>0.4620811287</v>
      </c>
      <c r="R115" s="19">
        <f t="shared" si="10"/>
        <v>0.003644107792</v>
      </c>
      <c r="S115" s="19">
        <f t="shared" si="11"/>
        <v>0.04084695061</v>
      </c>
      <c r="T115" s="19">
        <f t="shared" si="12"/>
        <v>0.2135189695</v>
      </c>
      <c r="U115" s="19">
        <f t="shared" si="13"/>
        <v>0.1750956226</v>
      </c>
      <c r="V115" s="22"/>
      <c r="W115" s="22"/>
      <c r="X115" s="22"/>
      <c r="Y115" s="22"/>
      <c r="Z115" s="22"/>
    </row>
    <row r="116">
      <c r="A116" s="24" t="s">
        <v>78</v>
      </c>
      <c r="B116" s="17" t="s">
        <v>316</v>
      </c>
      <c r="C116" s="1">
        <v>1895.0</v>
      </c>
      <c r="D116" s="12">
        <v>45.0</v>
      </c>
      <c r="E116" s="18">
        <v>115.0</v>
      </c>
      <c r="F116" s="5">
        <v>55.0</v>
      </c>
      <c r="G116" s="6">
        <v>172.0</v>
      </c>
      <c r="H116" s="23">
        <f t="shared" ref="H116:K116" si="238">D116/$C116</f>
        <v>0.02374670185</v>
      </c>
      <c r="I116" s="23">
        <f t="shared" si="238"/>
        <v>0.06068601583</v>
      </c>
      <c r="J116" s="23">
        <f t="shared" si="238"/>
        <v>0.0290237467</v>
      </c>
      <c r="K116" s="23">
        <f t="shared" si="238"/>
        <v>0.0907651715</v>
      </c>
      <c r="L116" s="19">
        <f t="shared" si="5"/>
        <v>0.4134366925</v>
      </c>
      <c r="M116" s="19">
        <f t="shared" ref="M116:N116" si="239">J116</f>
        <v>0.0290237467</v>
      </c>
      <c r="N116" s="19">
        <f t="shared" si="239"/>
        <v>0.0907651715</v>
      </c>
      <c r="O116" s="19">
        <f t="shared" si="7"/>
        <v>1</v>
      </c>
      <c r="P116" s="19">
        <f t="shared" si="8"/>
        <v>0.0907651715</v>
      </c>
      <c r="Q116" s="19">
        <f t="shared" si="9"/>
        <v>0.4134366925</v>
      </c>
      <c r="R116" s="19">
        <f t="shared" si="10"/>
        <v>0.002634345347</v>
      </c>
      <c r="S116" s="19">
        <f t="shared" si="11"/>
        <v>0.0375256523</v>
      </c>
      <c r="T116" s="19">
        <f t="shared" si="12"/>
        <v>0.1709298987</v>
      </c>
      <c r="U116" s="19">
        <f t="shared" si="13"/>
        <v>0.1514511873</v>
      </c>
      <c r="V116" s="22"/>
      <c r="W116" s="22"/>
      <c r="X116" s="22"/>
      <c r="Y116" s="22"/>
      <c r="Z116" s="22"/>
    </row>
    <row r="117">
      <c r="A117" s="24" t="s">
        <v>78</v>
      </c>
      <c r="B117" s="17" t="s">
        <v>317</v>
      </c>
      <c r="C117" s="1">
        <v>2113.0</v>
      </c>
      <c r="D117" s="12">
        <v>27.0</v>
      </c>
      <c r="E117" s="18">
        <v>54.0</v>
      </c>
      <c r="F117" s="5">
        <v>57.0</v>
      </c>
      <c r="G117" s="6">
        <v>96.0</v>
      </c>
      <c r="H117" s="23">
        <f t="shared" ref="H117:K117" si="240">D117/$C117</f>
        <v>0.0127780407</v>
      </c>
      <c r="I117" s="23">
        <f t="shared" si="240"/>
        <v>0.0255560814</v>
      </c>
      <c r="J117" s="23">
        <f t="shared" si="240"/>
        <v>0.0269758637</v>
      </c>
      <c r="K117" s="23">
        <f t="shared" si="240"/>
        <v>0.0454330336</v>
      </c>
      <c r="L117" s="19">
        <f t="shared" si="5"/>
        <v>0.3461538462</v>
      </c>
      <c r="M117" s="19">
        <f t="shared" ref="M117:N117" si="241">J117</f>
        <v>0.0269758637</v>
      </c>
      <c r="N117" s="19">
        <f t="shared" si="241"/>
        <v>0.0454330336</v>
      </c>
      <c r="O117" s="19">
        <f t="shared" si="7"/>
        <v>1</v>
      </c>
      <c r="P117" s="19">
        <f t="shared" si="8"/>
        <v>0.0454330336</v>
      </c>
      <c r="Q117" s="19">
        <f t="shared" si="9"/>
        <v>0.3461538462</v>
      </c>
      <c r="R117" s="19">
        <f t="shared" si="10"/>
        <v>0.001225595322</v>
      </c>
      <c r="S117" s="19">
        <f t="shared" si="11"/>
        <v>0.01572681932</v>
      </c>
      <c r="T117" s="19">
        <f t="shared" si="12"/>
        <v>0.1198224852</v>
      </c>
      <c r="U117" s="19">
        <f t="shared" si="13"/>
        <v>0.070989115</v>
      </c>
      <c r="V117" s="22"/>
      <c r="W117" s="22"/>
      <c r="X117" s="22"/>
      <c r="Y117" s="22"/>
      <c r="Z117" s="22"/>
    </row>
    <row r="118">
      <c r="A118" s="24" t="s">
        <v>78</v>
      </c>
      <c r="B118" s="17" t="s">
        <v>318</v>
      </c>
      <c r="C118" s="1">
        <v>2051.0</v>
      </c>
      <c r="D118" s="12">
        <v>62.0</v>
      </c>
      <c r="E118" s="18">
        <v>166.0</v>
      </c>
      <c r="F118" s="5">
        <v>60.0</v>
      </c>
      <c r="G118" s="6">
        <v>211.0</v>
      </c>
      <c r="H118" s="23">
        <f t="shared" ref="H118:K118" si="242">D118/$C118</f>
        <v>0.03022915651</v>
      </c>
      <c r="I118" s="23">
        <f t="shared" si="242"/>
        <v>0.08093612872</v>
      </c>
      <c r="J118" s="23">
        <f t="shared" si="242"/>
        <v>0.02925402243</v>
      </c>
      <c r="K118" s="23">
        <f t="shared" si="242"/>
        <v>0.1028766455</v>
      </c>
      <c r="L118" s="19">
        <f t="shared" si="5"/>
        <v>0.4569138277</v>
      </c>
      <c r="M118" s="19">
        <f t="shared" ref="M118:N118" si="243">J118</f>
        <v>0.02925402243</v>
      </c>
      <c r="N118" s="19">
        <f t="shared" si="243"/>
        <v>0.1028766455</v>
      </c>
      <c r="O118" s="19">
        <f t="shared" si="7"/>
        <v>1</v>
      </c>
      <c r="P118" s="19">
        <f t="shared" si="8"/>
        <v>0.1028766455</v>
      </c>
      <c r="Q118" s="19">
        <f t="shared" si="9"/>
        <v>0.4569138277</v>
      </c>
      <c r="R118" s="19">
        <f t="shared" si="10"/>
        <v>0.003009555696</v>
      </c>
      <c r="S118" s="19">
        <f t="shared" si="11"/>
        <v>0.04700576189</v>
      </c>
      <c r="T118" s="19">
        <f t="shared" si="12"/>
        <v>0.2087702459</v>
      </c>
      <c r="U118" s="19">
        <f t="shared" si="13"/>
        <v>0.1838127743</v>
      </c>
      <c r="V118" s="22"/>
      <c r="W118" s="22"/>
      <c r="X118" s="22"/>
      <c r="Y118" s="22"/>
      <c r="Z118" s="22"/>
    </row>
    <row r="119">
      <c r="A119" s="24" t="s">
        <v>78</v>
      </c>
      <c r="B119" s="17" t="s">
        <v>319</v>
      </c>
      <c r="C119" s="1">
        <v>2877.0</v>
      </c>
      <c r="D119" s="12">
        <v>87.0</v>
      </c>
      <c r="E119" s="18">
        <v>224.0</v>
      </c>
      <c r="F119" s="5">
        <v>87.0</v>
      </c>
      <c r="G119" s="6">
        <v>219.0</v>
      </c>
      <c r="H119" s="23">
        <f t="shared" ref="H119:K119" si="244">D119/$C119</f>
        <v>0.03023983316</v>
      </c>
      <c r="I119" s="23">
        <f t="shared" si="244"/>
        <v>0.07785888078</v>
      </c>
      <c r="J119" s="23">
        <f t="shared" si="244"/>
        <v>0.03023983316</v>
      </c>
      <c r="K119" s="23">
        <f t="shared" si="244"/>
        <v>0.07612095933</v>
      </c>
      <c r="L119" s="19">
        <f t="shared" si="5"/>
        <v>0.5040518639</v>
      </c>
      <c r="M119" s="19">
        <f t="shared" ref="M119:N119" si="245">J119</f>
        <v>0.03023983316</v>
      </c>
      <c r="N119" s="19">
        <f t="shared" si="245"/>
        <v>0.07612095933</v>
      </c>
      <c r="O119" s="19">
        <f t="shared" si="7"/>
        <v>1</v>
      </c>
      <c r="P119" s="19">
        <f t="shared" si="8"/>
        <v>0.07612095933</v>
      </c>
      <c r="Q119" s="19">
        <f t="shared" si="9"/>
        <v>0.5040518639</v>
      </c>
      <c r="R119" s="19">
        <f t="shared" si="10"/>
        <v>0.00230188511</v>
      </c>
      <c r="S119" s="19">
        <f t="shared" si="11"/>
        <v>0.03836891143</v>
      </c>
      <c r="T119" s="19">
        <f t="shared" si="12"/>
        <v>0.2540682815</v>
      </c>
      <c r="U119" s="19">
        <f t="shared" si="13"/>
        <v>0.1539798401</v>
      </c>
      <c r="V119" s="22"/>
      <c r="W119" s="22"/>
      <c r="X119" s="22"/>
      <c r="Y119" s="22"/>
      <c r="Z119" s="22"/>
    </row>
    <row r="120">
      <c r="A120" s="24" t="s">
        <v>78</v>
      </c>
      <c r="B120" s="17" t="s">
        <v>320</v>
      </c>
      <c r="C120" s="1">
        <v>2130.0</v>
      </c>
      <c r="D120" s="12">
        <v>44.0</v>
      </c>
      <c r="E120" s="18">
        <v>124.0</v>
      </c>
      <c r="F120" s="5">
        <v>58.0</v>
      </c>
      <c r="G120" s="6">
        <v>122.0</v>
      </c>
      <c r="H120" s="23">
        <f t="shared" ref="H120:K120" si="246">D120/$C120</f>
        <v>0.020657277</v>
      </c>
      <c r="I120" s="23">
        <f t="shared" si="246"/>
        <v>0.05821596244</v>
      </c>
      <c r="J120" s="23">
        <f t="shared" si="246"/>
        <v>0.02723004695</v>
      </c>
      <c r="K120" s="23">
        <f t="shared" si="246"/>
        <v>0.05727699531</v>
      </c>
      <c r="L120" s="19">
        <f t="shared" si="5"/>
        <v>0.4827586207</v>
      </c>
      <c r="M120" s="19">
        <f t="shared" ref="M120:N120" si="247">J120</f>
        <v>0.02723004695</v>
      </c>
      <c r="N120" s="19">
        <f t="shared" si="247"/>
        <v>0.05727699531</v>
      </c>
      <c r="O120" s="19">
        <f t="shared" si="7"/>
        <v>1</v>
      </c>
      <c r="P120" s="19">
        <f t="shared" si="8"/>
        <v>0.05727699531</v>
      </c>
      <c r="Q120" s="19">
        <f t="shared" si="9"/>
        <v>0.4827586207</v>
      </c>
      <c r="R120" s="19">
        <f t="shared" si="10"/>
        <v>0.001559655271</v>
      </c>
      <c r="S120" s="19">
        <f t="shared" si="11"/>
        <v>0.02765096325</v>
      </c>
      <c r="T120" s="19">
        <f t="shared" si="12"/>
        <v>0.2330558859</v>
      </c>
      <c r="U120" s="19">
        <f t="shared" si="13"/>
        <v>0.1154929577</v>
      </c>
      <c r="V120" s="22"/>
      <c r="W120" s="22"/>
      <c r="X120" s="22"/>
      <c r="Y120" s="22"/>
      <c r="Z120" s="22"/>
    </row>
    <row r="121">
      <c r="A121" s="24" t="s">
        <v>78</v>
      </c>
      <c r="B121" s="17" t="s">
        <v>321</v>
      </c>
      <c r="C121" s="1">
        <v>1427.0</v>
      </c>
      <c r="D121" s="12">
        <v>35.0</v>
      </c>
      <c r="E121" s="18">
        <v>60.0</v>
      </c>
      <c r="F121" s="5">
        <v>114.0</v>
      </c>
      <c r="G121" s="6">
        <v>122.0</v>
      </c>
      <c r="H121" s="23">
        <f t="shared" ref="H121:K121" si="248">D121/$C121</f>
        <v>0.02452697968</v>
      </c>
      <c r="I121" s="23">
        <f t="shared" si="248"/>
        <v>0.04204625088</v>
      </c>
      <c r="J121" s="23">
        <f t="shared" si="248"/>
        <v>0.07988787666</v>
      </c>
      <c r="K121" s="23">
        <f t="shared" si="248"/>
        <v>0.08549404345</v>
      </c>
      <c r="L121" s="19">
        <f t="shared" si="5"/>
        <v>0.2870090634</v>
      </c>
      <c r="M121" s="19">
        <f t="shared" ref="M121:N121" si="249">J121</f>
        <v>0.07988787666</v>
      </c>
      <c r="N121" s="19">
        <f t="shared" si="249"/>
        <v>0.08549404345</v>
      </c>
      <c r="O121" s="19">
        <f t="shared" si="7"/>
        <v>1</v>
      </c>
      <c r="P121" s="19">
        <f t="shared" si="8"/>
        <v>0.08549404345</v>
      </c>
      <c r="Q121" s="19">
        <f t="shared" si="9"/>
        <v>0.2870090634</v>
      </c>
      <c r="R121" s="19">
        <f t="shared" si="10"/>
        <v>0.006829937598</v>
      </c>
      <c r="S121" s="19">
        <f t="shared" si="11"/>
        <v>0.02453756534</v>
      </c>
      <c r="T121" s="19">
        <f t="shared" si="12"/>
        <v>0.0823742025</v>
      </c>
      <c r="U121" s="19">
        <f t="shared" si="13"/>
        <v>0.1275402943</v>
      </c>
      <c r="V121" s="22"/>
      <c r="W121" s="22"/>
      <c r="X121" s="22"/>
      <c r="Y121" s="22"/>
      <c r="Z121" s="22"/>
    </row>
    <row r="122">
      <c r="A122" s="24" t="s">
        <v>78</v>
      </c>
      <c r="B122" s="17" t="s">
        <v>322</v>
      </c>
      <c r="C122" s="1">
        <v>1587.0</v>
      </c>
      <c r="D122" s="12">
        <v>15.0</v>
      </c>
      <c r="E122" s="18">
        <v>69.0</v>
      </c>
      <c r="F122" s="5">
        <v>28.0</v>
      </c>
      <c r="G122" s="6">
        <v>60.0</v>
      </c>
      <c r="H122" s="23">
        <f t="shared" ref="H122:K122" si="250">D122/$C122</f>
        <v>0.009451795841</v>
      </c>
      <c r="I122" s="23">
        <f t="shared" si="250"/>
        <v>0.04347826087</v>
      </c>
      <c r="J122" s="23">
        <f t="shared" si="250"/>
        <v>0.01764335224</v>
      </c>
      <c r="K122" s="23">
        <f t="shared" si="250"/>
        <v>0.03780718336</v>
      </c>
      <c r="L122" s="19">
        <f t="shared" si="5"/>
        <v>0.488372093</v>
      </c>
      <c r="M122" s="19">
        <f t="shared" ref="M122:N122" si="251">J122</f>
        <v>0.01764335224</v>
      </c>
      <c r="N122" s="19">
        <f t="shared" si="251"/>
        <v>0.03780718336</v>
      </c>
      <c r="O122" s="19">
        <f t="shared" si="7"/>
        <v>1</v>
      </c>
      <c r="P122" s="19">
        <f t="shared" si="8"/>
        <v>0.03780718336</v>
      </c>
      <c r="Q122" s="19">
        <f t="shared" si="9"/>
        <v>0.488372093</v>
      </c>
      <c r="R122" s="19">
        <f t="shared" si="10"/>
        <v>0.0006670454532</v>
      </c>
      <c r="S122" s="19">
        <f t="shared" si="11"/>
        <v>0.01846397327</v>
      </c>
      <c r="T122" s="19">
        <f t="shared" si="12"/>
        <v>0.2385073012</v>
      </c>
      <c r="U122" s="19">
        <f t="shared" si="13"/>
        <v>0.08128544423</v>
      </c>
      <c r="V122" s="22"/>
      <c r="W122" s="22"/>
      <c r="X122" s="22"/>
      <c r="Y122" s="22"/>
      <c r="Z122" s="22"/>
    </row>
    <row r="123">
      <c r="A123" s="24" t="s">
        <v>78</v>
      </c>
      <c r="B123" s="17" t="s">
        <v>323</v>
      </c>
      <c r="C123" s="1">
        <v>1732.0</v>
      </c>
      <c r="D123" s="12">
        <v>23.0</v>
      </c>
      <c r="E123" s="18">
        <v>36.0</v>
      </c>
      <c r="F123" s="5">
        <v>56.0</v>
      </c>
      <c r="G123" s="6">
        <v>77.0</v>
      </c>
      <c r="H123" s="23">
        <f t="shared" ref="H123:K123" si="252">D123/$C123</f>
        <v>0.01327944573</v>
      </c>
      <c r="I123" s="23">
        <f t="shared" si="252"/>
        <v>0.0207852194</v>
      </c>
      <c r="J123" s="23">
        <f t="shared" si="252"/>
        <v>0.03233256351</v>
      </c>
      <c r="K123" s="23">
        <f t="shared" si="252"/>
        <v>0.04445727483</v>
      </c>
      <c r="L123" s="19">
        <f t="shared" si="5"/>
        <v>0.3072916667</v>
      </c>
      <c r="M123" s="19">
        <f t="shared" ref="M123:N123" si="253">J123</f>
        <v>0.03233256351</v>
      </c>
      <c r="N123" s="19">
        <f t="shared" si="253"/>
        <v>0.04445727483</v>
      </c>
      <c r="O123" s="19">
        <f t="shared" si="7"/>
        <v>1</v>
      </c>
      <c r="P123" s="19">
        <f t="shared" si="8"/>
        <v>0.04445727483</v>
      </c>
      <c r="Q123" s="19">
        <f t="shared" si="9"/>
        <v>0.3072916667</v>
      </c>
      <c r="R123" s="19">
        <f t="shared" si="10"/>
        <v>0.001437417662</v>
      </c>
      <c r="S123" s="19">
        <f t="shared" si="11"/>
        <v>0.01366135008</v>
      </c>
      <c r="T123" s="19">
        <f t="shared" si="12"/>
        <v>0.0944281684</v>
      </c>
      <c r="U123" s="19">
        <f t="shared" si="13"/>
        <v>0.06524249423</v>
      </c>
      <c r="V123" s="22"/>
      <c r="W123" s="22"/>
      <c r="X123" s="22"/>
      <c r="Y123" s="22"/>
      <c r="Z123" s="22"/>
    </row>
    <row r="124">
      <c r="A124" s="24" t="s">
        <v>78</v>
      </c>
      <c r="B124" s="17" t="s">
        <v>324</v>
      </c>
      <c r="C124" s="1">
        <v>2763.0</v>
      </c>
      <c r="D124" s="12">
        <v>63.0</v>
      </c>
      <c r="E124" s="18">
        <v>141.0</v>
      </c>
      <c r="F124" s="5">
        <v>85.0</v>
      </c>
      <c r="G124" s="6">
        <v>121.0</v>
      </c>
      <c r="H124" s="23">
        <f t="shared" ref="H124:K124" si="254">D124/$C124</f>
        <v>0.02280130293</v>
      </c>
      <c r="I124" s="23">
        <f t="shared" si="254"/>
        <v>0.05103148751</v>
      </c>
      <c r="J124" s="23">
        <f t="shared" si="254"/>
        <v>0.03076366269</v>
      </c>
      <c r="K124" s="23">
        <f t="shared" si="254"/>
        <v>0.04379297865</v>
      </c>
      <c r="L124" s="19">
        <f t="shared" si="5"/>
        <v>0.4975609756</v>
      </c>
      <c r="M124" s="19">
        <f t="shared" ref="M124:N124" si="255">J124</f>
        <v>0.03076366269</v>
      </c>
      <c r="N124" s="19">
        <f t="shared" si="255"/>
        <v>0.04379297865</v>
      </c>
      <c r="O124" s="19">
        <f t="shared" si="7"/>
        <v>1</v>
      </c>
      <c r="P124" s="19">
        <f t="shared" si="8"/>
        <v>0.04379297865</v>
      </c>
      <c r="Q124" s="19">
        <f t="shared" si="9"/>
        <v>0.4975609756</v>
      </c>
      <c r="R124" s="19">
        <f t="shared" si="10"/>
        <v>0.001347232423</v>
      </c>
      <c r="S124" s="19">
        <f t="shared" si="11"/>
        <v>0.02178967718</v>
      </c>
      <c r="T124" s="19">
        <f t="shared" si="12"/>
        <v>0.2475669244</v>
      </c>
      <c r="U124" s="19">
        <f t="shared" si="13"/>
        <v>0.09482446616</v>
      </c>
      <c r="V124" s="22"/>
      <c r="W124" s="22"/>
      <c r="X124" s="22"/>
      <c r="Y124" s="22"/>
      <c r="Z124" s="22"/>
    </row>
    <row r="125">
      <c r="A125" s="24" t="s">
        <v>78</v>
      </c>
      <c r="B125" s="17" t="s">
        <v>325</v>
      </c>
      <c r="C125" s="1">
        <v>2420.0</v>
      </c>
      <c r="D125" s="12">
        <v>43.0</v>
      </c>
      <c r="E125" s="18">
        <v>79.0</v>
      </c>
      <c r="F125" s="5">
        <v>69.0</v>
      </c>
      <c r="G125" s="6">
        <v>74.0</v>
      </c>
      <c r="H125" s="23">
        <f t="shared" ref="H125:K125" si="256">D125/$C125</f>
        <v>0.01776859504</v>
      </c>
      <c r="I125" s="23">
        <f t="shared" si="256"/>
        <v>0.0326446281</v>
      </c>
      <c r="J125" s="23">
        <f t="shared" si="256"/>
        <v>0.02851239669</v>
      </c>
      <c r="K125" s="23">
        <f t="shared" si="256"/>
        <v>0.0305785124</v>
      </c>
      <c r="L125" s="19">
        <f t="shared" si="5"/>
        <v>0.4603773585</v>
      </c>
      <c r="M125" s="19">
        <f t="shared" ref="M125:N125" si="257">J125</f>
        <v>0.02851239669</v>
      </c>
      <c r="N125" s="19">
        <f t="shared" si="257"/>
        <v>0.0305785124</v>
      </c>
      <c r="O125" s="19">
        <f t="shared" si="7"/>
        <v>1</v>
      </c>
      <c r="P125" s="19">
        <f t="shared" si="8"/>
        <v>0.0305785124</v>
      </c>
      <c r="Q125" s="19">
        <f t="shared" si="9"/>
        <v>0.4603773585</v>
      </c>
      <c r="R125" s="19">
        <f t="shared" si="10"/>
        <v>0.0008718666758</v>
      </c>
      <c r="S125" s="19">
        <f t="shared" si="11"/>
        <v>0.01407765476</v>
      </c>
      <c r="T125" s="19">
        <f t="shared" si="12"/>
        <v>0.2119473122</v>
      </c>
      <c r="U125" s="19">
        <f t="shared" si="13"/>
        <v>0.0632231405</v>
      </c>
      <c r="V125" s="22"/>
      <c r="W125" s="22"/>
      <c r="X125" s="22"/>
      <c r="Y125" s="22"/>
      <c r="Z125" s="22"/>
    </row>
    <row r="126">
      <c r="A126" s="24" t="s">
        <v>78</v>
      </c>
      <c r="B126" s="17" t="s">
        <v>326</v>
      </c>
      <c r="C126" s="1">
        <v>2072.0</v>
      </c>
      <c r="D126" s="12">
        <v>17.0</v>
      </c>
      <c r="E126" s="18">
        <v>19.0</v>
      </c>
      <c r="F126" s="5">
        <v>51.0</v>
      </c>
      <c r="G126" s="6">
        <v>64.0</v>
      </c>
      <c r="H126" s="23">
        <f t="shared" ref="H126:K126" si="258">D126/$C126</f>
        <v>0.008204633205</v>
      </c>
      <c r="I126" s="23">
        <f t="shared" si="258"/>
        <v>0.00916988417</v>
      </c>
      <c r="J126" s="23">
        <f t="shared" si="258"/>
        <v>0.02461389961</v>
      </c>
      <c r="K126" s="23">
        <f t="shared" si="258"/>
        <v>0.03088803089</v>
      </c>
      <c r="L126" s="19">
        <f t="shared" si="5"/>
        <v>0.238410596</v>
      </c>
      <c r="M126" s="19">
        <f t="shared" ref="M126:N126" si="259">J126</f>
        <v>0.02461389961</v>
      </c>
      <c r="N126" s="19">
        <f t="shared" si="259"/>
        <v>0.03088803089</v>
      </c>
      <c r="O126" s="19">
        <f t="shared" si="7"/>
        <v>1</v>
      </c>
      <c r="P126" s="19">
        <f t="shared" si="8"/>
        <v>0.03088803089</v>
      </c>
      <c r="Q126" s="19">
        <f t="shared" si="9"/>
        <v>0.238410596</v>
      </c>
      <c r="R126" s="19">
        <f t="shared" si="10"/>
        <v>0.0007602748915</v>
      </c>
      <c r="S126" s="19">
        <f t="shared" si="11"/>
        <v>0.007364033854</v>
      </c>
      <c r="T126" s="19">
        <f t="shared" si="12"/>
        <v>0.0568396123</v>
      </c>
      <c r="U126" s="19">
        <f t="shared" si="13"/>
        <v>0.04005791506</v>
      </c>
      <c r="V126" s="22"/>
      <c r="W126" s="22"/>
      <c r="X126" s="22"/>
      <c r="Y126" s="22"/>
      <c r="Z126" s="22"/>
    </row>
    <row r="127">
      <c r="A127" s="24" t="s">
        <v>78</v>
      </c>
      <c r="B127" s="17" t="s">
        <v>327</v>
      </c>
      <c r="C127" s="1">
        <v>2805.0</v>
      </c>
      <c r="D127" s="12">
        <v>19.0</v>
      </c>
      <c r="E127" s="18">
        <v>32.0</v>
      </c>
      <c r="F127" s="5">
        <v>36.0</v>
      </c>
      <c r="G127" s="6">
        <v>52.0</v>
      </c>
      <c r="H127" s="23">
        <f t="shared" ref="H127:K127" si="260">D127/$C127</f>
        <v>0.006773618538</v>
      </c>
      <c r="I127" s="23">
        <f t="shared" si="260"/>
        <v>0.01140819964</v>
      </c>
      <c r="J127" s="23">
        <f t="shared" si="260"/>
        <v>0.0128342246</v>
      </c>
      <c r="K127" s="23">
        <f t="shared" si="260"/>
        <v>0.01853832442</v>
      </c>
      <c r="L127" s="19">
        <f t="shared" si="5"/>
        <v>0.3669064748</v>
      </c>
      <c r="M127" s="19">
        <f t="shared" ref="M127:N127" si="261">J127</f>
        <v>0.0128342246</v>
      </c>
      <c r="N127" s="19">
        <f t="shared" si="261"/>
        <v>0.01853832442</v>
      </c>
      <c r="O127" s="19">
        <f t="shared" si="7"/>
        <v>1</v>
      </c>
      <c r="P127" s="19">
        <f t="shared" si="8"/>
        <v>0.01853832442</v>
      </c>
      <c r="Q127" s="19">
        <f t="shared" si="9"/>
        <v>0.3669064748</v>
      </c>
      <c r="R127" s="19">
        <f t="shared" si="10"/>
        <v>0.0002379250193</v>
      </c>
      <c r="S127" s="19">
        <f t="shared" si="11"/>
        <v>0.006801831262</v>
      </c>
      <c r="T127" s="19">
        <f t="shared" si="12"/>
        <v>0.1346203613</v>
      </c>
      <c r="U127" s="19">
        <f t="shared" si="13"/>
        <v>0.02994652406</v>
      </c>
      <c r="V127" s="22"/>
      <c r="W127" s="22"/>
      <c r="X127" s="22"/>
      <c r="Y127" s="22"/>
      <c r="Z127" s="22"/>
    </row>
    <row r="128">
      <c r="A128" s="24" t="s">
        <v>78</v>
      </c>
      <c r="B128" s="17" t="s">
        <v>328</v>
      </c>
      <c r="C128" s="1">
        <v>1946.0</v>
      </c>
      <c r="D128" s="12">
        <v>16.0</v>
      </c>
      <c r="E128" s="18">
        <v>36.0</v>
      </c>
      <c r="F128" s="5">
        <v>47.0</v>
      </c>
      <c r="G128" s="6">
        <v>87.0</v>
      </c>
      <c r="H128" s="23">
        <f t="shared" ref="H128:K128" si="262">D128/$C128</f>
        <v>0.008221993834</v>
      </c>
      <c r="I128" s="23">
        <f t="shared" si="262"/>
        <v>0.01849948613</v>
      </c>
      <c r="J128" s="23">
        <f t="shared" si="262"/>
        <v>0.02415210689</v>
      </c>
      <c r="K128" s="23">
        <f t="shared" si="262"/>
        <v>0.04470709147</v>
      </c>
      <c r="L128" s="19">
        <f t="shared" si="5"/>
        <v>0.2795698925</v>
      </c>
      <c r="M128" s="19">
        <f t="shared" ref="M128:N128" si="263">J128</f>
        <v>0.02415210689</v>
      </c>
      <c r="N128" s="19">
        <f t="shared" si="263"/>
        <v>0.04470709147</v>
      </c>
      <c r="O128" s="19">
        <f t="shared" si="7"/>
        <v>1</v>
      </c>
      <c r="P128" s="19">
        <f t="shared" si="8"/>
        <v>0.04470709147</v>
      </c>
      <c r="Q128" s="19">
        <f t="shared" si="9"/>
        <v>0.2795698925</v>
      </c>
      <c r="R128" s="19">
        <f t="shared" si="10"/>
        <v>0.001079770452</v>
      </c>
      <c r="S128" s="19">
        <f t="shared" si="11"/>
        <v>0.01249875675</v>
      </c>
      <c r="T128" s="19">
        <f t="shared" si="12"/>
        <v>0.07815932478</v>
      </c>
      <c r="U128" s="19">
        <f t="shared" si="13"/>
        <v>0.0632065776</v>
      </c>
      <c r="V128" s="22"/>
      <c r="W128" s="22"/>
      <c r="X128" s="22"/>
      <c r="Y128" s="22"/>
      <c r="Z128" s="22"/>
    </row>
    <row r="129">
      <c r="A129" s="24" t="s">
        <v>78</v>
      </c>
      <c r="B129" s="17" t="s">
        <v>329</v>
      </c>
      <c r="C129" s="1">
        <v>1952.0</v>
      </c>
      <c r="D129" s="12">
        <v>16.0</v>
      </c>
      <c r="E129" s="18">
        <v>22.0</v>
      </c>
      <c r="F129" s="5">
        <v>37.0</v>
      </c>
      <c r="G129" s="6">
        <v>54.0</v>
      </c>
      <c r="H129" s="23">
        <f t="shared" ref="H129:K129" si="264">D129/$C129</f>
        <v>0.008196721311</v>
      </c>
      <c r="I129" s="23">
        <f t="shared" si="264"/>
        <v>0.0112704918</v>
      </c>
      <c r="J129" s="23">
        <f t="shared" si="264"/>
        <v>0.01895491803</v>
      </c>
      <c r="K129" s="23">
        <f t="shared" si="264"/>
        <v>0.02766393443</v>
      </c>
      <c r="L129" s="19">
        <f t="shared" si="5"/>
        <v>0.2945736434</v>
      </c>
      <c r="M129" s="19">
        <f t="shared" ref="M129:N129" si="265">J129</f>
        <v>0.01895491803</v>
      </c>
      <c r="N129" s="19">
        <f t="shared" si="265"/>
        <v>0.02766393443</v>
      </c>
      <c r="O129" s="19">
        <f t="shared" si="7"/>
        <v>1</v>
      </c>
      <c r="P129" s="19">
        <f t="shared" si="8"/>
        <v>0.02766393443</v>
      </c>
      <c r="Q129" s="19">
        <f t="shared" si="9"/>
        <v>0.2945736434</v>
      </c>
      <c r="R129" s="19">
        <f t="shared" si="10"/>
        <v>0.0005243676095</v>
      </c>
      <c r="S129" s="19">
        <f t="shared" si="11"/>
        <v>0.008149065955</v>
      </c>
      <c r="T129" s="19">
        <f t="shared" si="12"/>
        <v>0.08677363139</v>
      </c>
      <c r="U129" s="19">
        <f t="shared" si="13"/>
        <v>0.03893442623</v>
      </c>
      <c r="V129" s="22"/>
      <c r="W129" s="22"/>
      <c r="X129" s="22"/>
      <c r="Y129" s="22"/>
      <c r="Z129" s="22"/>
    </row>
    <row r="130">
      <c r="A130" s="24" t="s">
        <v>78</v>
      </c>
      <c r="B130" s="17" t="s">
        <v>330</v>
      </c>
      <c r="C130" s="1">
        <v>1266.0</v>
      </c>
      <c r="D130" s="12">
        <v>28.0</v>
      </c>
      <c r="E130" s="18">
        <v>89.0</v>
      </c>
      <c r="F130" s="5">
        <v>59.0</v>
      </c>
      <c r="G130" s="6">
        <v>186.0</v>
      </c>
      <c r="H130" s="23">
        <f t="shared" ref="H130:K130" si="266">D130/$C130</f>
        <v>0.02211690363</v>
      </c>
      <c r="I130" s="23">
        <f t="shared" si="266"/>
        <v>0.07030015798</v>
      </c>
      <c r="J130" s="23">
        <f t="shared" si="266"/>
        <v>0.04660347551</v>
      </c>
      <c r="K130" s="23">
        <f t="shared" si="266"/>
        <v>0.1469194313</v>
      </c>
      <c r="L130" s="19">
        <f t="shared" si="5"/>
        <v>0.3232044199</v>
      </c>
      <c r="M130" s="19">
        <f t="shared" ref="M130:N130" si="267">J130</f>
        <v>0.04660347551</v>
      </c>
      <c r="N130" s="19">
        <f t="shared" si="267"/>
        <v>0.1469194313</v>
      </c>
      <c r="O130" s="19">
        <f t="shared" si="7"/>
        <v>1</v>
      </c>
      <c r="P130" s="19">
        <f t="shared" si="8"/>
        <v>0.1469194313</v>
      </c>
      <c r="Q130" s="19">
        <f t="shared" si="9"/>
        <v>0.3232044199</v>
      </c>
      <c r="R130" s="19">
        <f t="shared" si="10"/>
        <v>0.006846956118</v>
      </c>
      <c r="S130" s="19">
        <f t="shared" si="11"/>
        <v>0.04748500956</v>
      </c>
      <c r="T130" s="19">
        <f t="shared" si="12"/>
        <v>0.104461097</v>
      </c>
      <c r="U130" s="19">
        <f t="shared" si="13"/>
        <v>0.2172195893</v>
      </c>
      <c r="V130" s="22"/>
      <c r="W130" s="22"/>
      <c r="X130" s="22"/>
      <c r="Y130" s="22"/>
      <c r="Z130" s="22"/>
    </row>
    <row r="131">
      <c r="A131" s="24" t="s">
        <v>78</v>
      </c>
      <c r="B131" s="17" t="s">
        <v>331</v>
      </c>
      <c r="C131" s="1">
        <v>1742.0</v>
      </c>
      <c r="D131" s="12">
        <v>31.0</v>
      </c>
      <c r="E131" s="18">
        <v>38.0</v>
      </c>
      <c r="F131" s="5">
        <v>37.0</v>
      </c>
      <c r="G131" s="6">
        <v>48.0</v>
      </c>
      <c r="H131" s="23">
        <f t="shared" ref="H131:K131" si="268">D131/$C131</f>
        <v>0.0177956372</v>
      </c>
      <c r="I131" s="23">
        <f t="shared" si="268"/>
        <v>0.02181400689</v>
      </c>
      <c r="J131" s="23">
        <f t="shared" si="268"/>
        <v>0.02123995408</v>
      </c>
      <c r="K131" s="23">
        <f t="shared" si="268"/>
        <v>0.02755453502</v>
      </c>
      <c r="L131" s="19">
        <f t="shared" si="5"/>
        <v>0.4480519481</v>
      </c>
      <c r="M131" s="19">
        <f t="shared" ref="M131:N131" si="269">J131</f>
        <v>0.02123995408</v>
      </c>
      <c r="N131" s="19">
        <f t="shared" si="269"/>
        <v>0.02755453502</v>
      </c>
      <c r="O131" s="19">
        <f t="shared" si="7"/>
        <v>1</v>
      </c>
      <c r="P131" s="19">
        <f t="shared" si="8"/>
        <v>0.02755453502</v>
      </c>
      <c r="Q131" s="19">
        <f t="shared" si="9"/>
        <v>0.4480519481</v>
      </c>
      <c r="R131" s="19">
        <f t="shared" si="10"/>
        <v>0.0005852570583</v>
      </c>
      <c r="S131" s="19">
        <f t="shared" si="11"/>
        <v>0.01234586309</v>
      </c>
      <c r="T131" s="19">
        <f t="shared" si="12"/>
        <v>0.2007505482</v>
      </c>
      <c r="U131" s="19">
        <f t="shared" si="13"/>
        <v>0.04936854191</v>
      </c>
      <c r="V131" s="22"/>
      <c r="W131" s="22"/>
      <c r="X131" s="22"/>
      <c r="Y131" s="22"/>
      <c r="Z131" s="22"/>
    </row>
    <row r="132">
      <c r="A132" s="24" t="s">
        <v>78</v>
      </c>
      <c r="B132" s="17" t="s">
        <v>332</v>
      </c>
      <c r="C132" s="1">
        <v>1753.0</v>
      </c>
      <c r="D132" s="12">
        <v>22.0</v>
      </c>
      <c r="E132" s="18">
        <v>101.0</v>
      </c>
      <c r="F132" s="5">
        <v>47.0</v>
      </c>
      <c r="G132" s="6">
        <v>194.0</v>
      </c>
      <c r="H132" s="23">
        <f t="shared" ref="H132:K132" si="270">D132/$C132</f>
        <v>0.01254991443</v>
      </c>
      <c r="I132" s="23">
        <f t="shared" si="270"/>
        <v>0.05761551626</v>
      </c>
      <c r="J132" s="23">
        <f t="shared" si="270"/>
        <v>0.02681118083</v>
      </c>
      <c r="K132" s="23">
        <f t="shared" si="270"/>
        <v>0.1106674273</v>
      </c>
      <c r="L132" s="19">
        <f t="shared" si="5"/>
        <v>0.3379120879</v>
      </c>
      <c r="M132" s="19">
        <f t="shared" ref="M132:N132" si="271">J132</f>
        <v>0.02681118083</v>
      </c>
      <c r="N132" s="19">
        <f t="shared" si="271"/>
        <v>0.1106674273</v>
      </c>
      <c r="O132" s="19">
        <f t="shared" si="7"/>
        <v>1</v>
      </c>
      <c r="P132" s="19">
        <f t="shared" si="8"/>
        <v>0.1106674273</v>
      </c>
      <c r="Q132" s="19">
        <f t="shared" si="9"/>
        <v>0.3379120879</v>
      </c>
      <c r="R132" s="19">
        <f t="shared" si="10"/>
        <v>0.002967124405</v>
      </c>
      <c r="S132" s="19">
        <f t="shared" si="11"/>
        <v>0.03739586141</v>
      </c>
      <c r="T132" s="19">
        <f t="shared" si="12"/>
        <v>0.1141845792</v>
      </c>
      <c r="U132" s="19">
        <f t="shared" si="13"/>
        <v>0.1682829435</v>
      </c>
      <c r="V132" s="22"/>
      <c r="W132" s="22"/>
      <c r="X132" s="22"/>
      <c r="Y132" s="22"/>
      <c r="Z132" s="22"/>
    </row>
    <row r="133">
      <c r="A133" s="24" t="s">
        <v>78</v>
      </c>
      <c r="B133" s="17" t="s">
        <v>333</v>
      </c>
      <c r="C133" s="1">
        <v>1956.0</v>
      </c>
      <c r="D133" s="12">
        <v>28.0</v>
      </c>
      <c r="E133" s="18">
        <v>81.0</v>
      </c>
      <c r="F133" s="5">
        <v>65.0</v>
      </c>
      <c r="G133" s="6">
        <v>167.0</v>
      </c>
      <c r="H133" s="23">
        <f t="shared" ref="H133:K133" si="272">D133/$C133</f>
        <v>0.01431492843</v>
      </c>
      <c r="I133" s="23">
        <f t="shared" si="272"/>
        <v>0.04141104294</v>
      </c>
      <c r="J133" s="23">
        <f t="shared" si="272"/>
        <v>0.03323108384</v>
      </c>
      <c r="K133" s="23">
        <f t="shared" si="272"/>
        <v>0.08537832311</v>
      </c>
      <c r="L133" s="19">
        <f t="shared" si="5"/>
        <v>0.3196480938</v>
      </c>
      <c r="M133" s="19">
        <f t="shared" ref="M133:N133" si="273">J133</f>
        <v>0.03323108384</v>
      </c>
      <c r="N133" s="19">
        <f t="shared" si="273"/>
        <v>0.08537832311</v>
      </c>
      <c r="O133" s="19">
        <f t="shared" si="7"/>
        <v>1</v>
      </c>
      <c r="P133" s="19">
        <f t="shared" si="8"/>
        <v>0.08537832311</v>
      </c>
      <c r="Q133" s="19">
        <f t="shared" si="9"/>
        <v>0.3196480938</v>
      </c>
      <c r="R133" s="19">
        <f t="shared" si="10"/>
        <v>0.002837214214</v>
      </c>
      <c r="S133" s="19">
        <f t="shared" si="11"/>
        <v>0.02729101824</v>
      </c>
      <c r="T133" s="19">
        <f t="shared" si="12"/>
        <v>0.1021749039</v>
      </c>
      <c r="U133" s="19">
        <f t="shared" si="13"/>
        <v>0.1267893661</v>
      </c>
      <c r="V133" s="22"/>
      <c r="W133" s="22"/>
      <c r="X133" s="22"/>
      <c r="Y133" s="22"/>
      <c r="Z133" s="22"/>
    </row>
    <row r="134">
      <c r="A134" s="24" t="s">
        <v>78</v>
      </c>
      <c r="B134" s="17" t="s">
        <v>334</v>
      </c>
      <c r="C134" s="1">
        <v>1643.0</v>
      </c>
      <c r="D134" s="12">
        <v>18.0</v>
      </c>
      <c r="E134" s="18">
        <v>33.0</v>
      </c>
      <c r="F134" s="5">
        <v>54.0</v>
      </c>
      <c r="G134" s="6">
        <v>99.0</v>
      </c>
      <c r="H134" s="23">
        <f t="shared" ref="H134:K134" si="274">D134/$C134</f>
        <v>0.01095556908</v>
      </c>
      <c r="I134" s="23">
        <f t="shared" si="274"/>
        <v>0.02008520998</v>
      </c>
      <c r="J134" s="23">
        <f t="shared" si="274"/>
        <v>0.03286670724</v>
      </c>
      <c r="K134" s="23">
        <f t="shared" si="274"/>
        <v>0.06025562995</v>
      </c>
      <c r="L134" s="19">
        <f t="shared" si="5"/>
        <v>0.25</v>
      </c>
      <c r="M134" s="19">
        <f t="shared" ref="M134:N134" si="275">J134</f>
        <v>0.03286670724</v>
      </c>
      <c r="N134" s="19">
        <f t="shared" si="275"/>
        <v>0.06025562995</v>
      </c>
      <c r="O134" s="19">
        <f t="shared" si="7"/>
        <v>1</v>
      </c>
      <c r="P134" s="19">
        <f t="shared" si="8"/>
        <v>0.06025562995</v>
      </c>
      <c r="Q134" s="19">
        <f t="shared" si="9"/>
        <v>0.25</v>
      </c>
      <c r="R134" s="19">
        <f t="shared" si="10"/>
        <v>0.001980404149</v>
      </c>
      <c r="S134" s="19">
        <f t="shared" si="11"/>
        <v>0.01506390749</v>
      </c>
      <c r="T134" s="19">
        <f t="shared" si="12"/>
        <v>0.0625</v>
      </c>
      <c r="U134" s="19">
        <f t="shared" si="13"/>
        <v>0.08034083993</v>
      </c>
      <c r="V134" s="22"/>
      <c r="W134" s="22"/>
      <c r="X134" s="22"/>
      <c r="Y134" s="22"/>
      <c r="Z134" s="22"/>
    </row>
    <row r="135">
      <c r="A135" s="24" t="s">
        <v>78</v>
      </c>
      <c r="B135" s="17" t="s">
        <v>335</v>
      </c>
      <c r="C135" s="1">
        <v>1973.0</v>
      </c>
      <c r="D135" s="12">
        <v>19.0</v>
      </c>
      <c r="E135" s="18">
        <v>56.0</v>
      </c>
      <c r="F135" s="5">
        <v>73.0</v>
      </c>
      <c r="G135" s="6">
        <v>132.0</v>
      </c>
      <c r="H135" s="23">
        <f t="shared" ref="H135:K135" si="276">D135/$C135</f>
        <v>0.009630005068</v>
      </c>
      <c r="I135" s="23">
        <f t="shared" si="276"/>
        <v>0.02838317283</v>
      </c>
      <c r="J135" s="23">
        <f t="shared" si="276"/>
        <v>0.03699949316</v>
      </c>
      <c r="K135" s="23">
        <f t="shared" si="276"/>
        <v>0.06690319311</v>
      </c>
      <c r="L135" s="19">
        <f t="shared" si="5"/>
        <v>0.2678571429</v>
      </c>
      <c r="M135" s="19">
        <f t="shared" ref="M135:N135" si="277">J135</f>
        <v>0.03699949316</v>
      </c>
      <c r="N135" s="19">
        <f t="shared" si="277"/>
        <v>0.06690319311</v>
      </c>
      <c r="O135" s="19">
        <f t="shared" si="7"/>
        <v>1</v>
      </c>
      <c r="P135" s="19">
        <f t="shared" si="8"/>
        <v>0.06690319311</v>
      </c>
      <c r="Q135" s="19">
        <f t="shared" si="9"/>
        <v>0.2678571429</v>
      </c>
      <c r="R135" s="19">
        <f t="shared" si="10"/>
        <v>0.002475384236</v>
      </c>
      <c r="S135" s="19">
        <f t="shared" si="11"/>
        <v>0.01792049815</v>
      </c>
      <c r="T135" s="19">
        <f t="shared" si="12"/>
        <v>0.07174744898</v>
      </c>
      <c r="U135" s="19">
        <f t="shared" si="13"/>
        <v>0.09528636594</v>
      </c>
      <c r="V135" s="22"/>
      <c r="W135" s="22"/>
      <c r="X135" s="22"/>
      <c r="Y135" s="22"/>
      <c r="Z135" s="22"/>
    </row>
    <row r="136">
      <c r="A136" s="24" t="s">
        <v>78</v>
      </c>
      <c r="B136" s="17" t="s">
        <v>336</v>
      </c>
      <c r="C136" s="1">
        <v>1440.0</v>
      </c>
      <c r="D136" s="12">
        <v>16.0</v>
      </c>
      <c r="E136" s="18">
        <v>35.0</v>
      </c>
      <c r="F136" s="5">
        <v>52.0</v>
      </c>
      <c r="G136" s="6">
        <v>99.0</v>
      </c>
      <c r="H136" s="23">
        <f t="shared" ref="H136:K136" si="278">D136/$C136</f>
        <v>0.01111111111</v>
      </c>
      <c r="I136" s="23">
        <f t="shared" si="278"/>
        <v>0.02430555556</v>
      </c>
      <c r="J136" s="23">
        <f t="shared" si="278"/>
        <v>0.03611111111</v>
      </c>
      <c r="K136" s="23">
        <f t="shared" si="278"/>
        <v>0.06875</v>
      </c>
      <c r="L136" s="19">
        <f t="shared" si="5"/>
        <v>0.2524752475</v>
      </c>
      <c r="M136" s="19">
        <f t="shared" ref="M136:N136" si="279">J136</f>
        <v>0.03611111111</v>
      </c>
      <c r="N136" s="19">
        <f t="shared" si="279"/>
        <v>0.06875</v>
      </c>
      <c r="O136" s="19">
        <f t="shared" si="7"/>
        <v>1</v>
      </c>
      <c r="P136" s="19">
        <f t="shared" si="8"/>
        <v>0.06875</v>
      </c>
      <c r="Q136" s="19">
        <f t="shared" si="9"/>
        <v>0.2524752475</v>
      </c>
      <c r="R136" s="19">
        <f t="shared" si="10"/>
        <v>0.002482638889</v>
      </c>
      <c r="S136" s="19">
        <f t="shared" si="11"/>
        <v>0.01735767327</v>
      </c>
      <c r="T136" s="19">
        <f t="shared" si="12"/>
        <v>0.06374375061</v>
      </c>
      <c r="U136" s="19">
        <f t="shared" si="13"/>
        <v>0.09305555556</v>
      </c>
      <c r="V136" s="22"/>
      <c r="W136" s="22"/>
      <c r="X136" s="22"/>
      <c r="Y136" s="22"/>
      <c r="Z136" s="22"/>
    </row>
    <row r="137">
      <c r="A137" s="24" t="s">
        <v>78</v>
      </c>
      <c r="B137" s="17" t="s">
        <v>337</v>
      </c>
      <c r="C137" s="1">
        <v>1528.0</v>
      </c>
      <c r="D137" s="12">
        <v>21.0</v>
      </c>
      <c r="E137" s="18">
        <v>58.0</v>
      </c>
      <c r="F137" s="5">
        <v>42.0</v>
      </c>
      <c r="G137" s="6">
        <v>113.0</v>
      </c>
      <c r="H137" s="23">
        <f t="shared" ref="H137:K137" si="280">D137/$C137</f>
        <v>0.0137434555</v>
      </c>
      <c r="I137" s="23">
        <f t="shared" si="280"/>
        <v>0.03795811518</v>
      </c>
      <c r="J137" s="23">
        <f t="shared" si="280"/>
        <v>0.02748691099</v>
      </c>
      <c r="K137" s="23">
        <f t="shared" si="280"/>
        <v>0.07395287958</v>
      </c>
      <c r="L137" s="19">
        <f t="shared" si="5"/>
        <v>0.3376068376</v>
      </c>
      <c r="M137" s="19">
        <f t="shared" ref="M137:N137" si="281">J137</f>
        <v>0.02748691099</v>
      </c>
      <c r="N137" s="19">
        <f t="shared" si="281"/>
        <v>0.07395287958</v>
      </c>
      <c r="O137" s="19">
        <f t="shared" si="7"/>
        <v>1</v>
      </c>
      <c r="P137" s="19">
        <f t="shared" si="8"/>
        <v>0.07395287958</v>
      </c>
      <c r="Q137" s="19">
        <f t="shared" si="9"/>
        <v>0.3376068376</v>
      </c>
      <c r="R137" s="19">
        <f t="shared" si="10"/>
        <v>0.002032736219</v>
      </c>
      <c r="S137" s="19">
        <f t="shared" si="11"/>
        <v>0.02496699781</v>
      </c>
      <c r="T137" s="19">
        <f t="shared" si="12"/>
        <v>0.1139783768</v>
      </c>
      <c r="U137" s="19">
        <f t="shared" si="13"/>
        <v>0.1119109948</v>
      </c>
      <c r="V137" s="22"/>
      <c r="W137" s="22"/>
      <c r="X137" s="22"/>
      <c r="Y137" s="22"/>
      <c r="Z137" s="22"/>
    </row>
    <row r="138">
      <c r="A138" s="24" t="s">
        <v>78</v>
      </c>
      <c r="B138" s="17" t="s">
        <v>338</v>
      </c>
      <c r="C138" s="1">
        <v>1633.0</v>
      </c>
      <c r="D138" s="12">
        <v>26.0</v>
      </c>
      <c r="E138" s="18">
        <v>70.0</v>
      </c>
      <c r="F138" s="5">
        <v>53.0</v>
      </c>
      <c r="G138" s="6">
        <v>198.0</v>
      </c>
      <c r="H138" s="23">
        <f t="shared" ref="H138:K138" si="282">D138/$C138</f>
        <v>0.01592161666</v>
      </c>
      <c r="I138" s="23">
        <f t="shared" si="282"/>
        <v>0.042865891</v>
      </c>
      <c r="J138" s="23">
        <f t="shared" si="282"/>
        <v>0.03245560318</v>
      </c>
      <c r="K138" s="23">
        <f t="shared" si="282"/>
        <v>0.1212492345</v>
      </c>
      <c r="L138" s="19">
        <f t="shared" si="5"/>
        <v>0.2766570605</v>
      </c>
      <c r="M138" s="19">
        <f t="shared" ref="M138:N138" si="283">J138</f>
        <v>0.03245560318</v>
      </c>
      <c r="N138" s="19">
        <f t="shared" si="283"/>
        <v>0.1212492345</v>
      </c>
      <c r="O138" s="19">
        <f t="shared" si="7"/>
        <v>1</v>
      </c>
      <c r="P138" s="19">
        <f t="shared" si="8"/>
        <v>0.1212492345</v>
      </c>
      <c r="Q138" s="19">
        <f t="shared" si="9"/>
        <v>0.2766570605</v>
      </c>
      <c r="R138" s="19">
        <f t="shared" si="10"/>
        <v>0.003935217043</v>
      </c>
      <c r="S138" s="19">
        <f t="shared" si="11"/>
        <v>0.03354445682</v>
      </c>
      <c r="T138" s="19">
        <f t="shared" si="12"/>
        <v>0.07653912913</v>
      </c>
      <c r="U138" s="19">
        <f t="shared" si="13"/>
        <v>0.1641151255</v>
      </c>
      <c r="V138" s="22"/>
      <c r="W138" s="22"/>
      <c r="X138" s="22"/>
      <c r="Y138" s="22"/>
      <c r="Z138" s="22"/>
    </row>
    <row r="139">
      <c r="A139" s="24" t="s">
        <v>78</v>
      </c>
      <c r="B139" s="17" t="s">
        <v>339</v>
      </c>
      <c r="C139" s="1">
        <v>1700.0</v>
      </c>
      <c r="D139" s="12">
        <v>16.0</v>
      </c>
      <c r="E139" s="18">
        <v>124.0</v>
      </c>
      <c r="F139" s="5">
        <v>26.0</v>
      </c>
      <c r="G139" s="6">
        <v>172.0</v>
      </c>
      <c r="H139" s="23">
        <f t="shared" ref="H139:K139" si="284">D139/$C139</f>
        <v>0.009411764706</v>
      </c>
      <c r="I139" s="23">
        <f t="shared" si="284"/>
        <v>0.07294117647</v>
      </c>
      <c r="J139" s="23">
        <f t="shared" si="284"/>
        <v>0.01529411765</v>
      </c>
      <c r="K139" s="23">
        <f t="shared" si="284"/>
        <v>0.1011764706</v>
      </c>
      <c r="L139" s="19">
        <f t="shared" si="5"/>
        <v>0.4142011834</v>
      </c>
      <c r="M139" s="19">
        <f t="shared" ref="M139:N139" si="285">J139</f>
        <v>0.01529411765</v>
      </c>
      <c r="N139" s="19">
        <f t="shared" si="285"/>
        <v>0.1011764706</v>
      </c>
      <c r="O139" s="19">
        <f t="shared" si="7"/>
        <v>1</v>
      </c>
      <c r="P139" s="19">
        <f t="shared" si="8"/>
        <v>0.1011764706</v>
      </c>
      <c r="Q139" s="19">
        <f t="shared" si="9"/>
        <v>0.4142011834</v>
      </c>
      <c r="R139" s="19">
        <f t="shared" si="10"/>
        <v>0.001547404844</v>
      </c>
      <c r="S139" s="19">
        <f t="shared" si="11"/>
        <v>0.04190741385</v>
      </c>
      <c r="T139" s="19">
        <f t="shared" si="12"/>
        <v>0.1715626204</v>
      </c>
      <c r="U139" s="19">
        <f t="shared" si="13"/>
        <v>0.1741176471</v>
      </c>
      <c r="V139" s="22"/>
      <c r="W139" s="22"/>
      <c r="X139" s="22"/>
      <c r="Y139" s="22"/>
      <c r="Z139" s="22"/>
    </row>
    <row r="140">
      <c r="A140" s="24" t="s">
        <v>78</v>
      </c>
      <c r="B140" s="17" t="s">
        <v>340</v>
      </c>
      <c r="C140" s="1">
        <v>1395.0</v>
      </c>
      <c r="D140" s="12">
        <v>21.0</v>
      </c>
      <c r="E140" s="18">
        <v>102.0</v>
      </c>
      <c r="F140" s="5">
        <v>30.0</v>
      </c>
      <c r="G140" s="6">
        <v>193.0</v>
      </c>
      <c r="H140" s="23">
        <f t="shared" ref="H140:K140" si="286">D140/$C140</f>
        <v>0.01505376344</v>
      </c>
      <c r="I140" s="23">
        <f t="shared" si="286"/>
        <v>0.07311827957</v>
      </c>
      <c r="J140" s="23">
        <f t="shared" si="286"/>
        <v>0.02150537634</v>
      </c>
      <c r="K140" s="23">
        <f t="shared" si="286"/>
        <v>0.1383512545</v>
      </c>
      <c r="L140" s="19">
        <f t="shared" si="5"/>
        <v>0.3554913295</v>
      </c>
      <c r="M140" s="19">
        <f t="shared" ref="M140:N140" si="287">J140</f>
        <v>0.02150537634</v>
      </c>
      <c r="N140" s="19">
        <f t="shared" si="287"/>
        <v>0.1383512545</v>
      </c>
      <c r="O140" s="19">
        <f t="shared" si="7"/>
        <v>1</v>
      </c>
      <c r="P140" s="19">
        <f t="shared" si="8"/>
        <v>0.1383512545</v>
      </c>
      <c r="Q140" s="19">
        <f t="shared" si="9"/>
        <v>0.3554913295</v>
      </c>
      <c r="R140" s="19">
        <f t="shared" si="10"/>
        <v>0.002975295795</v>
      </c>
      <c r="S140" s="19">
        <f t="shared" si="11"/>
        <v>0.04918267139</v>
      </c>
      <c r="T140" s="19">
        <f t="shared" si="12"/>
        <v>0.1263740853</v>
      </c>
      <c r="U140" s="19">
        <f t="shared" si="13"/>
        <v>0.2114695341</v>
      </c>
      <c r="V140" s="22"/>
      <c r="W140" s="22"/>
      <c r="X140" s="22"/>
      <c r="Y140" s="22"/>
      <c r="Z140" s="22"/>
    </row>
    <row r="141">
      <c r="A141" s="24" t="s">
        <v>78</v>
      </c>
      <c r="B141" s="17" t="s">
        <v>341</v>
      </c>
      <c r="C141" s="1">
        <v>1501.0</v>
      </c>
      <c r="D141" s="12">
        <v>24.0</v>
      </c>
      <c r="E141" s="18">
        <v>110.0</v>
      </c>
      <c r="F141" s="5">
        <v>36.0</v>
      </c>
      <c r="G141" s="6">
        <v>151.0</v>
      </c>
      <c r="H141" s="23">
        <f t="shared" ref="H141:K141" si="288">D141/$C141</f>
        <v>0.01598934044</v>
      </c>
      <c r="I141" s="23">
        <f t="shared" si="288"/>
        <v>0.07328447702</v>
      </c>
      <c r="J141" s="23">
        <f t="shared" si="288"/>
        <v>0.02398401066</v>
      </c>
      <c r="K141" s="23">
        <f t="shared" si="288"/>
        <v>0.1005996003</v>
      </c>
      <c r="L141" s="19">
        <f t="shared" si="5"/>
        <v>0.4174454829</v>
      </c>
      <c r="M141" s="19">
        <f t="shared" ref="M141:N141" si="289">J141</f>
        <v>0.02398401066</v>
      </c>
      <c r="N141" s="19">
        <f t="shared" si="289"/>
        <v>0.1005996003</v>
      </c>
      <c r="O141" s="19">
        <f t="shared" si="7"/>
        <v>1</v>
      </c>
      <c r="P141" s="19">
        <f t="shared" si="8"/>
        <v>0.1005996003</v>
      </c>
      <c r="Q141" s="19">
        <f t="shared" si="9"/>
        <v>0.4174454829</v>
      </c>
      <c r="R141" s="19">
        <f t="shared" si="10"/>
        <v>0.002412781885</v>
      </c>
      <c r="S141" s="19">
        <f t="shared" si="11"/>
        <v>0.04199484871</v>
      </c>
      <c r="T141" s="19">
        <f t="shared" si="12"/>
        <v>0.1742607312</v>
      </c>
      <c r="U141" s="19">
        <f t="shared" si="13"/>
        <v>0.1738840773</v>
      </c>
      <c r="V141" s="22"/>
      <c r="W141" s="22"/>
      <c r="X141" s="22"/>
      <c r="Y141" s="22"/>
      <c r="Z141" s="22"/>
    </row>
    <row r="142">
      <c r="A142" s="24" t="s">
        <v>78</v>
      </c>
      <c r="B142" s="17" t="s">
        <v>342</v>
      </c>
      <c r="C142" s="1">
        <v>2755.0</v>
      </c>
      <c r="D142" s="12">
        <v>28.0</v>
      </c>
      <c r="E142" s="18">
        <v>77.0</v>
      </c>
      <c r="F142" s="5">
        <v>57.0</v>
      </c>
      <c r="G142" s="6">
        <v>92.0</v>
      </c>
      <c r="H142" s="23">
        <f t="shared" ref="H142:K142" si="290">D142/$C142</f>
        <v>0.01016333938</v>
      </c>
      <c r="I142" s="23">
        <f t="shared" si="290"/>
        <v>0.0279491833</v>
      </c>
      <c r="J142" s="23">
        <f t="shared" si="290"/>
        <v>0.02068965517</v>
      </c>
      <c r="K142" s="23">
        <f t="shared" si="290"/>
        <v>0.0333938294</v>
      </c>
      <c r="L142" s="19">
        <f t="shared" si="5"/>
        <v>0.4133858268</v>
      </c>
      <c r="M142" s="19">
        <f t="shared" ref="M142:N142" si="291">J142</f>
        <v>0.02068965517</v>
      </c>
      <c r="N142" s="19">
        <f t="shared" si="291"/>
        <v>0.0333938294</v>
      </c>
      <c r="O142" s="19">
        <f t="shared" si="7"/>
        <v>1</v>
      </c>
      <c r="P142" s="19">
        <f t="shared" si="8"/>
        <v>0.0333938294</v>
      </c>
      <c r="Q142" s="19">
        <f t="shared" si="9"/>
        <v>0.4133858268</v>
      </c>
      <c r="R142" s="19">
        <f t="shared" si="10"/>
        <v>0.0006909068152</v>
      </c>
      <c r="S142" s="19">
        <f t="shared" si="11"/>
        <v>0.01380453578</v>
      </c>
      <c r="T142" s="19">
        <f t="shared" si="12"/>
        <v>0.1708878418</v>
      </c>
      <c r="U142" s="19">
        <f t="shared" si="13"/>
        <v>0.0613430127</v>
      </c>
      <c r="V142" s="22"/>
      <c r="W142" s="22"/>
      <c r="X142" s="22"/>
      <c r="Y142" s="22"/>
      <c r="Z142" s="22"/>
    </row>
    <row r="143">
      <c r="A143" s="24" t="s">
        <v>78</v>
      </c>
      <c r="B143" s="17" t="s">
        <v>343</v>
      </c>
      <c r="C143" s="1">
        <v>1100.0</v>
      </c>
      <c r="D143" s="12">
        <v>15.0</v>
      </c>
      <c r="E143" s="18">
        <v>21.0</v>
      </c>
      <c r="F143" s="5">
        <v>18.0</v>
      </c>
      <c r="G143" s="6">
        <v>30.0</v>
      </c>
      <c r="H143" s="23">
        <f t="shared" ref="H143:K143" si="292">D143/$C143</f>
        <v>0.01363636364</v>
      </c>
      <c r="I143" s="23">
        <f t="shared" si="292"/>
        <v>0.01909090909</v>
      </c>
      <c r="J143" s="23">
        <f t="shared" si="292"/>
        <v>0.01636363636</v>
      </c>
      <c r="K143" s="23">
        <f t="shared" si="292"/>
        <v>0.02727272727</v>
      </c>
      <c r="L143" s="19">
        <f t="shared" si="5"/>
        <v>0.4285714286</v>
      </c>
      <c r="M143" s="19">
        <f t="shared" ref="M143:N143" si="293">J143</f>
        <v>0.01636363636</v>
      </c>
      <c r="N143" s="19">
        <f t="shared" si="293"/>
        <v>0.02727272727</v>
      </c>
      <c r="O143" s="19">
        <f t="shared" si="7"/>
        <v>1</v>
      </c>
      <c r="P143" s="19">
        <f t="shared" si="8"/>
        <v>0.02727272727</v>
      </c>
      <c r="Q143" s="19">
        <f t="shared" si="9"/>
        <v>0.4285714286</v>
      </c>
      <c r="R143" s="19">
        <f t="shared" si="10"/>
        <v>0.0004462809917</v>
      </c>
      <c r="S143" s="19">
        <f t="shared" si="11"/>
        <v>0.01168831169</v>
      </c>
      <c r="T143" s="19">
        <f t="shared" si="12"/>
        <v>0.1836734694</v>
      </c>
      <c r="U143" s="19">
        <f t="shared" si="13"/>
        <v>0.04636363636</v>
      </c>
      <c r="V143" s="22"/>
      <c r="W143" s="22"/>
      <c r="X143" s="22"/>
      <c r="Y143" s="22"/>
      <c r="Z143" s="22"/>
    </row>
    <row r="144">
      <c r="A144" s="24" t="s">
        <v>78</v>
      </c>
      <c r="B144" s="17" t="s">
        <v>344</v>
      </c>
      <c r="C144" s="1">
        <v>2895.0</v>
      </c>
      <c r="D144" s="12">
        <v>41.0</v>
      </c>
      <c r="E144" s="18">
        <v>73.0</v>
      </c>
      <c r="F144" s="5">
        <v>73.0</v>
      </c>
      <c r="G144" s="6">
        <v>126.0</v>
      </c>
      <c r="H144" s="23">
        <f t="shared" ref="H144:K144" si="294">D144/$C144</f>
        <v>0.01416234888</v>
      </c>
      <c r="I144" s="23">
        <f t="shared" si="294"/>
        <v>0.02521588946</v>
      </c>
      <c r="J144" s="23">
        <f t="shared" si="294"/>
        <v>0.02521588946</v>
      </c>
      <c r="K144" s="23">
        <f t="shared" si="294"/>
        <v>0.04352331606</v>
      </c>
      <c r="L144" s="19">
        <f t="shared" si="5"/>
        <v>0.3642172524</v>
      </c>
      <c r="M144" s="19">
        <f t="shared" ref="M144:N144" si="295">J144</f>
        <v>0.02521588946</v>
      </c>
      <c r="N144" s="19">
        <f t="shared" si="295"/>
        <v>0.04352331606</v>
      </c>
      <c r="O144" s="19">
        <f t="shared" si="7"/>
        <v>1</v>
      </c>
      <c r="P144" s="19">
        <f t="shared" si="8"/>
        <v>0.04352331606</v>
      </c>
      <c r="Q144" s="19">
        <f t="shared" si="9"/>
        <v>0.3642172524</v>
      </c>
      <c r="R144" s="19">
        <f t="shared" si="10"/>
        <v>0.001097479127</v>
      </c>
      <c r="S144" s="19">
        <f t="shared" si="11"/>
        <v>0.01585194259</v>
      </c>
      <c r="T144" s="19">
        <f t="shared" si="12"/>
        <v>0.1326542069</v>
      </c>
      <c r="U144" s="19">
        <f t="shared" si="13"/>
        <v>0.06873920553</v>
      </c>
      <c r="V144" s="22"/>
      <c r="W144" s="22"/>
      <c r="X144" s="22"/>
      <c r="Y144" s="22"/>
      <c r="Z144" s="22"/>
    </row>
    <row r="145">
      <c r="A145" s="24" t="s">
        <v>78</v>
      </c>
      <c r="B145" s="17" t="s">
        <v>345</v>
      </c>
      <c r="C145" s="1">
        <v>1926.0</v>
      </c>
      <c r="D145" s="12">
        <v>23.0</v>
      </c>
      <c r="E145" s="18">
        <v>48.0</v>
      </c>
      <c r="F145" s="5">
        <v>15.0</v>
      </c>
      <c r="G145" s="6">
        <v>45.0</v>
      </c>
      <c r="H145" s="23">
        <f t="shared" ref="H145:K145" si="296">D145/$C145</f>
        <v>0.01194184839</v>
      </c>
      <c r="I145" s="23">
        <f t="shared" si="296"/>
        <v>0.02492211838</v>
      </c>
      <c r="J145" s="23">
        <f t="shared" si="296"/>
        <v>0.007788161994</v>
      </c>
      <c r="K145" s="23">
        <f t="shared" si="296"/>
        <v>0.02336448598</v>
      </c>
      <c r="L145" s="19">
        <f t="shared" si="5"/>
        <v>0.5419847328</v>
      </c>
      <c r="M145" s="19">
        <f t="shared" ref="M145:N145" si="297">J145</f>
        <v>0.007788161994</v>
      </c>
      <c r="N145" s="19">
        <f t="shared" si="297"/>
        <v>0.02336448598</v>
      </c>
      <c r="O145" s="19">
        <f t="shared" si="7"/>
        <v>1</v>
      </c>
      <c r="P145" s="19">
        <f t="shared" si="8"/>
        <v>0.02336448598</v>
      </c>
      <c r="Q145" s="19">
        <f t="shared" si="9"/>
        <v>0.5419847328</v>
      </c>
      <c r="R145" s="19">
        <f t="shared" si="10"/>
        <v>0.0001819664017</v>
      </c>
      <c r="S145" s="19">
        <f t="shared" si="11"/>
        <v>0.01266319469</v>
      </c>
      <c r="T145" s="19">
        <f t="shared" si="12"/>
        <v>0.2937474506</v>
      </c>
      <c r="U145" s="19">
        <f t="shared" si="13"/>
        <v>0.04828660436</v>
      </c>
      <c r="V145" s="22"/>
      <c r="W145" s="22"/>
      <c r="X145" s="22"/>
      <c r="Y145" s="22"/>
      <c r="Z145" s="22"/>
    </row>
    <row r="146">
      <c r="A146" s="16" t="s">
        <v>166</v>
      </c>
      <c r="B146" s="17" t="s">
        <v>168</v>
      </c>
      <c r="C146" s="1">
        <v>1714.0</v>
      </c>
      <c r="D146" s="12">
        <v>108.0</v>
      </c>
      <c r="E146" s="18">
        <v>131.0</v>
      </c>
      <c r="F146" s="5">
        <v>89.0</v>
      </c>
      <c r="G146" s="6">
        <v>133.0</v>
      </c>
      <c r="H146" s="23">
        <f t="shared" ref="H146:K146" si="298">D146/$C146</f>
        <v>0.06301050175</v>
      </c>
      <c r="I146" s="23">
        <f t="shared" si="298"/>
        <v>0.0764294049</v>
      </c>
      <c r="J146" s="23">
        <f t="shared" si="298"/>
        <v>0.05192532089</v>
      </c>
      <c r="K146" s="23">
        <f t="shared" si="298"/>
        <v>0.07759626604</v>
      </c>
      <c r="L146" s="19">
        <f t="shared" si="5"/>
        <v>0.5184381779</v>
      </c>
      <c r="M146" s="19">
        <f t="shared" ref="M146:N146" si="299">J146</f>
        <v>0.05192532089</v>
      </c>
      <c r="N146" s="19">
        <f t="shared" si="299"/>
        <v>0.07759626604</v>
      </c>
      <c r="O146" s="19">
        <f t="shared" si="7"/>
        <v>1</v>
      </c>
      <c r="P146" s="19">
        <f t="shared" si="8"/>
        <v>0.07759626604</v>
      </c>
      <c r="Q146" s="19">
        <f t="shared" si="9"/>
        <v>0.5184381779</v>
      </c>
      <c r="R146" s="19">
        <f t="shared" si="10"/>
        <v>0.004029211014</v>
      </c>
      <c r="S146" s="19">
        <f t="shared" si="11"/>
        <v>0.04022886678</v>
      </c>
      <c r="T146" s="19">
        <f t="shared" si="12"/>
        <v>0.2687781443</v>
      </c>
      <c r="U146" s="19">
        <f t="shared" si="13"/>
        <v>0.1540256709</v>
      </c>
      <c r="V146" s="22"/>
      <c r="W146" s="22"/>
      <c r="X146" s="22"/>
      <c r="Y146" s="22"/>
      <c r="Z146" s="22"/>
    </row>
    <row r="147">
      <c r="A147" s="16" t="s">
        <v>166</v>
      </c>
      <c r="B147" s="17" t="s">
        <v>169</v>
      </c>
      <c r="C147" s="1">
        <v>2490.0</v>
      </c>
      <c r="D147" s="12">
        <v>67.0</v>
      </c>
      <c r="E147" s="18">
        <v>46.0</v>
      </c>
      <c r="F147" s="5">
        <v>130.0</v>
      </c>
      <c r="G147" s="6">
        <v>164.0</v>
      </c>
      <c r="H147" s="23">
        <f t="shared" ref="H147:K147" si="300">D147/$C147</f>
        <v>0.02690763052</v>
      </c>
      <c r="I147" s="23">
        <f t="shared" si="300"/>
        <v>0.01847389558</v>
      </c>
      <c r="J147" s="23">
        <f t="shared" si="300"/>
        <v>0.05220883534</v>
      </c>
      <c r="K147" s="23">
        <f t="shared" si="300"/>
        <v>0.06586345382</v>
      </c>
      <c r="L147" s="19">
        <f t="shared" si="5"/>
        <v>0.2776412776</v>
      </c>
      <c r="M147" s="19">
        <f t="shared" ref="M147:N147" si="301">J147</f>
        <v>0.05220883534</v>
      </c>
      <c r="N147" s="19">
        <f t="shared" si="301"/>
        <v>0.06586345382</v>
      </c>
      <c r="O147" s="19">
        <f t="shared" si="7"/>
        <v>1</v>
      </c>
      <c r="P147" s="19">
        <f t="shared" si="8"/>
        <v>0.06586345382</v>
      </c>
      <c r="Q147" s="19">
        <f t="shared" si="9"/>
        <v>0.2776412776</v>
      </c>
      <c r="R147" s="19">
        <f t="shared" si="10"/>
        <v>0.003438654215</v>
      </c>
      <c r="S147" s="19">
        <f t="shared" si="11"/>
        <v>0.01828641347</v>
      </c>
      <c r="T147" s="19">
        <f t="shared" si="12"/>
        <v>0.07708467905</v>
      </c>
      <c r="U147" s="19">
        <f t="shared" si="13"/>
        <v>0.0843373494</v>
      </c>
      <c r="V147" s="22"/>
      <c r="W147" s="22"/>
      <c r="X147" s="22"/>
      <c r="Y147" s="22"/>
      <c r="Z147" s="22"/>
    </row>
    <row r="148">
      <c r="A148" s="16" t="s">
        <v>166</v>
      </c>
      <c r="B148" s="17" t="s">
        <v>170</v>
      </c>
      <c r="C148" s="1">
        <v>1007.0</v>
      </c>
      <c r="D148" s="12">
        <v>33.0</v>
      </c>
      <c r="E148" s="18">
        <v>38.0</v>
      </c>
      <c r="F148" s="5">
        <v>49.0</v>
      </c>
      <c r="G148" s="6">
        <v>95.0</v>
      </c>
      <c r="H148" s="23">
        <f t="shared" ref="H148:K148" si="302">D148/$C148</f>
        <v>0.03277060576</v>
      </c>
      <c r="I148" s="23">
        <f t="shared" si="302"/>
        <v>0.03773584906</v>
      </c>
      <c r="J148" s="23">
        <f t="shared" si="302"/>
        <v>0.04865938431</v>
      </c>
      <c r="K148" s="23">
        <f t="shared" si="302"/>
        <v>0.09433962264</v>
      </c>
      <c r="L148" s="19">
        <f t="shared" si="5"/>
        <v>0.3302325581</v>
      </c>
      <c r="M148" s="19">
        <f t="shared" ref="M148:N148" si="303">J148</f>
        <v>0.04865938431</v>
      </c>
      <c r="N148" s="19">
        <f t="shared" si="303"/>
        <v>0.09433962264</v>
      </c>
      <c r="O148" s="19">
        <f t="shared" si="7"/>
        <v>1</v>
      </c>
      <c r="P148" s="19">
        <f t="shared" si="8"/>
        <v>0.09433962264</v>
      </c>
      <c r="Q148" s="19">
        <f t="shared" si="9"/>
        <v>0.3302325581</v>
      </c>
      <c r="R148" s="19">
        <f t="shared" si="10"/>
        <v>0.004590507954</v>
      </c>
      <c r="S148" s="19">
        <f t="shared" si="11"/>
        <v>0.03115401492</v>
      </c>
      <c r="T148" s="19">
        <f t="shared" si="12"/>
        <v>0.1090535425</v>
      </c>
      <c r="U148" s="19">
        <f t="shared" si="13"/>
        <v>0.1320754717</v>
      </c>
      <c r="V148" s="22"/>
      <c r="W148" s="22"/>
      <c r="X148" s="22"/>
      <c r="Y148" s="22"/>
      <c r="Z148" s="22"/>
    </row>
    <row r="149">
      <c r="A149" s="16" t="s">
        <v>166</v>
      </c>
      <c r="B149" s="17" t="s">
        <v>171</v>
      </c>
      <c r="C149" s="1">
        <v>3441.0</v>
      </c>
      <c r="D149" s="12">
        <v>94.0</v>
      </c>
      <c r="E149" s="18">
        <v>114.0</v>
      </c>
      <c r="F149" s="5">
        <v>187.0</v>
      </c>
      <c r="G149" s="6">
        <v>281.0</v>
      </c>
      <c r="H149" s="23">
        <f t="shared" ref="H149:K149" si="304">D149/$C149</f>
        <v>0.02731764022</v>
      </c>
      <c r="I149" s="23">
        <f t="shared" si="304"/>
        <v>0.0331299041</v>
      </c>
      <c r="J149" s="23">
        <f t="shared" si="304"/>
        <v>0.05434466725</v>
      </c>
      <c r="K149" s="23">
        <f t="shared" si="304"/>
        <v>0.08166230747</v>
      </c>
      <c r="L149" s="19">
        <f t="shared" si="5"/>
        <v>0.3076923077</v>
      </c>
      <c r="M149" s="19">
        <f t="shared" ref="M149:N149" si="305">J149</f>
        <v>0.05434466725</v>
      </c>
      <c r="N149" s="19">
        <f t="shared" si="305"/>
        <v>0.08166230747</v>
      </c>
      <c r="O149" s="19">
        <f t="shared" si="7"/>
        <v>1</v>
      </c>
      <c r="P149" s="19">
        <f t="shared" si="8"/>
        <v>0.08166230747</v>
      </c>
      <c r="Q149" s="19">
        <f t="shared" si="9"/>
        <v>0.3076923077</v>
      </c>
      <c r="R149" s="19">
        <f t="shared" si="10"/>
        <v>0.004437910926</v>
      </c>
      <c r="S149" s="19">
        <f t="shared" si="11"/>
        <v>0.02512686384</v>
      </c>
      <c r="T149" s="19">
        <f t="shared" si="12"/>
        <v>0.09467455621</v>
      </c>
      <c r="U149" s="19">
        <f t="shared" si="13"/>
        <v>0.1147922116</v>
      </c>
      <c r="V149" s="22"/>
      <c r="W149" s="22"/>
      <c r="X149" s="22"/>
      <c r="Y149" s="22"/>
      <c r="Z149" s="22"/>
    </row>
    <row r="150">
      <c r="A150" s="16" t="s">
        <v>166</v>
      </c>
      <c r="B150" s="17" t="s">
        <v>172</v>
      </c>
      <c r="C150" s="1">
        <v>2095.0</v>
      </c>
      <c r="D150" s="12">
        <v>102.0</v>
      </c>
      <c r="E150" s="18">
        <v>101.0</v>
      </c>
      <c r="F150" s="5">
        <v>86.0</v>
      </c>
      <c r="G150" s="6">
        <v>130.0</v>
      </c>
      <c r="H150" s="23">
        <f t="shared" ref="H150:K150" si="306">D150/$C150</f>
        <v>0.04868735084</v>
      </c>
      <c r="I150" s="23">
        <f t="shared" si="306"/>
        <v>0.04821002387</v>
      </c>
      <c r="J150" s="23">
        <f t="shared" si="306"/>
        <v>0.04105011933</v>
      </c>
      <c r="K150" s="23">
        <f t="shared" si="306"/>
        <v>0.06205250597</v>
      </c>
      <c r="L150" s="19">
        <f t="shared" si="5"/>
        <v>0.4844868735</v>
      </c>
      <c r="M150" s="19">
        <f t="shared" ref="M150:N150" si="307">J150</f>
        <v>0.04105011933</v>
      </c>
      <c r="N150" s="19">
        <f t="shared" si="307"/>
        <v>0.06205250597</v>
      </c>
      <c r="O150" s="19">
        <f t="shared" si="7"/>
        <v>1</v>
      </c>
      <c r="P150" s="19">
        <f t="shared" si="8"/>
        <v>0.06205250597</v>
      </c>
      <c r="Q150" s="19">
        <f t="shared" si="9"/>
        <v>0.4844868735</v>
      </c>
      <c r="R150" s="19">
        <f t="shared" si="10"/>
        <v>0.002547262775</v>
      </c>
      <c r="S150" s="19">
        <f t="shared" si="11"/>
        <v>0.03006362461</v>
      </c>
      <c r="T150" s="19">
        <f t="shared" si="12"/>
        <v>0.2347275306</v>
      </c>
      <c r="U150" s="19">
        <f t="shared" si="13"/>
        <v>0.1102625298</v>
      </c>
      <c r="V150" s="22"/>
      <c r="W150" s="22"/>
      <c r="X150" s="22"/>
      <c r="Y150" s="22"/>
      <c r="Z150" s="22"/>
    </row>
    <row r="151">
      <c r="A151" s="16" t="s">
        <v>166</v>
      </c>
      <c r="B151" s="17" t="s">
        <v>173</v>
      </c>
      <c r="C151" s="1">
        <v>2459.0</v>
      </c>
      <c r="D151" s="12">
        <v>93.0</v>
      </c>
      <c r="E151" s="18">
        <v>81.0</v>
      </c>
      <c r="F151" s="5">
        <v>105.0</v>
      </c>
      <c r="G151" s="6">
        <v>152.0</v>
      </c>
      <c r="H151" s="23">
        <f t="shared" ref="H151:K151" si="308">D151/$C151</f>
        <v>0.03782025214</v>
      </c>
      <c r="I151" s="23">
        <f t="shared" si="308"/>
        <v>0.0329402196</v>
      </c>
      <c r="J151" s="23">
        <f t="shared" si="308"/>
        <v>0.04270028467</v>
      </c>
      <c r="K151" s="23">
        <f t="shared" si="308"/>
        <v>0.06181374542</v>
      </c>
      <c r="L151" s="19">
        <f t="shared" si="5"/>
        <v>0.403712297</v>
      </c>
      <c r="M151" s="19">
        <f t="shared" ref="M151:N151" si="309">J151</f>
        <v>0.04270028467</v>
      </c>
      <c r="N151" s="19">
        <f t="shared" si="309"/>
        <v>0.06181374542</v>
      </c>
      <c r="O151" s="19">
        <f t="shared" si="7"/>
        <v>1</v>
      </c>
      <c r="P151" s="19">
        <f t="shared" si="8"/>
        <v>0.06181374542</v>
      </c>
      <c r="Q151" s="19">
        <f t="shared" si="9"/>
        <v>0.403712297</v>
      </c>
      <c r="R151" s="19">
        <f t="shared" si="10"/>
        <v>0.002639464526</v>
      </c>
      <c r="S151" s="19">
        <f t="shared" si="11"/>
        <v>0.02495496915</v>
      </c>
      <c r="T151" s="19">
        <f t="shared" si="12"/>
        <v>0.1629836187</v>
      </c>
      <c r="U151" s="19">
        <f t="shared" si="13"/>
        <v>0.09475396503</v>
      </c>
      <c r="V151" s="22"/>
      <c r="W151" s="22"/>
      <c r="X151" s="22"/>
      <c r="Y151" s="22"/>
      <c r="Z151" s="22"/>
    </row>
    <row r="152">
      <c r="A152" s="16" t="s">
        <v>166</v>
      </c>
      <c r="B152" s="17" t="s">
        <v>174</v>
      </c>
      <c r="C152" s="1">
        <v>2520.0</v>
      </c>
      <c r="D152" s="12">
        <v>136.0</v>
      </c>
      <c r="E152" s="18">
        <v>169.0</v>
      </c>
      <c r="F152" s="5">
        <v>109.0</v>
      </c>
      <c r="G152" s="6">
        <v>130.0</v>
      </c>
      <c r="H152" s="23">
        <f t="shared" ref="H152:K152" si="310">D152/$C152</f>
        <v>0.05396825397</v>
      </c>
      <c r="I152" s="23">
        <f t="shared" si="310"/>
        <v>0.06706349206</v>
      </c>
      <c r="J152" s="23">
        <f t="shared" si="310"/>
        <v>0.04325396825</v>
      </c>
      <c r="K152" s="23">
        <f t="shared" si="310"/>
        <v>0.05158730159</v>
      </c>
      <c r="L152" s="19">
        <f t="shared" si="5"/>
        <v>0.5606617647</v>
      </c>
      <c r="M152" s="19">
        <f t="shared" ref="M152:N152" si="311">J152</f>
        <v>0.04325396825</v>
      </c>
      <c r="N152" s="19">
        <f t="shared" si="311"/>
        <v>0.05158730159</v>
      </c>
      <c r="O152" s="19">
        <f t="shared" si="7"/>
        <v>1</v>
      </c>
      <c r="P152" s="19">
        <f t="shared" si="8"/>
        <v>0.05158730159</v>
      </c>
      <c r="Q152" s="19">
        <f t="shared" si="9"/>
        <v>0.5606617647</v>
      </c>
      <c r="R152" s="19">
        <f t="shared" si="10"/>
        <v>0.002231355505</v>
      </c>
      <c r="S152" s="19">
        <f t="shared" si="11"/>
        <v>0.02892302754</v>
      </c>
      <c r="T152" s="19">
        <f t="shared" si="12"/>
        <v>0.3143416144</v>
      </c>
      <c r="U152" s="19">
        <f t="shared" si="13"/>
        <v>0.1186507937</v>
      </c>
      <c r="V152" s="22"/>
      <c r="W152" s="22"/>
      <c r="X152" s="22"/>
      <c r="Y152" s="22"/>
      <c r="Z152" s="22"/>
    </row>
    <row r="153">
      <c r="A153" s="16" t="s">
        <v>166</v>
      </c>
      <c r="B153" s="17" t="s">
        <v>175</v>
      </c>
      <c r="C153" s="1">
        <v>2220.0</v>
      </c>
      <c r="D153" s="12">
        <v>56.0</v>
      </c>
      <c r="E153" s="18">
        <v>69.0</v>
      </c>
      <c r="F153" s="5">
        <v>95.0</v>
      </c>
      <c r="G153" s="6">
        <v>148.0</v>
      </c>
      <c r="H153" s="23">
        <f t="shared" ref="H153:K153" si="312">D153/$C153</f>
        <v>0.02522522523</v>
      </c>
      <c r="I153" s="23">
        <f t="shared" si="312"/>
        <v>0.03108108108</v>
      </c>
      <c r="J153" s="23">
        <f t="shared" si="312"/>
        <v>0.04279279279</v>
      </c>
      <c r="K153" s="23">
        <f t="shared" si="312"/>
        <v>0.06666666667</v>
      </c>
      <c r="L153" s="19">
        <f t="shared" si="5"/>
        <v>0.339673913</v>
      </c>
      <c r="M153" s="19">
        <f t="shared" ref="M153:N153" si="313">J153</f>
        <v>0.04279279279</v>
      </c>
      <c r="N153" s="19">
        <f t="shared" si="313"/>
        <v>0.06666666667</v>
      </c>
      <c r="O153" s="19">
        <f t="shared" si="7"/>
        <v>1</v>
      </c>
      <c r="P153" s="19">
        <f t="shared" si="8"/>
        <v>0.06666666667</v>
      </c>
      <c r="Q153" s="19">
        <f t="shared" si="9"/>
        <v>0.339673913</v>
      </c>
      <c r="R153" s="19">
        <f t="shared" si="10"/>
        <v>0.002852852853</v>
      </c>
      <c r="S153" s="19">
        <f t="shared" si="11"/>
        <v>0.02264492754</v>
      </c>
      <c r="T153" s="19">
        <f t="shared" si="12"/>
        <v>0.1153783672</v>
      </c>
      <c r="U153" s="19">
        <f t="shared" si="13"/>
        <v>0.09774774775</v>
      </c>
      <c r="V153" s="22"/>
      <c r="W153" s="22"/>
      <c r="X153" s="22"/>
      <c r="Y153" s="22"/>
      <c r="Z153" s="22"/>
    </row>
    <row r="154">
      <c r="A154" s="16" t="s">
        <v>166</v>
      </c>
      <c r="B154" s="17" t="s">
        <v>176</v>
      </c>
      <c r="C154" s="1">
        <v>705.0</v>
      </c>
      <c r="D154" s="12">
        <v>60.0</v>
      </c>
      <c r="E154" s="18">
        <v>65.0</v>
      </c>
      <c r="F154" s="5">
        <v>52.0</v>
      </c>
      <c r="G154" s="6">
        <v>70.0</v>
      </c>
      <c r="H154" s="23">
        <f t="shared" ref="H154:K154" si="314">D154/$C154</f>
        <v>0.08510638298</v>
      </c>
      <c r="I154" s="23">
        <f t="shared" si="314"/>
        <v>0.09219858156</v>
      </c>
      <c r="J154" s="23">
        <f t="shared" si="314"/>
        <v>0.07375886525</v>
      </c>
      <c r="K154" s="23">
        <f t="shared" si="314"/>
        <v>0.09929078014</v>
      </c>
      <c r="L154" s="19">
        <f t="shared" si="5"/>
        <v>0.5060728745</v>
      </c>
      <c r="M154" s="19">
        <f t="shared" ref="M154:N154" si="315">J154</f>
        <v>0.07375886525</v>
      </c>
      <c r="N154" s="19">
        <f t="shared" si="315"/>
        <v>0.09929078014</v>
      </c>
      <c r="O154" s="19">
        <f t="shared" si="7"/>
        <v>1</v>
      </c>
      <c r="P154" s="19">
        <f t="shared" si="8"/>
        <v>0.09929078014</v>
      </c>
      <c r="Q154" s="19">
        <f t="shared" si="9"/>
        <v>0.5060728745</v>
      </c>
      <c r="R154" s="19">
        <f t="shared" si="10"/>
        <v>0.007323575273</v>
      </c>
      <c r="S154" s="19">
        <f t="shared" si="11"/>
        <v>0.05024837052</v>
      </c>
      <c r="T154" s="19">
        <f t="shared" si="12"/>
        <v>0.2561097543</v>
      </c>
      <c r="U154" s="19">
        <f t="shared" si="13"/>
        <v>0.1914893617</v>
      </c>
      <c r="V154" s="22"/>
      <c r="W154" s="22"/>
      <c r="X154" s="22"/>
      <c r="Y154" s="22"/>
      <c r="Z154" s="22"/>
    </row>
    <row r="155">
      <c r="A155" s="16" t="s">
        <v>166</v>
      </c>
      <c r="B155" s="17" t="s">
        <v>177</v>
      </c>
      <c r="C155" s="1">
        <v>2964.0</v>
      </c>
      <c r="D155" s="12">
        <v>157.0</v>
      </c>
      <c r="E155" s="18">
        <v>201.0</v>
      </c>
      <c r="F155" s="5">
        <v>199.0</v>
      </c>
      <c r="G155" s="6">
        <v>371.0</v>
      </c>
      <c r="H155" s="23">
        <f t="shared" ref="H155:K155" si="316">D155/$C155</f>
        <v>0.05296896086</v>
      </c>
      <c r="I155" s="23">
        <f t="shared" si="316"/>
        <v>0.06781376518</v>
      </c>
      <c r="J155" s="23">
        <f t="shared" si="316"/>
        <v>0.06713900135</v>
      </c>
      <c r="K155" s="23">
        <f t="shared" si="316"/>
        <v>0.125168691</v>
      </c>
      <c r="L155" s="19">
        <f t="shared" si="5"/>
        <v>0.3857758621</v>
      </c>
      <c r="M155" s="19">
        <f t="shared" ref="M155:N155" si="317">J155</f>
        <v>0.06713900135</v>
      </c>
      <c r="N155" s="19">
        <f t="shared" si="317"/>
        <v>0.125168691</v>
      </c>
      <c r="O155" s="19">
        <f t="shared" si="7"/>
        <v>1</v>
      </c>
      <c r="P155" s="19">
        <f t="shared" si="8"/>
        <v>0.125168691</v>
      </c>
      <c r="Q155" s="19">
        <f t="shared" si="9"/>
        <v>0.3857758621</v>
      </c>
      <c r="R155" s="19">
        <f t="shared" si="10"/>
        <v>0.008403700911</v>
      </c>
      <c r="S155" s="19">
        <f t="shared" si="11"/>
        <v>0.04828705966</v>
      </c>
      <c r="T155" s="19">
        <f t="shared" si="12"/>
        <v>0.1488230158</v>
      </c>
      <c r="U155" s="19">
        <f t="shared" si="13"/>
        <v>0.1929824561</v>
      </c>
      <c r="V155" s="22"/>
      <c r="W155" s="22"/>
      <c r="X155" s="22"/>
      <c r="Y155" s="22"/>
      <c r="Z155" s="22"/>
    </row>
    <row r="156">
      <c r="A156" s="16" t="s">
        <v>166</v>
      </c>
      <c r="B156" s="17" t="s">
        <v>178</v>
      </c>
      <c r="C156" s="1">
        <v>1653.0</v>
      </c>
      <c r="D156" s="12">
        <v>88.0</v>
      </c>
      <c r="E156" s="18">
        <v>86.0</v>
      </c>
      <c r="F156" s="5">
        <v>133.0</v>
      </c>
      <c r="G156" s="6">
        <v>215.0</v>
      </c>
      <c r="H156" s="23">
        <f t="shared" ref="H156:K156" si="318">D156/$C156</f>
        <v>0.05323653962</v>
      </c>
      <c r="I156" s="23">
        <f t="shared" si="318"/>
        <v>0.05202661827</v>
      </c>
      <c r="J156" s="23">
        <f t="shared" si="318"/>
        <v>0.08045977011</v>
      </c>
      <c r="K156" s="23">
        <f t="shared" si="318"/>
        <v>0.1300665457</v>
      </c>
      <c r="L156" s="19">
        <f t="shared" si="5"/>
        <v>0.3333333333</v>
      </c>
      <c r="M156" s="19">
        <f t="shared" ref="M156:N156" si="319">J156</f>
        <v>0.08045977011</v>
      </c>
      <c r="N156" s="19">
        <f t="shared" si="319"/>
        <v>0.1300665457</v>
      </c>
      <c r="O156" s="19">
        <f t="shared" si="7"/>
        <v>1</v>
      </c>
      <c r="P156" s="19">
        <f t="shared" si="8"/>
        <v>0.1300665457</v>
      </c>
      <c r="Q156" s="19">
        <f t="shared" si="9"/>
        <v>0.3333333333</v>
      </c>
      <c r="R156" s="19">
        <f t="shared" si="10"/>
        <v>0.01046512436</v>
      </c>
      <c r="S156" s="19">
        <f t="shared" si="11"/>
        <v>0.04335551522</v>
      </c>
      <c r="T156" s="19">
        <f t="shared" si="12"/>
        <v>0.1111111111</v>
      </c>
      <c r="U156" s="19">
        <f t="shared" si="13"/>
        <v>0.1820931639</v>
      </c>
      <c r="V156" s="22"/>
      <c r="W156" s="22"/>
      <c r="X156" s="22"/>
      <c r="Y156" s="22"/>
      <c r="Z156" s="22"/>
    </row>
    <row r="157">
      <c r="A157" s="16" t="s">
        <v>166</v>
      </c>
      <c r="B157" s="17" t="s">
        <v>179</v>
      </c>
      <c r="C157" s="1">
        <v>337.0</v>
      </c>
      <c r="D157" s="12">
        <v>37.0</v>
      </c>
      <c r="E157" s="18">
        <v>38.0</v>
      </c>
      <c r="F157" s="5">
        <v>19.0</v>
      </c>
      <c r="G157" s="6">
        <v>20.0</v>
      </c>
      <c r="H157" s="23">
        <f t="shared" ref="H157:K157" si="320">D157/$C157</f>
        <v>0.1097922849</v>
      </c>
      <c r="I157" s="23">
        <f t="shared" si="320"/>
        <v>0.1127596439</v>
      </c>
      <c r="J157" s="23">
        <f t="shared" si="320"/>
        <v>0.05637982196</v>
      </c>
      <c r="K157" s="23">
        <f t="shared" si="320"/>
        <v>0.05934718101</v>
      </c>
      <c r="L157" s="19">
        <f t="shared" si="5"/>
        <v>0.6578947368</v>
      </c>
      <c r="M157" s="19">
        <f t="shared" ref="M157:N157" si="321">J157</f>
        <v>0.05637982196</v>
      </c>
      <c r="N157" s="19">
        <f t="shared" si="321"/>
        <v>0.05934718101</v>
      </c>
      <c r="O157" s="19">
        <f t="shared" si="7"/>
        <v>1</v>
      </c>
      <c r="P157" s="19">
        <f t="shared" si="8"/>
        <v>0.05934718101</v>
      </c>
      <c r="Q157" s="19">
        <f t="shared" si="9"/>
        <v>0.6578947368</v>
      </c>
      <c r="R157" s="19">
        <f t="shared" si="10"/>
        <v>0.003345983499</v>
      </c>
      <c r="S157" s="19">
        <f t="shared" si="11"/>
        <v>0.03904419803</v>
      </c>
      <c r="T157" s="19">
        <f t="shared" si="12"/>
        <v>0.4328254848</v>
      </c>
      <c r="U157" s="19">
        <f t="shared" si="13"/>
        <v>0.1721068249</v>
      </c>
      <c r="V157" s="22"/>
      <c r="W157" s="22"/>
      <c r="X157" s="22"/>
      <c r="Y157" s="22"/>
      <c r="Z157" s="22"/>
    </row>
    <row r="158">
      <c r="A158" s="16" t="s">
        <v>166</v>
      </c>
      <c r="B158" s="17" t="s">
        <v>180</v>
      </c>
      <c r="C158" s="1">
        <v>1899.0</v>
      </c>
      <c r="D158" s="12">
        <v>104.0</v>
      </c>
      <c r="E158" s="18">
        <v>121.0</v>
      </c>
      <c r="F158" s="5">
        <v>58.0</v>
      </c>
      <c r="G158" s="6">
        <v>75.0</v>
      </c>
      <c r="H158" s="23">
        <f t="shared" ref="H158:K158" si="322">D158/$C158</f>
        <v>0.05476566614</v>
      </c>
      <c r="I158" s="23">
        <f t="shared" si="322"/>
        <v>0.06371774618</v>
      </c>
      <c r="J158" s="23">
        <f t="shared" si="322"/>
        <v>0.03054239073</v>
      </c>
      <c r="K158" s="23">
        <f t="shared" si="322"/>
        <v>0.03949447077</v>
      </c>
      <c r="L158" s="19">
        <f t="shared" si="5"/>
        <v>0.6284916201</v>
      </c>
      <c r="M158" s="19">
        <f t="shared" ref="M158:N158" si="323">J158</f>
        <v>0.03054239073</v>
      </c>
      <c r="N158" s="19">
        <f t="shared" si="323"/>
        <v>0.03949447077</v>
      </c>
      <c r="O158" s="19">
        <f t="shared" si="7"/>
        <v>1</v>
      </c>
      <c r="P158" s="19">
        <f t="shared" si="8"/>
        <v>0.03949447077</v>
      </c>
      <c r="Q158" s="19">
        <f t="shared" si="9"/>
        <v>0.6284916201</v>
      </c>
      <c r="R158" s="19">
        <f t="shared" si="10"/>
        <v>0.001206255558</v>
      </c>
      <c r="S158" s="19">
        <f t="shared" si="11"/>
        <v>0.02482194392</v>
      </c>
      <c r="T158" s="19">
        <f t="shared" si="12"/>
        <v>0.3950017166</v>
      </c>
      <c r="U158" s="19">
        <f t="shared" si="13"/>
        <v>0.103212217</v>
      </c>
      <c r="V158" s="22"/>
      <c r="W158" s="22"/>
      <c r="X158" s="22"/>
      <c r="Y158" s="22"/>
      <c r="Z158" s="22"/>
    </row>
    <row r="159">
      <c r="A159" s="16" t="s">
        <v>166</v>
      </c>
      <c r="B159" s="17" t="s">
        <v>181</v>
      </c>
      <c r="C159" s="1">
        <v>2386.0</v>
      </c>
      <c r="D159" s="12">
        <v>98.0</v>
      </c>
      <c r="E159" s="18">
        <v>121.0</v>
      </c>
      <c r="F159" s="5">
        <v>131.0</v>
      </c>
      <c r="G159" s="6">
        <v>188.0</v>
      </c>
      <c r="H159" s="23">
        <f t="shared" ref="H159:K159" si="324">D159/$C159</f>
        <v>0.0410729254</v>
      </c>
      <c r="I159" s="23">
        <f t="shared" si="324"/>
        <v>0.05071248952</v>
      </c>
      <c r="J159" s="23">
        <f t="shared" si="324"/>
        <v>0.05490360436</v>
      </c>
      <c r="K159" s="23">
        <f t="shared" si="324"/>
        <v>0.07879295893</v>
      </c>
      <c r="L159" s="19">
        <f t="shared" si="5"/>
        <v>0.407063197</v>
      </c>
      <c r="M159" s="19">
        <f t="shared" ref="M159:N159" si="325">J159</f>
        <v>0.05490360436</v>
      </c>
      <c r="N159" s="19">
        <f t="shared" si="325"/>
        <v>0.07879295893</v>
      </c>
      <c r="O159" s="19">
        <f t="shared" si="7"/>
        <v>1</v>
      </c>
      <c r="P159" s="19">
        <f t="shared" si="8"/>
        <v>0.07879295893</v>
      </c>
      <c r="Q159" s="19">
        <f t="shared" si="9"/>
        <v>0.407063197</v>
      </c>
      <c r="R159" s="19">
        <f t="shared" si="10"/>
        <v>0.004326017443</v>
      </c>
      <c r="S159" s="19">
        <f t="shared" si="11"/>
        <v>0.03207371376</v>
      </c>
      <c r="T159" s="19">
        <f t="shared" si="12"/>
        <v>0.1657004464</v>
      </c>
      <c r="U159" s="19">
        <f t="shared" si="13"/>
        <v>0.1295054484</v>
      </c>
      <c r="V159" s="22"/>
      <c r="W159" s="22"/>
      <c r="X159" s="22"/>
      <c r="Y159" s="22"/>
      <c r="Z159" s="22"/>
    </row>
    <row r="160">
      <c r="A160" s="16" t="s">
        <v>166</v>
      </c>
      <c r="B160" s="17" t="s">
        <v>182</v>
      </c>
      <c r="C160" s="1">
        <v>1970.0</v>
      </c>
      <c r="D160" s="12">
        <v>137.0</v>
      </c>
      <c r="E160" s="18">
        <v>140.0</v>
      </c>
      <c r="F160" s="5">
        <v>112.0</v>
      </c>
      <c r="G160" s="6">
        <v>112.0</v>
      </c>
      <c r="H160" s="23">
        <f t="shared" ref="H160:K160" si="326">D160/$C160</f>
        <v>0.06954314721</v>
      </c>
      <c r="I160" s="23">
        <f t="shared" si="326"/>
        <v>0.07106598985</v>
      </c>
      <c r="J160" s="23">
        <f t="shared" si="326"/>
        <v>0.05685279188</v>
      </c>
      <c r="K160" s="23">
        <f t="shared" si="326"/>
        <v>0.05685279188</v>
      </c>
      <c r="L160" s="19">
        <f t="shared" si="5"/>
        <v>0.5528942116</v>
      </c>
      <c r="M160" s="19">
        <f t="shared" ref="M160:N160" si="327">J160</f>
        <v>0.05685279188</v>
      </c>
      <c r="N160" s="19">
        <f t="shared" si="327"/>
        <v>0.05685279188</v>
      </c>
      <c r="O160" s="19">
        <f t="shared" si="7"/>
        <v>1</v>
      </c>
      <c r="P160" s="19">
        <f t="shared" si="8"/>
        <v>0.05685279188</v>
      </c>
      <c r="Q160" s="19">
        <f t="shared" si="9"/>
        <v>0.5528942116</v>
      </c>
      <c r="R160" s="19">
        <f t="shared" si="10"/>
        <v>0.003232239944</v>
      </c>
      <c r="S160" s="19">
        <f t="shared" si="11"/>
        <v>0.03143357954</v>
      </c>
      <c r="T160" s="19">
        <f t="shared" si="12"/>
        <v>0.3056920092</v>
      </c>
      <c r="U160" s="19">
        <f t="shared" si="13"/>
        <v>0.1279187817</v>
      </c>
      <c r="V160" s="22"/>
      <c r="W160" s="22"/>
      <c r="X160" s="22"/>
      <c r="Y160" s="22"/>
      <c r="Z160" s="22"/>
    </row>
    <row r="161">
      <c r="A161" s="16" t="s">
        <v>166</v>
      </c>
      <c r="B161" s="17" t="s">
        <v>183</v>
      </c>
      <c r="C161" s="1">
        <v>2320.0</v>
      </c>
      <c r="D161" s="12">
        <v>58.0</v>
      </c>
      <c r="E161" s="18">
        <v>64.0</v>
      </c>
      <c r="F161" s="5">
        <v>47.0</v>
      </c>
      <c r="G161" s="6">
        <v>44.0</v>
      </c>
      <c r="H161" s="23">
        <f t="shared" ref="H161:K161" si="328">D161/$C161</f>
        <v>0.025</v>
      </c>
      <c r="I161" s="23">
        <f t="shared" si="328"/>
        <v>0.0275862069</v>
      </c>
      <c r="J161" s="23">
        <f t="shared" si="328"/>
        <v>0.02025862069</v>
      </c>
      <c r="K161" s="23">
        <f t="shared" si="328"/>
        <v>0.01896551724</v>
      </c>
      <c r="L161" s="19">
        <f t="shared" si="5"/>
        <v>0.5727699531</v>
      </c>
      <c r="M161" s="19">
        <f t="shared" ref="M161:N161" si="329">J161</f>
        <v>0.02025862069</v>
      </c>
      <c r="N161" s="19">
        <f t="shared" si="329"/>
        <v>0.01896551724</v>
      </c>
      <c r="O161" s="19">
        <f t="shared" si="7"/>
        <v>1</v>
      </c>
      <c r="P161" s="19">
        <f t="shared" si="8"/>
        <v>0.01896551724</v>
      </c>
      <c r="Q161" s="19">
        <f t="shared" si="9"/>
        <v>0.5727699531</v>
      </c>
      <c r="R161" s="19">
        <f t="shared" si="10"/>
        <v>0.00038421522</v>
      </c>
      <c r="S161" s="19">
        <f t="shared" si="11"/>
        <v>0.01086287842</v>
      </c>
      <c r="T161" s="19">
        <f t="shared" si="12"/>
        <v>0.3280654191</v>
      </c>
      <c r="U161" s="19">
        <f t="shared" si="13"/>
        <v>0.04655172414</v>
      </c>
      <c r="V161" s="22"/>
      <c r="W161" s="22"/>
      <c r="X161" s="22"/>
      <c r="Y161" s="22"/>
      <c r="Z161" s="22"/>
    </row>
    <row r="162">
      <c r="A162" s="16" t="s">
        <v>166</v>
      </c>
      <c r="B162" s="17" t="s">
        <v>184</v>
      </c>
      <c r="C162" s="1">
        <v>3340.0</v>
      </c>
      <c r="D162" s="12">
        <v>151.0</v>
      </c>
      <c r="E162" s="18">
        <v>185.0</v>
      </c>
      <c r="F162" s="5">
        <v>177.0</v>
      </c>
      <c r="G162" s="6">
        <v>285.0</v>
      </c>
      <c r="H162" s="23">
        <f t="shared" ref="H162:K162" si="330">D162/$C162</f>
        <v>0.04520958084</v>
      </c>
      <c r="I162" s="23">
        <f t="shared" si="330"/>
        <v>0.05538922156</v>
      </c>
      <c r="J162" s="23">
        <f t="shared" si="330"/>
        <v>0.05299401198</v>
      </c>
      <c r="K162" s="23">
        <f t="shared" si="330"/>
        <v>0.08532934132</v>
      </c>
      <c r="L162" s="19">
        <f t="shared" si="5"/>
        <v>0.4210526316</v>
      </c>
      <c r="M162" s="19">
        <f t="shared" ref="M162:N162" si="331">J162</f>
        <v>0.05299401198</v>
      </c>
      <c r="N162" s="19">
        <f t="shared" si="331"/>
        <v>0.08532934132</v>
      </c>
      <c r="O162" s="19">
        <f t="shared" si="7"/>
        <v>1</v>
      </c>
      <c r="P162" s="19">
        <f t="shared" si="8"/>
        <v>0.08532934132</v>
      </c>
      <c r="Q162" s="19">
        <f t="shared" si="9"/>
        <v>0.4210526316</v>
      </c>
      <c r="R162" s="19">
        <f t="shared" si="10"/>
        <v>0.004521944136</v>
      </c>
      <c r="S162" s="19">
        <f t="shared" si="11"/>
        <v>0.03592814371</v>
      </c>
      <c r="T162" s="19">
        <f t="shared" si="12"/>
        <v>0.1772853186</v>
      </c>
      <c r="U162" s="19">
        <f t="shared" si="13"/>
        <v>0.1407185629</v>
      </c>
      <c r="V162" s="22"/>
      <c r="W162" s="22"/>
      <c r="X162" s="22"/>
      <c r="Y162" s="22"/>
      <c r="Z162" s="22"/>
    </row>
    <row r="163">
      <c r="A163" s="16" t="s">
        <v>166</v>
      </c>
      <c r="B163" s="17" t="s">
        <v>185</v>
      </c>
      <c r="C163" s="1">
        <v>884.0</v>
      </c>
      <c r="D163" s="12">
        <v>82.0</v>
      </c>
      <c r="E163" s="18">
        <v>92.0</v>
      </c>
      <c r="F163" s="5">
        <v>42.0</v>
      </c>
      <c r="G163" s="6">
        <v>43.0</v>
      </c>
      <c r="H163" s="23">
        <f t="shared" ref="H163:K163" si="332">D163/$C163</f>
        <v>0.092760181</v>
      </c>
      <c r="I163" s="23">
        <f t="shared" si="332"/>
        <v>0.1040723982</v>
      </c>
      <c r="J163" s="23">
        <f t="shared" si="332"/>
        <v>0.04751131222</v>
      </c>
      <c r="K163" s="23">
        <f t="shared" si="332"/>
        <v>0.04864253394</v>
      </c>
      <c r="L163" s="19">
        <f t="shared" si="5"/>
        <v>0.6718146718</v>
      </c>
      <c r="M163" s="19">
        <f t="shared" ref="M163:N163" si="333">J163</f>
        <v>0.04751131222</v>
      </c>
      <c r="N163" s="19">
        <f t="shared" si="333"/>
        <v>0.04864253394</v>
      </c>
      <c r="O163" s="19">
        <f t="shared" si="7"/>
        <v>1</v>
      </c>
      <c r="P163" s="19">
        <f t="shared" si="8"/>
        <v>0.04864253394</v>
      </c>
      <c r="Q163" s="19">
        <f t="shared" si="9"/>
        <v>0.6718146718</v>
      </c>
      <c r="R163" s="19">
        <f t="shared" si="10"/>
        <v>0.002311070617</v>
      </c>
      <c r="S163" s="19">
        <f t="shared" si="11"/>
        <v>0.03267876797</v>
      </c>
      <c r="T163" s="19">
        <f t="shared" si="12"/>
        <v>0.4513349533</v>
      </c>
      <c r="U163" s="19">
        <f t="shared" si="13"/>
        <v>0.1527149321</v>
      </c>
      <c r="V163" s="22"/>
      <c r="W163" s="22"/>
      <c r="X163" s="22"/>
      <c r="Y163" s="22"/>
      <c r="Z163" s="22"/>
    </row>
    <row r="164">
      <c r="A164" s="16" t="s">
        <v>166</v>
      </c>
      <c r="B164" s="17" t="s">
        <v>186</v>
      </c>
      <c r="C164" s="1">
        <v>619.0</v>
      </c>
      <c r="D164" s="12">
        <v>50.0</v>
      </c>
      <c r="E164" s="18">
        <v>62.0</v>
      </c>
      <c r="F164" s="5">
        <v>23.0</v>
      </c>
      <c r="G164" s="6">
        <v>21.0</v>
      </c>
      <c r="H164" s="23">
        <f t="shared" ref="H164:K164" si="334">D164/$C164</f>
        <v>0.08077544426</v>
      </c>
      <c r="I164" s="23">
        <f t="shared" si="334"/>
        <v>0.1001615509</v>
      </c>
      <c r="J164" s="23">
        <f t="shared" si="334"/>
        <v>0.03715670436</v>
      </c>
      <c r="K164" s="23">
        <f t="shared" si="334"/>
        <v>0.03392568659</v>
      </c>
      <c r="L164" s="19">
        <f t="shared" si="5"/>
        <v>0.7179487179</v>
      </c>
      <c r="M164" s="19">
        <f t="shared" ref="M164:N164" si="335">J164</f>
        <v>0.03715670436</v>
      </c>
      <c r="N164" s="19">
        <f t="shared" si="335"/>
        <v>0.03392568659</v>
      </c>
      <c r="O164" s="19">
        <f t="shared" si="7"/>
        <v>1</v>
      </c>
      <c r="P164" s="19">
        <f t="shared" si="8"/>
        <v>0.03392568659</v>
      </c>
      <c r="Q164" s="19">
        <f t="shared" si="9"/>
        <v>0.7179487179</v>
      </c>
      <c r="R164" s="19">
        <f t="shared" si="10"/>
        <v>0.001260566707</v>
      </c>
      <c r="S164" s="19">
        <f t="shared" si="11"/>
        <v>0.02435690319</v>
      </c>
      <c r="T164" s="19">
        <f t="shared" si="12"/>
        <v>0.5154503616</v>
      </c>
      <c r="U164" s="19">
        <f t="shared" si="13"/>
        <v>0.1340872375</v>
      </c>
      <c r="V164" s="22"/>
      <c r="W164" s="22"/>
      <c r="X164" s="22"/>
      <c r="Y164" s="22"/>
      <c r="Z164" s="22"/>
    </row>
    <row r="165">
      <c r="A165" s="16" t="s">
        <v>166</v>
      </c>
      <c r="B165" s="17" t="s">
        <v>187</v>
      </c>
      <c r="C165" s="1">
        <v>2032.0</v>
      </c>
      <c r="D165" s="12">
        <v>101.0</v>
      </c>
      <c r="E165" s="18">
        <v>102.0</v>
      </c>
      <c r="F165" s="5">
        <v>89.0</v>
      </c>
      <c r="G165" s="6">
        <v>111.0</v>
      </c>
      <c r="H165" s="23">
        <f t="shared" ref="H165:K165" si="336">D165/$C165</f>
        <v>0.04970472441</v>
      </c>
      <c r="I165" s="23">
        <f t="shared" si="336"/>
        <v>0.05019685039</v>
      </c>
      <c r="J165" s="23">
        <f t="shared" si="336"/>
        <v>0.0437992126</v>
      </c>
      <c r="K165" s="23">
        <f t="shared" si="336"/>
        <v>0.05462598425</v>
      </c>
      <c r="L165" s="19">
        <f t="shared" si="5"/>
        <v>0.5037220844</v>
      </c>
      <c r="M165" s="19">
        <f t="shared" ref="M165:N165" si="337">J165</f>
        <v>0.0437992126</v>
      </c>
      <c r="N165" s="19">
        <f t="shared" si="337"/>
        <v>0.05462598425</v>
      </c>
      <c r="O165" s="19">
        <f t="shared" si="7"/>
        <v>1</v>
      </c>
      <c r="P165" s="19">
        <f t="shared" si="8"/>
        <v>0.05462598425</v>
      </c>
      <c r="Q165" s="19">
        <f t="shared" si="9"/>
        <v>0.5037220844</v>
      </c>
      <c r="R165" s="19">
        <f t="shared" si="10"/>
        <v>0.002392575098</v>
      </c>
      <c r="S165" s="19">
        <f t="shared" si="11"/>
        <v>0.02751631465</v>
      </c>
      <c r="T165" s="19">
        <f t="shared" si="12"/>
        <v>0.2537359383</v>
      </c>
      <c r="U165" s="19">
        <f t="shared" si="13"/>
        <v>0.1048228346</v>
      </c>
      <c r="V165" s="22"/>
      <c r="W165" s="22"/>
      <c r="X165" s="22"/>
      <c r="Y165" s="22"/>
      <c r="Z165" s="22"/>
    </row>
    <row r="166">
      <c r="A166" s="16" t="s">
        <v>166</v>
      </c>
      <c r="B166" s="17" t="s">
        <v>188</v>
      </c>
      <c r="C166" s="1">
        <v>2607.0</v>
      </c>
      <c r="D166" s="12">
        <v>102.0</v>
      </c>
      <c r="E166" s="18">
        <v>107.0</v>
      </c>
      <c r="F166" s="5">
        <v>77.0</v>
      </c>
      <c r="G166" s="6">
        <v>133.0</v>
      </c>
      <c r="H166" s="23">
        <f t="shared" ref="H166:K166" si="338">D166/$C166</f>
        <v>0.03912543153</v>
      </c>
      <c r="I166" s="23">
        <f t="shared" si="338"/>
        <v>0.04104334484</v>
      </c>
      <c r="J166" s="23">
        <f t="shared" si="338"/>
        <v>0.02953586498</v>
      </c>
      <c r="K166" s="23">
        <f t="shared" si="338"/>
        <v>0.05101649405</v>
      </c>
      <c r="L166" s="19">
        <f t="shared" si="5"/>
        <v>0.4988066826</v>
      </c>
      <c r="M166" s="19">
        <f t="shared" ref="M166:N166" si="339">J166</f>
        <v>0.02953586498</v>
      </c>
      <c r="N166" s="19">
        <f t="shared" si="339"/>
        <v>0.05101649405</v>
      </c>
      <c r="O166" s="19">
        <f t="shared" si="7"/>
        <v>1</v>
      </c>
      <c r="P166" s="19">
        <f t="shared" si="8"/>
        <v>0.05101649405</v>
      </c>
      <c r="Q166" s="19">
        <f t="shared" si="9"/>
        <v>0.4988066826</v>
      </c>
      <c r="R166" s="19">
        <f t="shared" si="10"/>
        <v>0.00150681628</v>
      </c>
      <c r="S166" s="19">
        <f t="shared" si="11"/>
        <v>0.02544736816</v>
      </c>
      <c r="T166" s="19">
        <f t="shared" si="12"/>
        <v>0.2488081066</v>
      </c>
      <c r="U166" s="19">
        <f t="shared" si="13"/>
        <v>0.0920598389</v>
      </c>
      <c r="V166" s="22"/>
      <c r="W166" s="22"/>
      <c r="X166" s="22"/>
      <c r="Y166" s="22"/>
      <c r="Z166" s="22"/>
    </row>
    <row r="167">
      <c r="A167" s="16" t="s">
        <v>166</v>
      </c>
      <c r="B167" s="17" t="s">
        <v>189</v>
      </c>
      <c r="C167" s="1">
        <v>1403.0</v>
      </c>
      <c r="D167" s="12">
        <v>87.0</v>
      </c>
      <c r="E167" s="18">
        <v>100.0</v>
      </c>
      <c r="F167" s="5">
        <v>83.0</v>
      </c>
      <c r="G167" s="6">
        <v>104.0</v>
      </c>
      <c r="H167" s="23">
        <f t="shared" ref="H167:K167" si="340">D167/$C167</f>
        <v>0.06200997862</v>
      </c>
      <c r="I167" s="23">
        <f t="shared" si="340"/>
        <v>0.07127583749</v>
      </c>
      <c r="J167" s="23">
        <f t="shared" si="340"/>
        <v>0.05915894512</v>
      </c>
      <c r="K167" s="23">
        <f t="shared" si="340"/>
        <v>0.07412687099</v>
      </c>
      <c r="L167" s="19">
        <f t="shared" si="5"/>
        <v>0.5</v>
      </c>
      <c r="M167" s="19">
        <f t="shared" ref="M167:N167" si="341">J167</f>
        <v>0.05915894512</v>
      </c>
      <c r="N167" s="19">
        <f t="shared" si="341"/>
        <v>0.07412687099</v>
      </c>
      <c r="O167" s="19">
        <f t="shared" si="7"/>
        <v>1</v>
      </c>
      <c r="P167" s="19">
        <f t="shared" si="8"/>
        <v>0.07412687099</v>
      </c>
      <c r="Q167" s="19">
        <f t="shared" si="9"/>
        <v>0.5</v>
      </c>
      <c r="R167" s="19">
        <f t="shared" si="10"/>
        <v>0.004385267493</v>
      </c>
      <c r="S167" s="19">
        <f t="shared" si="11"/>
        <v>0.0370634355</v>
      </c>
      <c r="T167" s="19">
        <f t="shared" si="12"/>
        <v>0.25</v>
      </c>
      <c r="U167" s="19">
        <f t="shared" si="13"/>
        <v>0.1454027085</v>
      </c>
      <c r="V167" s="22"/>
      <c r="W167" s="22"/>
      <c r="X167" s="22"/>
      <c r="Y167" s="22"/>
      <c r="Z167" s="22"/>
    </row>
    <row r="168">
      <c r="A168" s="16" t="s">
        <v>166</v>
      </c>
      <c r="B168" s="17" t="s">
        <v>190</v>
      </c>
      <c r="C168" s="1">
        <v>1340.0</v>
      </c>
      <c r="D168" s="12">
        <v>66.0</v>
      </c>
      <c r="E168" s="18">
        <v>77.0</v>
      </c>
      <c r="F168" s="5">
        <v>53.0</v>
      </c>
      <c r="G168" s="6">
        <v>75.0</v>
      </c>
      <c r="H168" s="23">
        <f t="shared" ref="H168:K168" si="342">D168/$C168</f>
        <v>0.04925373134</v>
      </c>
      <c r="I168" s="23">
        <f t="shared" si="342"/>
        <v>0.05746268657</v>
      </c>
      <c r="J168" s="23">
        <f t="shared" si="342"/>
        <v>0.03955223881</v>
      </c>
      <c r="K168" s="23">
        <f t="shared" si="342"/>
        <v>0.05597014925</v>
      </c>
      <c r="L168" s="19">
        <f t="shared" si="5"/>
        <v>0.5276752768</v>
      </c>
      <c r="M168" s="19">
        <f t="shared" ref="M168:N168" si="343">J168</f>
        <v>0.03955223881</v>
      </c>
      <c r="N168" s="19">
        <f t="shared" si="343"/>
        <v>0.05597014925</v>
      </c>
      <c r="O168" s="19">
        <f t="shared" si="7"/>
        <v>1</v>
      </c>
      <c r="P168" s="19">
        <f t="shared" si="8"/>
        <v>0.05597014925</v>
      </c>
      <c r="Q168" s="19">
        <f t="shared" si="9"/>
        <v>0.5276752768</v>
      </c>
      <c r="R168" s="19">
        <f t="shared" si="10"/>
        <v>0.002213744709</v>
      </c>
      <c r="S168" s="19">
        <f t="shared" si="11"/>
        <v>0.029534064</v>
      </c>
      <c r="T168" s="19">
        <f t="shared" si="12"/>
        <v>0.2784411977</v>
      </c>
      <c r="U168" s="19">
        <f t="shared" si="13"/>
        <v>0.1134328358</v>
      </c>
      <c r="V168" s="22"/>
      <c r="W168" s="22"/>
      <c r="X168" s="22"/>
      <c r="Y168" s="22"/>
      <c r="Z168" s="22"/>
    </row>
    <row r="169">
      <c r="A169" s="16" t="s">
        <v>166</v>
      </c>
      <c r="B169" s="17" t="s">
        <v>191</v>
      </c>
      <c r="C169" s="1">
        <v>2574.0</v>
      </c>
      <c r="D169" s="12">
        <v>123.0</v>
      </c>
      <c r="E169" s="18">
        <v>168.0</v>
      </c>
      <c r="F169" s="5">
        <v>151.0</v>
      </c>
      <c r="G169" s="6">
        <v>230.0</v>
      </c>
      <c r="H169" s="23">
        <f t="shared" ref="H169:K169" si="344">D169/$C169</f>
        <v>0.04778554779</v>
      </c>
      <c r="I169" s="23">
        <f t="shared" si="344"/>
        <v>0.06526806527</v>
      </c>
      <c r="J169" s="23">
        <f t="shared" si="344"/>
        <v>0.05866355866</v>
      </c>
      <c r="K169" s="23">
        <f t="shared" si="344"/>
        <v>0.08935508936</v>
      </c>
      <c r="L169" s="19">
        <f t="shared" si="5"/>
        <v>0.4330357143</v>
      </c>
      <c r="M169" s="19">
        <f t="shared" ref="M169:N169" si="345">J169</f>
        <v>0.05866355866</v>
      </c>
      <c r="N169" s="19">
        <f t="shared" si="345"/>
        <v>0.08935508936</v>
      </c>
      <c r="O169" s="19">
        <f t="shared" si="7"/>
        <v>1</v>
      </c>
      <c r="P169" s="19">
        <f t="shared" si="8"/>
        <v>0.08935508936</v>
      </c>
      <c r="Q169" s="19">
        <f t="shared" si="9"/>
        <v>0.4330357143</v>
      </c>
      <c r="R169" s="19">
        <f t="shared" si="10"/>
        <v>0.005241887526</v>
      </c>
      <c r="S169" s="19">
        <f t="shared" si="11"/>
        <v>0.03869394494</v>
      </c>
      <c r="T169" s="19">
        <f t="shared" si="12"/>
        <v>0.1875199298</v>
      </c>
      <c r="U169" s="19">
        <f t="shared" si="13"/>
        <v>0.1546231546</v>
      </c>
      <c r="V169" s="22"/>
      <c r="W169" s="22"/>
      <c r="X169" s="22"/>
      <c r="Y169" s="22"/>
      <c r="Z169" s="22"/>
    </row>
    <row r="170">
      <c r="A170" s="16" t="s">
        <v>166</v>
      </c>
      <c r="B170" s="17" t="s">
        <v>192</v>
      </c>
      <c r="C170" s="1">
        <v>1322.0</v>
      </c>
      <c r="D170" s="12">
        <v>45.0</v>
      </c>
      <c r="E170" s="18">
        <v>53.0</v>
      </c>
      <c r="F170" s="5">
        <v>78.0</v>
      </c>
      <c r="G170" s="6">
        <v>97.0</v>
      </c>
      <c r="H170" s="23">
        <f t="shared" ref="H170:K170" si="346">D170/$C170</f>
        <v>0.03403933434</v>
      </c>
      <c r="I170" s="23">
        <f t="shared" si="346"/>
        <v>0.04009077156</v>
      </c>
      <c r="J170" s="23">
        <f t="shared" si="346"/>
        <v>0.05900151286</v>
      </c>
      <c r="K170" s="23">
        <f t="shared" si="346"/>
        <v>0.07337367625</v>
      </c>
      <c r="L170" s="19">
        <f t="shared" si="5"/>
        <v>0.358974359</v>
      </c>
      <c r="M170" s="19">
        <f t="shared" ref="M170:N170" si="347">J170</f>
        <v>0.05900151286</v>
      </c>
      <c r="N170" s="19">
        <f t="shared" si="347"/>
        <v>0.07337367625</v>
      </c>
      <c r="O170" s="19">
        <f t="shared" si="7"/>
        <v>1</v>
      </c>
      <c r="P170" s="19">
        <f t="shared" si="8"/>
        <v>0.07337367625</v>
      </c>
      <c r="Q170" s="19">
        <f t="shared" si="9"/>
        <v>0.358974359</v>
      </c>
      <c r="R170" s="19">
        <f t="shared" si="10"/>
        <v>0.004329157903</v>
      </c>
      <c r="S170" s="19">
        <f t="shared" si="11"/>
        <v>0.0263392684</v>
      </c>
      <c r="T170" s="19">
        <f t="shared" si="12"/>
        <v>0.1288625904</v>
      </c>
      <c r="U170" s="19">
        <f t="shared" si="13"/>
        <v>0.1134644478</v>
      </c>
      <c r="V170" s="22"/>
      <c r="W170" s="22"/>
      <c r="X170" s="22"/>
      <c r="Y170" s="22"/>
      <c r="Z170" s="22"/>
    </row>
    <row r="171">
      <c r="A171" s="16" t="s">
        <v>166</v>
      </c>
      <c r="B171" s="17" t="s">
        <v>346</v>
      </c>
      <c r="C171" s="1">
        <v>2073.0</v>
      </c>
      <c r="D171" s="12">
        <v>84.0</v>
      </c>
      <c r="E171" s="18">
        <v>82.0</v>
      </c>
      <c r="F171" s="5">
        <v>129.0</v>
      </c>
      <c r="G171" s="6">
        <v>269.0</v>
      </c>
      <c r="H171" s="23">
        <f t="shared" ref="H171:K171" si="348">D171/$C171</f>
        <v>0.04052098408</v>
      </c>
      <c r="I171" s="23">
        <f t="shared" si="348"/>
        <v>0.03955619875</v>
      </c>
      <c r="J171" s="23">
        <f t="shared" si="348"/>
        <v>0.06222865412</v>
      </c>
      <c r="K171" s="23">
        <f t="shared" si="348"/>
        <v>0.1297636276</v>
      </c>
      <c r="L171" s="19">
        <f t="shared" si="5"/>
        <v>0.2943262411</v>
      </c>
      <c r="M171" s="19">
        <f t="shared" ref="M171:N171" si="349">J171</f>
        <v>0.06222865412</v>
      </c>
      <c r="N171" s="19">
        <f t="shared" si="349"/>
        <v>0.1297636276</v>
      </c>
      <c r="O171" s="19">
        <f t="shared" si="7"/>
        <v>1</v>
      </c>
      <c r="P171" s="19">
        <f t="shared" si="8"/>
        <v>0.1297636276</v>
      </c>
      <c r="Q171" s="19">
        <f t="shared" si="9"/>
        <v>0.2943262411</v>
      </c>
      <c r="R171" s="19">
        <f t="shared" si="10"/>
        <v>0.008075015899</v>
      </c>
      <c r="S171" s="19">
        <f t="shared" si="11"/>
        <v>0.03819284075</v>
      </c>
      <c r="T171" s="19">
        <f t="shared" si="12"/>
        <v>0.08662793622</v>
      </c>
      <c r="U171" s="19">
        <f t="shared" si="13"/>
        <v>0.1693198263</v>
      </c>
      <c r="V171" s="22"/>
      <c r="W171" s="22"/>
      <c r="X171" s="22"/>
      <c r="Y171" s="22"/>
      <c r="Z171" s="22"/>
    </row>
    <row r="172">
      <c r="A172" s="16" t="s">
        <v>166</v>
      </c>
      <c r="B172" s="17" t="s">
        <v>193</v>
      </c>
      <c r="C172" s="1">
        <v>2138.0</v>
      </c>
      <c r="D172" s="12">
        <v>52.0</v>
      </c>
      <c r="E172" s="18">
        <v>68.0</v>
      </c>
      <c r="F172" s="5">
        <v>125.0</v>
      </c>
      <c r="G172" s="6">
        <v>164.0</v>
      </c>
      <c r="H172" s="23">
        <f t="shared" ref="H172:K172" si="350">D172/$C172</f>
        <v>0.02432179607</v>
      </c>
      <c r="I172" s="23">
        <f t="shared" si="350"/>
        <v>0.03180542563</v>
      </c>
      <c r="J172" s="23">
        <f t="shared" si="350"/>
        <v>0.05846585594</v>
      </c>
      <c r="K172" s="23">
        <f t="shared" si="350"/>
        <v>0.07670720299</v>
      </c>
      <c r="L172" s="19">
        <f t="shared" si="5"/>
        <v>0.293398533</v>
      </c>
      <c r="M172" s="19">
        <f t="shared" ref="M172:N172" si="351">J172</f>
        <v>0.05846585594</v>
      </c>
      <c r="N172" s="19">
        <f t="shared" si="351"/>
        <v>0.07670720299</v>
      </c>
      <c r="O172" s="19">
        <f t="shared" si="7"/>
        <v>1</v>
      </c>
      <c r="P172" s="19">
        <f t="shared" si="8"/>
        <v>0.07670720299</v>
      </c>
      <c r="Q172" s="19">
        <f t="shared" si="9"/>
        <v>0.293398533</v>
      </c>
      <c r="R172" s="19">
        <f t="shared" si="10"/>
        <v>0.00448475228</v>
      </c>
      <c r="S172" s="19">
        <f t="shared" si="11"/>
        <v>0.02250578083</v>
      </c>
      <c r="T172" s="19">
        <f t="shared" si="12"/>
        <v>0.08608269917</v>
      </c>
      <c r="U172" s="19">
        <f t="shared" si="13"/>
        <v>0.1085126286</v>
      </c>
      <c r="V172" s="22"/>
      <c r="W172" s="22"/>
      <c r="X172" s="22"/>
      <c r="Y172" s="22"/>
      <c r="Z172" s="22"/>
    </row>
    <row r="173">
      <c r="A173" s="16" t="s">
        <v>166</v>
      </c>
      <c r="B173" s="17" t="s">
        <v>194</v>
      </c>
      <c r="C173" s="1">
        <v>1547.0</v>
      </c>
      <c r="D173" s="12">
        <v>21.0</v>
      </c>
      <c r="E173" s="18">
        <v>33.0</v>
      </c>
      <c r="F173" s="5">
        <v>32.0</v>
      </c>
      <c r="G173" s="6">
        <v>56.0</v>
      </c>
      <c r="H173" s="23">
        <f t="shared" ref="H173:K173" si="352">D173/$C173</f>
        <v>0.01357466063</v>
      </c>
      <c r="I173" s="23">
        <f t="shared" si="352"/>
        <v>0.02133160957</v>
      </c>
      <c r="J173" s="23">
        <f t="shared" si="352"/>
        <v>0.02068519716</v>
      </c>
      <c r="K173" s="23">
        <f t="shared" si="352"/>
        <v>0.03619909502</v>
      </c>
      <c r="L173" s="19">
        <f t="shared" si="5"/>
        <v>0.3802816901</v>
      </c>
      <c r="M173" s="19">
        <f t="shared" ref="M173:N173" si="353">J173</f>
        <v>0.02068519716</v>
      </c>
      <c r="N173" s="19">
        <f t="shared" si="353"/>
        <v>0.03619909502</v>
      </c>
      <c r="O173" s="19">
        <f t="shared" si="7"/>
        <v>1</v>
      </c>
      <c r="P173" s="19">
        <f t="shared" si="8"/>
        <v>0.03619909502</v>
      </c>
      <c r="Q173" s="19">
        <f t="shared" si="9"/>
        <v>0.3802816901</v>
      </c>
      <c r="R173" s="19">
        <f t="shared" si="10"/>
        <v>0.0007487854174</v>
      </c>
      <c r="S173" s="19">
        <f t="shared" si="11"/>
        <v>0.01376585304</v>
      </c>
      <c r="T173" s="19">
        <f t="shared" si="12"/>
        <v>0.1446141639</v>
      </c>
      <c r="U173" s="19">
        <f t="shared" si="13"/>
        <v>0.05753070459</v>
      </c>
      <c r="V173" s="22"/>
      <c r="W173" s="22"/>
      <c r="X173" s="22"/>
      <c r="Y173" s="22"/>
      <c r="Z173" s="22"/>
    </row>
    <row r="174">
      <c r="A174" s="16" t="s">
        <v>166</v>
      </c>
      <c r="B174" s="17" t="s">
        <v>195</v>
      </c>
      <c r="C174" s="1">
        <v>2041.0</v>
      </c>
      <c r="D174" s="12">
        <v>52.0</v>
      </c>
      <c r="E174" s="18">
        <v>55.0</v>
      </c>
      <c r="F174" s="5">
        <v>79.0</v>
      </c>
      <c r="G174" s="6">
        <v>107.0</v>
      </c>
      <c r="H174" s="23">
        <f t="shared" ref="H174:K174" si="354">D174/$C174</f>
        <v>0.02547770701</v>
      </c>
      <c r="I174" s="23">
        <f t="shared" si="354"/>
        <v>0.02694757472</v>
      </c>
      <c r="J174" s="23">
        <f t="shared" si="354"/>
        <v>0.03870651641</v>
      </c>
      <c r="K174" s="23">
        <f t="shared" si="354"/>
        <v>0.05242528172</v>
      </c>
      <c r="L174" s="19">
        <f t="shared" si="5"/>
        <v>0.3651877133</v>
      </c>
      <c r="M174" s="19">
        <f t="shared" ref="M174:N174" si="355">J174</f>
        <v>0.03870651641</v>
      </c>
      <c r="N174" s="19">
        <f t="shared" si="355"/>
        <v>0.05242528172</v>
      </c>
      <c r="O174" s="19">
        <f t="shared" si="7"/>
        <v>1</v>
      </c>
      <c r="P174" s="19">
        <f t="shared" si="8"/>
        <v>0.05242528172</v>
      </c>
      <c r="Q174" s="19">
        <f t="shared" si="9"/>
        <v>0.3651877133</v>
      </c>
      <c r="R174" s="19">
        <f t="shared" si="10"/>
        <v>0.002029200028</v>
      </c>
      <c r="S174" s="19">
        <f t="shared" si="11"/>
        <v>0.01914506875</v>
      </c>
      <c r="T174" s="19">
        <f t="shared" si="12"/>
        <v>0.133362066</v>
      </c>
      <c r="U174" s="19">
        <f t="shared" si="13"/>
        <v>0.07937285644</v>
      </c>
      <c r="V174" s="22"/>
      <c r="W174" s="22"/>
      <c r="X174" s="22"/>
      <c r="Y174" s="22"/>
      <c r="Z174" s="22"/>
    </row>
    <row r="175">
      <c r="A175" s="16" t="s">
        <v>166</v>
      </c>
      <c r="B175" s="17" t="s">
        <v>196</v>
      </c>
      <c r="C175" s="1">
        <v>2576.0</v>
      </c>
      <c r="D175" s="12">
        <v>55.0</v>
      </c>
      <c r="E175" s="18">
        <v>97.0</v>
      </c>
      <c r="F175" s="5">
        <v>102.0</v>
      </c>
      <c r="G175" s="6">
        <v>198.0</v>
      </c>
      <c r="H175" s="23">
        <f t="shared" ref="H175:K175" si="356">D175/$C175</f>
        <v>0.02135093168</v>
      </c>
      <c r="I175" s="23">
        <f t="shared" si="356"/>
        <v>0.0376552795</v>
      </c>
      <c r="J175" s="23">
        <f t="shared" si="356"/>
        <v>0.03959627329</v>
      </c>
      <c r="K175" s="23">
        <f t="shared" si="356"/>
        <v>0.07686335404</v>
      </c>
      <c r="L175" s="19">
        <f t="shared" si="5"/>
        <v>0.3362831858</v>
      </c>
      <c r="M175" s="19">
        <f t="shared" ref="M175:N175" si="357">J175</f>
        <v>0.03959627329</v>
      </c>
      <c r="N175" s="19">
        <f t="shared" si="357"/>
        <v>0.07686335404</v>
      </c>
      <c r="O175" s="19">
        <f t="shared" si="7"/>
        <v>1</v>
      </c>
      <c r="P175" s="19">
        <f t="shared" si="8"/>
        <v>0.07686335404</v>
      </c>
      <c r="Q175" s="19">
        <f t="shared" si="9"/>
        <v>0.3362831858</v>
      </c>
      <c r="R175" s="19">
        <f t="shared" si="10"/>
        <v>0.003043502373</v>
      </c>
      <c r="S175" s="19">
        <f t="shared" si="11"/>
        <v>0.02584785357</v>
      </c>
      <c r="T175" s="19">
        <f t="shared" si="12"/>
        <v>0.1130863811</v>
      </c>
      <c r="U175" s="19">
        <f t="shared" si="13"/>
        <v>0.1145186335</v>
      </c>
      <c r="V175" s="22"/>
      <c r="W175" s="22"/>
      <c r="X175" s="22"/>
      <c r="Y175" s="22"/>
      <c r="Z175" s="22"/>
    </row>
    <row r="176">
      <c r="A176" s="16" t="s">
        <v>166</v>
      </c>
      <c r="B176" s="17" t="s">
        <v>197</v>
      </c>
      <c r="C176" s="1">
        <v>1554.0</v>
      </c>
      <c r="D176" s="12">
        <v>41.0</v>
      </c>
      <c r="E176" s="18">
        <v>56.0</v>
      </c>
      <c r="F176" s="5">
        <v>91.0</v>
      </c>
      <c r="G176" s="6">
        <v>124.0</v>
      </c>
      <c r="H176" s="23">
        <f t="shared" ref="H176:K176" si="358">D176/$C176</f>
        <v>0.02638352638</v>
      </c>
      <c r="I176" s="23">
        <f t="shared" si="358"/>
        <v>0.03603603604</v>
      </c>
      <c r="J176" s="23">
        <f t="shared" si="358"/>
        <v>0.05855855856</v>
      </c>
      <c r="K176" s="23">
        <f t="shared" si="358"/>
        <v>0.07979407979</v>
      </c>
      <c r="L176" s="19">
        <f t="shared" si="5"/>
        <v>0.3108974359</v>
      </c>
      <c r="M176" s="19">
        <f t="shared" ref="M176:N176" si="359">J176</f>
        <v>0.05855855856</v>
      </c>
      <c r="N176" s="19">
        <f t="shared" si="359"/>
        <v>0.07979407979</v>
      </c>
      <c r="O176" s="19">
        <f t="shared" si="7"/>
        <v>1</v>
      </c>
      <c r="P176" s="19">
        <f t="shared" si="8"/>
        <v>0.07979407979</v>
      </c>
      <c r="Q176" s="19">
        <f t="shared" si="9"/>
        <v>0.3108974359</v>
      </c>
      <c r="R176" s="19">
        <f t="shared" si="10"/>
        <v>0.004672626294</v>
      </c>
      <c r="S176" s="19">
        <f t="shared" si="11"/>
        <v>0.02480777481</v>
      </c>
      <c r="T176" s="19">
        <f t="shared" si="12"/>
        <v>0.09665721565</v>
      </c>
      <c r="U176" s="19">
        <f t="shared" si="13"/>
        <v>0.1158301158</v>
      </c>
      <c r="V176" s="22"/>
      <c r="W176" s="22"/>
      <c r="X176" s="22"/>
      <c r="Y176" s="22"/>
      <c r="Z176" s="22"/>
    </row>
    <row r="177">
      <c r="A177" s="16" t="s">
        <v>166</v>
      </c>
      <c r="B177" s="17" t="s">
        <v>198</v>
      </c>
      <c r="C177" s="1">
        <v>2018.0</v>
      </c>
      <c r="D177" s="12">
        <v>78.0</v>
      </c>
      <c r="E177" s="18">
        <v>102.0</v>
      </c>
      <c r="F177" s="5">
        <v>162.0</v>
      </c>
      <c r="G177" s="6">
        <v>256.0</v>
      </c>
      <c r="H177" s="23">
        <f t="shared" ref="H177:K177" si="360">D177/$C177</f>
        <v>0.03865213082</v>
      </c>
      <c r="I177" s="23">
        <f t="shared" si="360"/>
        <v>0.05054509415</v>
      </c>
      <c r="J177" s="23">
        <f t="shared" si="360"/>
        <v>0.08027750248</v>
      </c>
      <c r="K177" s="23">
        <f t="shared" si="360"/>
        <v>0.1268582755</v>
      </c>
      <c r="L177" s="19">
        <f t="shared" si="5"/>
        <v>0.3010033445</v>
      </c>
      <c r="M177" s="19">
        <f t="shared" ref="M177:N177" si="361">J177</f>
        <v>0.08027750248</v>
      </c>
      <c r="N177" s="19">
        <f t="shared" si="361"/>
        <v>0.1268582755</v>
      </c>
      <c r="O177" s="19">
        <f t="shared" si="7"/>
        <v>1</v>
      </c>
      <c r="P177" s="19">
        <f t="shared" si="8"/>
        <v>0.1268582755</v>
      </c>
      <c r="Q177" s="19">
        <f t="shared" si="9"/>
        <v>0.3010033445</v>
      </c>
      <c r="R177" s="19">
        <f t="shared" si="10"/>
        <v>0.01018386553</v>
      </c>
      <c r="S177" s="19">
        <f t="shared" si="11"/>
        <v>0.03818476521</v>
      </c>
      <c r="T177" s="19">
        <f t="shared" si="12"/>
        <v>0.09060301339</v>
      </c>
      <c r="U177" s="19">
        <f t="shared" si="13"/>
        <v>0.1774033697</v>
      </c>
      <c r="V177" s="22"/>
      <c r="W177" s="22"/>
      <c r="X177" s="22"/>
      <c r="Y177" s="22"/>
      <c r="Z177" s="22"/>
    </row>
    <row r="178">
      <c r="A178" s="16" t="s">
        <v>166</v>
      </c>
      <c r="B178" s="17" t="s">
        <v>199</v>
      </c>
      <c r="C178" s="1">
        <v>2597.0</v>
      </c>
      <c r="D178" s="12">
        <v>92.0</v>
      </c>
      <c r="E178" s="18">
        <v>101.0</v>
      </c>
      <c r="F178" s="5">
        <v>113.0</v>
      </c>
      <c r="G178" s="6">
        <v>174.0</v>
      </c>
      <c r="H178" s="23">
        <f t="shared" ref="H178:K178" si="362">D178/$C178</f>
        <v>0.03542549095</v>
      </c>
      <c r="I178" s="23">
        <f t="shared" si="362"/>
        <v>0.03889102811</v>
      </c>
      <c r="J178" s="23">
        <f t="shared" si="362"/>
        <v>0.04351174432</v>
      </c>
      <c r="K178" s="23">
        <f t="shared" si="362"/>
        <v>0.06700038506</v>
      </c>
      <c r="L178" s="19">
        <f t="shared" si="5"/>
        <v>0.4020833333</v>
      </c>
      <c r="M178" s="19">
        <f t="shared" ref="M178:N178" si="363">J178</f>
        <v>0.04351174432</v>
      </c>
      <c r="N178" s="19">
        <f t="shared" si="363"/>
        <v>0.06700038506</v>
      </c>
      <c r="O178" s="19">
        <f t="shared" si="7"/>
        <v>1</v>
      </c>
      <c r="P178" s="19">
        <f t="shared" si="8"/>
        <v>0.06700038506</v>
      </c>
      <c r="Q178" s="19">
        <f t="shared" si="9"/>
        <v>0.4020833333</v>
      </c>
      <c r="R178" s="19">
        <f t="shared" si="10"/>
        <v>0.002915303624</v>
      </c>
      <c r="S178" s="19">
        <f t="shared" si="11"/>
        <v>0.02693973816</v>
      </c>
      <c r="T178" s="19">
        <f t="shared" si="12"/>
        <v>0.1616710069</v>
      </c>
      <c r="U178" s="19">
        <f t="shared" si="13"/>
        <v>0.1058914132</v>
      </c>
      <c r="V178" s="22"/>
      <c r="W178" s="22"/>
      <c r="X178" s="22"/>
      <c r="Y178" s="22"/>
      <c r="Z178" s="22"/>
    </row>
    <row r="179">
      <c r="A179" s="16" t="s">
        <v>166</v>
      </c>
      <c r="B179" s="17" t="s">
        <v>200</v>
      </c>
      <c r="C179" s="1">
        <v>1281.0</v>
      </c>
      <c r="D179" s="12">
        <v>88.0</v>
      </c>
      <c r="E179" s="18">
        <v>89.0</v>
      </c>
      <c r="F179" s="5">
        <v>67.0</v>
      </c>
      <c r="G179" s="6">
        <v>105.0</v>
      </c>
      <c r="H179" s="23">
        <f t="shared" ref="H179:K179" si="364">D179/$C179</f>
        <v>0.06869633099</v>
      </c>
      <c r="I179" s="23">
        <f t="shared" si="364"/>
        <v>0.06947697112</v>
      </c>
      <c r="J179" s="23">
        <f t="shared" si="364"/>
        <v>0.05230288837</v>
      </c>
      <c r="K179" s="23">
        <f t="shared" si="364"/>
        <v>0.08196721311</v>
      </c>
      <c r="L179" s="19">
        <f t="shared" si="5"/>
        <v>0.5071633238</v>
      </c>
      <c r="M179" s="19">
        <f t="shared" ref="M179:N179" si="365">J179</f>
        <v>0.05230288837</v>
      </c>
      <c r="N179" s="19">
        <f t="shared" si="365"/>
        <v>0.08196721311</v>
      </c>
      <c r="O179" s="19">
        <f t="shared" si="7"/>
        <v>1</v>
      </c>
      <c r="P179" s="19">
        <f t="shared" si="8"/>
        <v>0.08196721311</v>
      </c>
      <c r="Q179" s="19">
        <f t="shared" si="9"/>
        <v>0.5071633238</v>
      </c>
      <c r="R179" s="19">
        <f t="shared" si="10"/>
        <v>0.004287121997</v>
      </c>
      <c r="S179" s="19">
        <f t="shared" si="11"/>
        <v>0.04157076424</v>
      </c>
      <c r="T179" s="19">
        <f t="shared" si="12"/>
        <v>0.257214637</v>
      </c>
      <c r="U179" s="19">
        <f t="shared" si="13"/>
        <v>0.1514441842</v>
      </c>
      <c r="V179" s="22"/>
      <c r="W179" s="22"/>
      <c r="X179" s="22"/>
      <c r="Y179" s="22"/>
      <c r="Z179" s="22"/>
    </row>
    <row r="180">
      <c r="A180" s="16" t="s">
        <v>166</v>
      </c>
      <c r="B180" s="17" t="s">
        <v>347</v>
      </c>
      <c r="C180" s="1">
        <v>740.0</v>
      </c>
      <c r="D180" s="12">
        <v>25.0</v>
      </c>
      <c r="E180" s="18">
        <v>49.0</v>
      </c>
      <c r="F180" s="5">
        <v>62.0</v>
      </c>
      <c r="G180" s="6">
        <v>96.0</v>
      </c>
      <c r="H180" s="23">
        <f t="shared" ref="H180:K180" si="366">D180/$C180</f>
        <v>0.03378378378</v>
      </c>
      <c r="I180" s="23">
        <f t="shared" si="366"/>
        <v>0.06621621622</v>
      </c>
      <c r="J180" s="23">
        <f t="shared" si="366"/>
        <v>0.08378378378</v>
      </c>
      <c r="K180" s="23">
        <f t="shared" si="366"/>
        <v>0.1297297297</v>
      </c>
      <c r="L180" s="19">
        <f t="shared" si="5"/>
        <v>0.3189655172</v>
      </c>
      <c r="M180" s="19">
        <f t="shared" ref="M180:N180" si="367">J180</f>
        <v>0.08378378378</v>
      </c>
      <c r="N180" s="19">
        <f t="shared" si="367"/>
        <v>0.1297297297</v>
      </c>
      <c r="O180" s="19">
        <f t="shared" si="7"/>
        <v>1</v>
      </c>
      <c r="P180" s="19">
        <f t="shared" si="8"/>
        <v>0.1297297297</v>
      </c>
      <c r="Q180" s="19">
        <f t="shared" si="9"/>
        <v>0.3189655172</v>
      </c>
      <c r="R180" s="19">
        <f t="shared" si="10"/>
        <v>0.01086924763</v>
      </c>
      <c r="S180" s="19">
        <f t="shared" si="11"/>
        <v>0.04137931034</v>
      </c>
      <c r="T180" s="19">
        <f t="shared" si="12"/>
        <v>0.1017390012</v>
      </c>
      <c r="U180" s="19">
        <f t="shared" si="13"/>
        <v>0.1959459459</v>
      </c>
      <c r="V180" s="22"/>
      <c r="W180" s="22"/>
      <c r="X180" s="22"/>
      <c r="Y180" s="22"/>
      <c r="Z180" s="22"/>
    </row>
    <row r="181">
      <c r="A181" s="16" t="s">
        <v>166</v>
      </c>
      <c r="B181" s="17" t="s">
        <v>201</v>
      </c>
      <c r="C181" s="1">
        <v>2212.0</v>
      </c>
      <c r="D181" s="12">
        <v>100.0</v>
      </c>
      <c r="E181" s="18">
        <v>122.0</v>
      </c>
      <c r="F181" s="5">
        <v>180.0</v>
      </c>
      <c r="G181" s="6">
        <v>300.0</v>
      </c>
      <c r="H181" s="23">
        <f t="shared" ref="H181:K181" si="368">D181/$C181</f>
        <v>0.0452079566</v>
      </c>
      <c r="I181" s="23">
        <f t="shared" si="368"/>
        <v>0.05515370705</v>
      </c>
      <c r="J181" s="23">
        <f t="shared" si="368"/>
        <v>0.08137432188</v>
      </c>
      <c r="K181" s="23">
        <f t="shared" si="368"/>
        <v>0.1356238698</v>
      </c>
      <c r="L181" s="19">
        <f t="shared" si="5"/>
        <v>0.3162393162</v>
      </c>
      <c r="M181" s="19">
        <f t="shared" ref="M181:N181" si="369">J181</f>
        <v>0.08137432188</v>
      </c>
      <c r="N181" s="19">
        <f t="shared" si="369"/>
        <v>0.1356238698</v>
      </c>
      <c r="O181" s="19">
        <f t="shared" si="7"/>
        <v>1</v>
      </c>
      <c r="P181" s="19">
        <f t="shared" si="8"/>
        <v>0.1356238698</v>
      </c>
      <c r="Q181" s="19">
        <f t="shared" si="9"/>
        <v>0.3162393162</v>
      </c>
      <c r="R181" s="19">
        <f t="shared" si="10"/>
        <v>0.01103630044</v>
      </c>
      <c r="S181" s="19">
        <f t="shared" si="11"/>
        <v>0.04288959985</v>
      </c>
      <c r="T181" s="19">
        <f t="shared" si="12"/>
        <v>0.1000073051</v>
      </c>
      <c r="U181" s="19">
        <f t="shared" si="13"/>
        <v>0.1907775769</v>
      </c>
      <c r="V181" s="22"/>
      <c r="W181" s="22"/>
      <c r="X181" s="22"/>
      <c r="Y181" s="22"/>
      <c r="Z181" s="22"/>
    </row>
    <row r="182">
      <c r="A182" s="16" t="s">
        <v>202</v>
      </c>
      <c r="B182" s="17" t="s">
        <v>203</v>
      </c>
      <c r="C182" s="1">
        <v>444.0</v>
      </c>
      <c r="D182" s="12">
        <v>41.0</v>
      </c>
      <c r="E182" s="18">
        <v>47.0</v>
      </c>
      <c r="F182" s="5">
        <v>16.0</v>
      </c>
      <c r="G182" s="6">
        <v>40.0</v>
      </c>
      <c r="H182" s="23">
        <f t="shared" ref="H182:K182" si="370">D182/$C182</f>
        <v>0.09234234234</v>
      </c>
      <c r="I182" s="23">
        <f t="shared" si="370"/>
        <v>0.1058558559</v>
      </c>
      <c r="J182" s="23">
        <f t="shared" si="370"/>
        <v>0.03603603604</v>
      </c>
      <c r="K182" s="23">
        <f t="shared" si="370"/>
        <v>0.09009009009</v>
      </c>
      <c r="L182" s="19">
        <f t="shared" si="5"/>
        <v>0.6111111111</v>
      </c>
      <c r="M182" s="19">
        <f t="shared" ref="M182:N182" si="371">J182</f>
        <v>0.03603603604</v>
      </c>
      <c r="N182" s="19">
        <f t="shared" si="371"/>
        <v>0.09009009009</v>
      </c>
      <c r="O182" s="19">
        <f t="shared" si="7"/>
        <v>1</v>
      </c>
      <c r="P182" s="19">
        <f t="shared" si="8"/>
        <v>0.09009009009</v>
      </c>
      <c r="Q182" s="19">
        <f t="shared" si="9"/>
        <v>0.6111111111</v>
      </c>
      <c r="R182" s="19">
        <f t="shared" si="10"/>
        <v>0.003246489733</v>
      </c>
      <c r="S182" s="19">
        <f t="shared" si="11"/>
        <v>0.05505505506</v>
      </c>
      <c r="T182" s="19">
        <f t="shared" si="12"/>
        <v>0.3734567901</v>
      </c>
      <c r="U182" s="19">
        <f t="shared" si="13"/>
        <v>0.1959459459</v>
      </c>
      <c r="V182" s="22"/>
      <c r="W182" s="22"/>
      <c r="X182" s="22"/>
      <c r="Y182" s="22"/>
      <c r="Z182" s="22"/>
    </row>
    <row r="183">
      <c r="A183" s="16" t="s">
        <v>202</v>
      </c>
      <c r="B183" s="17" t="s">
        <v>205</v>
      </c>
      <c r="C183" s="1">
        <v>610.0</v>
      </c>
      <c r="D183" s="12">
        <v>39.0</v>
      </c>
      <c r="E183" s="18">
        <v>35.0</v>
      </c>
      <c r="F183" s="5">
        <v>56.0</v>
      </c>
      <c r="G183" s="6">
        <v>54.0</v>
      </c>
      <c r="H183" s="23">
        <f t="shared" ref="H183:K183" si="372">D183/$C183</f>
        <v>0.06393442623</v>
      </c>
      <c r="I183" s="23">
        <f t="shared" si="372"/>
        <v>0.05737704918</v>
      </c>
      <c r="J183" s="23">
        <f t="shared" si="372"/>
        <v>0.09180327869</v>
      </c>
      <c r="K183" s="23">
        <f t="shared" si="372"/>
        <v>0.08852459016</v>
      </c>
      <c r="L183" s="19">
        <f t="shared" si="5"/>
        <v>0.402173913</v>
      </c>
      <c r="M183" s="19">
        <f t="shared" ref="M183:N183" si="373">J183</f>
        <v>0.09180327869</v>
      </c>
      <c r="N183" s="19">
        <f t="shared" si="373"/>
        <v>0.08852459016</v>
      </c>
      <c r="O183" s="19">
        <f t="shared" si="7"/>
        <v>1</v>
      </c>
      <c r="P183" s="19">
        <f t="shared" si="8"/>
        <v>0.08852459016</v>
      </c>
      <c r="Q183" s="19">
        <f t="shared" si="9"/>
        <v>0.402173913</v>
      </c>
      <c r="R183" s="19">
        <f t="shared" si="10"/>
        <v>0.008126847622</v>
      </c>
      <c r="S183" s="19">
        <f t="shared" si="11"/>
        <v>0.03560228083</v>
      </c>
      <c r="T183" s="19">
        <f t="shared" si="12"/>
        <v>0.1617438563</v>
      </c>
      <c r="U183" s="19">
        <f t="shared" si="13"/>
        <v>0.1459016393</v>
      </c>
      <c r="V183" s="22"/>
      <c r="W183" s="22"/>
      <c r="X183" s="22"/>
      <c r="Y183" s="22"/>
      <c r="Z183" s="22"/>
    </row>
    <row r="184">
      <c r="A184" s="16" t="s">
        <v>202</v>
      </c>
      <c r="B184" s="17" t="s">
        <v>206</v>
      </c>
      <c r="C184" s="1">
        <v>398.0</v>
      </c>
      <c r="D184" s="12">
        <v>24.0</v>
      </c>
      <c r="E184" s="18">
        <v>22.0</v>
      </c>
      <c r="F184" s="5">
        <v>28.0</v>
      </c>
      <c r="G184" s="6">
        <v>36.0</v>
      </c>
      <c r="H184" s="23">
        <f t="shared" ref="H184:K184" si="374">D184/$C184</f>
        <v>0.06030150754</v>
      </c>
      <c r="I184" s="23">
        <f t="shared" si="374"/>
        <v>0.05527638191</v>
      </c>
      <c r="J184" s="23">
        <f t="shared" si="374"/>
        <v>0.07035175879</v>
      </c>
      <c r="K184" s="23">
        <f t="shared" si="374"/>
        <v>0.09045226131</v>
      </c>
      <c r="L184" s="19">
        <f t="shared" si="5"/>
        <v>0.4181818182</v>
      </c>
      <c r="M184" s="19">
        <f t="shared" ref="M184:N184" si="375">J184</f>
        <v>0.07035175879</v>
      </c>
      <c r="N184" s="19">
        <f t="shared" si="375"/>
        <v>0.09045226131</v>
      </c>
      <c r="O184" s="19">
        <f t="shared" si="7"/>
        <v>1</v>
      </c>
      <c r="P184" s="19">
        <f t="shared" si="8"/>
        <v>0.09045226131</v>
      </c>
      <c r="Q184" s="19">
        <f t="shared" si="9"/>
        <v>0.4181818182</v>
      </c>
      <c r="R184" s="19">
        <f t="shared" si="10"/>
        <v>0.00636347567</v>
      </c>
      <c r="S184" s="19">
        <f t="shared" si="11"/>
        <v>0.03782549109</v>
      </c>
      <c r="T184" s="19">
        <f t="shared" si="12"/>
        <v>0.1748760331</v>
      </c>
      <c r="U184" s="19">
        <f t="shared" si="13"/>
        <v>0.1457286432</v>
      </c>
      <c r="V184" s="22"/>
      <c r="W184" s="22"/>
      <c r="X184" s="22"/>
      <c r="Y184" s="22"/>
      <c r="Z184" s="22"/>
    </row>
    <row r="185">
      <c r="A185" s="16" t="s">
        <v>202</v>
      </c>
      <c r="B185" s="17" t="s">
        <v>207</v>
      </c>
      <c r="C185" s="1">
        <v>582.0</v>
      </c>
      <c r="D185" s="12">
        <v>29.0</v>
      </c>
      <c r="E185" s="18">
        <v>22.0</v>
      </c>
      <c r="F185" s="5">
        <v>28.0</v>
      </c>
      <c r="G185" s="6">
        <v>35.0</v>
      </c>
      <c r="H185" s="23">
        <f t="shared" ref="H185:K185" si="376">D185/$C185</f>
        <v>0.04982817869</v>
      </c>
      <c r="I185" s="23">
        <f t="shared" si="376"/>
        <v>0.03780068729</v>
      </c>
      <c r="J185" s="23">
        <f t="shared" si="376"/>
        <v>0.04810996564</v>
      </c>
      <c r="K185" s="23">
        <f t="shared" si="376"/>
        <v>0.06013745704</v>
      </c>
      <c r="L185" s="19">
        <f t="shared" si="5"/>
        <v>0.4473684211</v>
      </c>
      <c r="M185" s="19">
        <f t="shared" ref="M185:N185" si="377">J185</f>
        <v>0.04810996564</v>
      </c>
      <c r="N185" s="19">
        <f t="shared" si="377"/>
        <v>0.06013745704</v>
      </c>
      <c r="O185" s="19">
        <f t="shared" si="7"/>
        <v>1</v>
      </c>
      <c r="P185" s="19">
        <f t="shared" si="8"/>
        <v>0.06013745704</v>
      </c>
      <c r="Q185" s="19">
        <f t="shared" si="9"/>
        <v>0.4473684211</v>
      </c>
      <c r="R185" s="19">
        <f t="shared" si="10"/>
        <v>0.002893210992</v>
      </c>
      <c r="S185" s="19">
        <f t="shared" si="11"/>
        <v>0.0269035992</v>
      </c>
      <c r="T185" s="19">
        <f t="shared" si="12"/>
        <v>0.2001385042</v>
      </c>
      <c r="U185" s="19">
        <f t="shared" si="13"/>
        <v>0.09793814433</v>
      </c>
      <c r="V185" s="22"/>
      <c r="W185" s="22"/>
      <c r="X185" s="22"/>
      <c r="Y185" s="22"/>
      <c r="Z185" s="22"/>
    </row>
    <row r="186">
      <c r="A186" s="16" t="s">
        <v>202</v>
      </c>
      <c r="B186" s="17" t="s">
        <v>208</v>
      </c>
      <c r="C186" s="1">
        <v>868.0</v>
      </c>
      <c r="D186" s="12">
        <v>50.0</v>
      </c>
      <c r="E186" s="18">
        <v>48.0</v>
      </c>
      <c r="F186" s="5">
        <v>43.0</v>
      </c>
      <c r="G186" s="6">
        <v>78.0</v>
      </c>
      <c r="H186" s="23">
        <f t="shared" ref="H186:K186" si="378">D186/$C186</f>
        <v>0.05760368664</v>
      </c>
      <c r="I186" s="23">
        <f t="shared" si="378"/>
        <v>0.05529953917</v>
      </c>
      <c r="J186" s="23">
        <f t="shared" si="378"/>
        <v>0.04953917051</v>
      </c>
      <c r="K186" s="23">
        <f t="shared" si="378"/>
        <v>0.08986175115</v>
      </c>
      <c r="L186" s="19">
        <f t="shared" si="5"/>
        <v>0.4474885845</v>
      </c>
      <c r="M186" s="19">
        <f t="shared" ref="M186:N186" si="379">J186</f>
        <v>0.04953917051</v>
      </c>
      <c r="N186" s="19">
        <f t="shared" si="379"/>
        <v>0.08986175115</v>
      </c>
      <c r="O186" s="19">
        <f t="shared" si="7"/>
        <v>1</v>
      </c>
      <c r="P186" s="19">
        <f t="shared" si="8"/>
        <v>0.08986175115</v>
      </c>
      <c r="Q186" s="19">
        <f t="shared" si="9"/>
        <v>0.4474885845</v>
      </c>
      <c r="R186" s="19">
        <f t="shared" si="10"/>
        <v>0.004451676612</v>
      </c>
      <c r="S186" s="19">
        <f t="shared" si="11"/>
        <v>0.04021210782</v>
      </c>
      <c r="T186" s="19">
        <f t="shared" si="12"/>
        <v>0.2002460332</v>
      </c>
      <c r="U186" s="19">
        <f t="shared" si="13"/>
        <v>0.1451612903</v>
      </c>
      <c r="V186" s="22"/>
      <c r="W186" s="22"/>
      <c r="X186" s="22"/>
      <c r="Y186" s="22"/>
      <c r="Z186" s="22"/>
    </row>
    <row r="187">
      <c r="A187" s="16" t="s">
        <v>202</v>
      </c>
      <c r="B187" s="17" t="s">
        <v>209</v>
      </c>
      <c r="C187" s="1">
        <v>599.0</v>
      </c>
      <c r="D187" s="12">
        <v>50.0</v>
      </c>
      <c r="E187" s="18">
        <v>43.0</v>
      </c>
      <c r="F187" s="5">
        <v>31.0</v>
      </c>
      <c r="G187" s="6">
        <v>36.0</v>
      </c>
      <c r="H187" s="23">
        <f t="shared" ref="H187:K187" si="380">D187/$C187</f>
        <v>0.08347245409</v>
      </c>
      <c r="I187" s="23">
        <f t="shared" si="380"/>
        <v>0.07178631052</v>
      </c>
      <c r="J187" s="23">
        <f t="shared" si="380"/>
        <v>0.05175292154</v>
      </c>
      <c r="K187" s="23">
        <f t="shared" si="380"/>
        <v>0.06010016694</v>
      </c>
      <c r="L187" s="19">
        <f t="shared" si="5"/>
        <v>0.58125</v>
      </c>
      <c r="M187" s="19">
        <f t="shared" ref="M187:N187" si="381">J187</f>
        <v>0.05175292154</v>
      </c>
      <c r="N187" s="19">
        <f t="shared" si="381"/>
        <v>0.06010016694</v>
      </c>
      <c r="O187" s="19">
        <f t="shared" si="7"/>
        <v>1</v>
      </c>
      <c r="P187" s="19">
        <f t="shared" si="8"/>
        <v>0.06010016694</v>
      </c>
      <c r="Q187" s="19">
        <f t="shared" si="9"/>
        <v>0.58125</v>
      </c>
      <c r="R187" s="19">
        <f t="shared" si="10"/>
        <v>0.003110359224</v>
      </c>
      <c r="S187" s="19">
        <f t="shared" si="11"/>
        <v>0.03493322204</v>
      </c>
      <c r="T187" s="19">
        <f t="shared" si="12"/>
        <v>0.3378515625</v>
      </c>
      <c r="U187" s="19">
        <f t="shared" si="13"/>
        <v>0.1318864775</v>
      </c>
      <c r="V187" s="22"/>
      <c r="W187" s="22"/>
      <c r="X187" s="22"/>
      <c r="Y187" s="22"/>
      <c r="Z187" s="22"/>
    </row>
    <row r="188">
      <c r="A188" s="16" t="s">
        <v>202</v>
      </c>
      <c r="B188" s="17" t="s">
        <v>348</v>
      </c>
      <c r="C188" s="1">
        <v>656.0</v>
      </c>
      <c r="D188" s="12">
        <v>50.0</v>
      </c>
      <c r="E188" s="18">
        <v>75.0</v>
      </c>
      <c r="F188" s="5">
        <v>30.0</v>
      </c>
      <c r="G188" s="6">
        <v>22.0</v>
      </c>
      <c r="H188" s="23">
        <f t="shared" ref="H188:K188" si="382">D188/$C188</f>
        <v>0.0762195122</v>
      </c>
      <c r="I188" s="23">
        <f t="shared" si="382"/>
        <v>0.1143292683</v>
      </c>
      <c r="J188" s="23">
        <f t="shared" si="382"/>
        <v>0.04573170732</v>
      </c>
      <c r="K188" s="23">
        <f t="shared" si="382"/>
        <v>0.03353658537</v>
      </c>
      <c r="L188" s="19">
        <f t="shared" si="5"/>
        <v>0.7062146893</v>
      </c>
      <c r="M188" s="19">
        <f t="shared" ref="M188:N188" si="383">J188</f>
        <v>0.04573170732</v>
      </c>
      <c r="N188" s="19">
        <f t="shared" si="383"/>
        <v>0.03353658537</v>
      </c>
      <c r="O188" s="19">
        <f t="shared" si="7"/>
        <v>1</v>
      </c>
      <c r="P188" s="19">
        <f t="shared" si="8"/>
        <v>0.03353658537</v>
      </c>
      <c r="Q188" s="19">
        <f t="shared" si="9"/>
        <v>0.7062146893</v>
      </c>
      <c r="R188" s="19">
        <f t="shared" si="10"/>
        <v>0.001533685306</v>
      </c>
      <c r="S188" s="19">
        <f t="shared" si="11"/>
        <v>0.02368402921</v>
      </c>
      <c r="T188" s="19">
        <f t="shared" si="12"/>
        <v>0.4987391873</v>
      </c>
      <c r="U188" s="19">
        <f t="shared" si="13"/>
        <v>0.1478658537</v>
      </c>
      <c r="V188" s="22"/>
      <c r="W188" s="22"/>
      <c r="X188" s="22"/>
      <c r="Y188" s="22"/>
      <c r="Z188" s="22"/>
    </row>
    <row r="189">
      <c r="A189" s="16" t="s">
        <v>202</v>
      </c>
      <c r="B189" s="17" t="s">
        <v>210</v>
      </c>
      <c r="C189" s="1">
        <v>971.0</v>
      </c>
      <c r="D189" s="12">
        <v>40.0</v>
      </c>
      <c r="E189" s="18">
        <v>54.0</v>
      </c>
      <c r="F189" s="5">
        <v>59.0</v>
      </c>
      <c r="G189" s="6">
        <v>87.0</v>
      </c>
      <c r="H189" s="23">
        <f t="shared" ref="H189:K189" si="384">D189/$C189</f>
        <v>0.0411946447</v>
      </c>
      <c r="I189" s="23">
        <f t="shared" si="384"/>
        <v>0.05561277034</v>
      </c>
      <c r="J189" s="23">
        <f t="shared" si="384"/>
        <v>0.06076210093</v>
      </c>
      <c r="K189" s="23">
        <f t="shared" si="384"/>
        <v>0.08959835221</v>
      </c>
      <c r="L189" s="19">
        <f t="shared" si="5"/>
        <v>0.3916666667</v>
      </c>
      <c r="M189" s="19">
        <f t="shared" ref="M189:N189" si="385">J189</f>
        <v>0.06076210093</v>
      </c>
      <c r="N189" s="19">
        <f t="shared" si="385"/>
        <v>0.08959835221</v>
      </c>
      <c r="O189" s="19">
        <f t="shared" si="7"/>
        <v>1</v>
      </c>
      <c r="P189" s="19">
        <f t="shared" si="8"/>
        <v>0.08959835221</v>
      </c>
      <c r="Q189" s="19">
        <f t="shared" si="9"/>
        <v>0.3916666667</v>
      </c>
      <c r="R189" s="19">
        <f t="shared" si="10"/>
        <v>0.00544418412</v>
      </c>
      <c r="S189" s="19">
        <f t="shared" si="11"/>
        <v>0.03509268795</v>
      </c>
      <c r="T189" s="19">
        <f t="shared" si="12"/>
        <v>0.1534027778</v>
      </c>
      <c r="U189" s="19">
        <f t="shared" si="13"/>
        <v>0.1452111226</v>
      </c>
      <c r="V189" s="22"/>
      <c r="W189" s="22"/>
      <c r="X189" s="22"/>
      <c r="Y189" s="22"/>
      <c r="Z189" s="22"/>
    </row>
    <row r="190">
      <c r="A190" s="16" t="s">
        <v>202</v>
      </c>
      <c r="B190" s="17" t="s">
        <v>211</v>
      </c>
      <c r="C190" s="1">
        <v>809.0</v>
      </c>
      <c r="D190" s="12">
        <v>76.0</v>
      </c>
      <c r="E190" s="18">
        <v>91.0</v>
      </c>
      <c r="F190" s="5">
        <v>30.0</v>
      </c>
      <c r="G190" s="6">
        <v>53.0</v>
      </c>
      <c r="H190" s="23">
        <f t="shared" ref="H190:K190" si="386">D190/$C190</f>
        <v>0.09394313968</v>
      </c>
      <c r="I190" s="23">
        <f t="shared" si="386"/>
        <v>0.1124845488</v>
      </c>
      <c r="J190" s="23">
        <f t="shared" si="386"/>
        <v>0.03708281829</v>
      </c>
      <c r="K190" s="23">
        <f t="shared" si="386"/>
        <v>0.06551297899</v>
      </c>
      <c r="L190" s="19">
        <f t="shared" si="5"/>
        <v>0.668</v>
      </c>
      <c r="M190" s="19">
        <f t="shared" ref="M190:N190" si="387">J190</f>
        <v>0.03708281829</v>
      </c>
      <c r="N190" s="19">
        <f t="shared" si="387"/>
        <v>0.06551297899</v>
      </c>
      <c r="O190" s="19">
        <f t="shared" si="7"/>
        <v>1</v>
      </c>
      <c r="P190" s="19">
        <f t="shared" si="8"/>
        <v>0.06551297899</v>
      </c>
      <c r="Q190" s="19">
        <f t="shared" si="9"/>
        <v>0.668</v>
      </c>
      <c r="R190" s="19">
        <f t="shared" si="10"/>
        <v>0.002429405896</v>
      </c>
      <c r="S190" s="19">
        <f t="shared" si="11"/>
        <v>0.04376266996</v>
      </c>
      <c r="T190" s="19">
        <f t="shared" si="12"/>
        <v>0.446224</v>
      </c>
      <c r="U190" s="19">
        <f t="shared" si="13"/>
        <v>0.1779975278</v>
      </c>
      <c r="V190" s="22"/>
      <c r="W190" s="22"/>
      <c r="X190" s="22"/>
      <c r="Y190" s="22"/>
      <c r="Z190" s="22"/>
    </row>
    <row r="191">
      <c r="A191" s="16" t="s">
        <v>202</v>
      </c>
      <c r="B191" s="17" t="s">
        <v>212</v>
      </c>
      <c r="C191" s="1">
        <v>468.0</v>
      </c>
      <c r="D191" s="12">
        <v>22.0</v>
      </c>
      <c r="E191" s="18">
        <v>24.0</v>
      </c>
      <c r="F191" s="5">
        <v>29.0</v>
      </c>
      <c r="G191" s="6">
        <v>48.0</v>
      </c>
      <c r="H191" s="23">
        <f t="shared" ref="H191:K191" si="388">D191/$C191</f>
        <v>0.04700854701</v>
      </c>
      <c r="I191" s="23">
        <f t="shared" si="388"/>
        <v>0.05128205128</v>
      </c>
      <c r="J191" s="23">
        <f t="shared" si="388"/>
        <v>0.06196581197</v>
      </c>
      <c r="K191" s="23">
        <f t="shared" si="388"/>
        <v>0.1025641026</v>
      </c>
      <c r="L191" s="19">
        <f t="shared" si="5"/>
        <v>0.3739837398</v>
      </c>
      <c r="M191" s="19">
        <f t="shared" ref="M191:N191" si="389">J191</f>
        <v>0.06196581197</v>
      </c>
      <c r="N191" s="19">
        <f t="shared" si="389"/>
        <v>0.1025641026</v>
      </c>
      <c r="O191" s="19">
        <f t="shared" si="7"/>
        <v>1</v>
      </c>
      <c r="P191" s="19">
        <f t="shared" si="8"/>
        <v>0.1025641026</v>
      </c>
      <c r="Q191" s="19">
        <f t="shared" si="9"/>
        <v>0.3739837398</v>
      </c>
      <c r="R191" s="19">
        <f t="shared" si="10"/>
        <v>0.006355467894</v>
      </c>
      <c r="S191" s="19">
        <f t="shared" si="11"/>
        <v>0.03835730665</v>
      </c>
      <c r="T191" s="19">
        <f t="shared" si="12"/>
        <v>0.1398638377</v>
      </c>
      <c r="U191" s="19">
        <f t="shared" si="13"/>
        <v>0.1538461538</v>
      </c>
      <c r="V191" s="22"/>
      <c r="W191" s="22"/>
      <c r="X191" s="22"/>
      <c r="Y191" s="22"/>
      <c r="Z191" s="22"/>
    </row>
    <row r="192">
      <c r="A192" s="16" t="s">
        <v>202</v>
      </c>
      <c r="B192" s="17" t="s">
        <v>213</v>
      </c>
      <c r="C192" s="1">
        <v>830.0</v>
      </c>
      <c r="D192" s="12">
        <v>23.0</v>
      </c>
      <c r="E192" s="18">
        <v>37.0</v>
      </c>
      <c r="F192" s="5">
        <v>59.0</v>
      </c>
      <c r="G192" s="6">
        <v>91.0</v>
      </c>
      <c r="H192" s="23">
        <f t="shared" ref="H192:K192" si="390">D192/$C192</f>
        <v>0.02771084337</v>
      </c>
      <c r="I192" s="23">
        <f t="shared" si="390"/>
        <v>0.04457831325</v>
      </c>
      <c r="J192" s="23">
        <f t="shared" si="390"/>
        <v>0.07108433735</v>
      </c>
      <c r="K192" s="23">
        <f t="shared" si="390"/>
        <v>0.1096385542</v>
      </c>
      <c r="L192" s="19">
        <f t="shared" si="5"/>
        <v>0.2857142857</v>
      </c>
      <c r="M192" s="19">
        <f t="shared" ref="M192:N192" si="391">J192</f>
        <v>0.07108433735</v>
      </c>
      <c r="N192" s="19">
        <f t="shared" si="391"/>
        <v>0.1096385542</v>
      </c>
      <c r="O192" s="19">
        <f t="shared" si="7"/>
        <v>1</v>
      </c>
      <c r="P192" s="19">
        <f t="shared" si="8"/>
        <v>0.1096385542</v>
      </c>
      <c r="Q192" s="19">
        <f t="shared" si="9"/>
        <v>0.2857142857</v>
      </c>
      <c r="R192" s="19">
        <f t="shared" si="10"/>
        <v>0.007793583974</v>
      </c>
      <c r="S192" s="19">
        <f t="shared" si="11"/>
        <v>0.0313253012</v>
      </c>
      <c r="T192" s="19">
        <f t="shared" si="12"/>
        <v>0.08163265306</v>
      </c>
      <c r="U192" s="19">
        <f t="shared" si="13"/>
        <v>0.1542168675</v>
      </c>
      <c r="V192" s="22"/>
      <c r="W192" s="22"/>
      <c r="X192" s="22"/>
      <c r="Y192" s="22"/>
      <c r="Z192" s="22"/>
    </row>
    <row r="193">
      <c r="A193" s="16" t="s">
        <v>202</v>
      </c>
      <c r="B193" s="17" t="s">
        <v>349</v>
      </c>
      <c r="C193" s="1">
        <v>651.0</v>
      </c>
      <c r="D193" s="12">
        <v>79.0</v>
      </c>
      <c r="E193" s="18">
        <v>41.0</v>
      </c>
      <c r="F193" s="5">
        <v>30.0</v>
      </c>
      <c r="G193" s="6">
        <v>51.0</v>
      </c>
      <c r="H193" s="23">
        <f t="shared" ref="H193:K193" si="392">D193/$C193</f>
        <v>0.1213517665</v>
      </c>
      <c r="I193" s="23">
        <f t="shared" si="392"/>
        <v>0.06298003072</v>
      </c>
      <c r="J193" s="23">
        <f t="shared" si="392"/>
        <v>0.04608294931</v>
      </c>
      <c r="K193" s="23">
        <f t="shared" si="392"/>
        <v>0.07834101382</v>
      </c>
      <c r="L193" s="19">
        <f t="shared" si="5"/>
        <v>0.5970149254</v>
      </c>
      <c r="M193" s="19">
        <f t="shared" ref="M193:N193" si="393">J193</f>
        <v>0.04608294931</v>
      </c>
      <c r="N193" s="19">
        <f t="shared" si="393"/>
        <v>0.07834101382</v>
      </c>
      <c r="O193" s="19">
        <f t="shared" si="7"/>
        <v>1</v>
      </c>
      <c r="P193" s="19">
        <f t="shared" si="8"/>
        <v>0.07834101382</v>
      </c>
      <c r="Q193" s="19">
        <f t="shared" si="9"/>
        <v>0.5970149254</v>
      </c>
      <c r="R193" s="19">
        <f t="shared" si="10"/>
        <v>0.003610184969</v>
      </c>
      <c r="S193" s="19">
        <f t="shared" si="11"/>
        <v>0.04677075452</v>
      </c>
      <c r="T193" s="19">
        <f t="shared" si="12"/>
        <v>0.3564268211</v>
      </c>
      <c r="U193" s="19">
        <f t="shared" si="13"/>
        <v>0.1413210445</v>
      </c>
      <c r="V193" s="22"/>
      <c r="W193" s="22"/>
      <c r="X193" s="22"/>
      <c r="Y193" s="22"/>
      <c r="Z193" s="22"/>
    </row>
    <row r="194">
      <c r="A194" s="16" t="s">
        <v>214</v>
      </c>
      <c r="B194" s="17" t="s">
        <v>216</v>
      </c>
      <c r="C194" s="1">
        <v>1131.0</v>
      </c>
      <c r="D194" s="12">
        <v>101.0</v>
      </c>
      <c r="E194" s="18">
        <v>119.0</v>
      </c>
      <c r="F194" s="5">
        <v>30.0</v>
      </c>
      <c r="G194" s="6">
        <v>47.0</v>
      </c>
      <c r="H194" s="23">
        <f t="shared" ref="H194:K194" si="394">D194/$C194</f>
        <v>0.08930150309</v>
      </c>
      <c r="I194" s="23">
        <f t="shared" si="394"/>
        <v>0.1052166225</v>
      </c>
      <c r="J194" s="23">
        <f t="shared" si="394"/>
        <v>0.02652519894</v>
      </c>
      <c r="K194" s="23">
        <f t="shared" si="394"/>
        <v>0.041556145</v>
      </c>
      <c r="L194" s="19">
        <f t="shared" si="5"/>
        <v>0.7407407407</v>
      </c>
      <c r="M194" s="19">
        <f t="shared" ref="M194:N194" si="395">J194</f>
        <v>0.02652519894</v>
      </c>
      <c r="N194" s="19">
        <f t="shared" si="395"/>
        <v>0.041556145</v>
      </c>
      <c r="O194" s="19">
        <f t="shared" si="7"/>
        <v>1</v>
      </c>
      <c r="P194" s="19">
        <f t="shared" si="8"/>
        <v>0.041556145</v>
      </c>
      <c r="Q194" s="19">
        <f t="shared" si="9"/>
        <v>0.7407407407</v>
      </c>
      <c r="R194" s="19">
        <f t="shared" si="10"/>
        <v>0.001102285013</v>
      </c>
      <c r="S194" s="19">
        <f t="shared" si="11"/>
        <v>0.03078232963</v>
      </c>
      <c r="T194" s="19">
        <f t="shared" si="12"/>
        <v>0.548696845</v>
      </c>
      <c r="U194" s="19">
        <f t="shared" si="13"/>
        <v>0.1467727675</v>
      </c>
      <c r="V194" s="22"/>
      <c r="W194" s="22"/>
      <c r="X194" s="22"/>
      <c r="Y194" s="22"/>
      <c r="Z194" s="22"/>
    </row>
    <row r="195">
      <c r="A195" s="16" t="s">
        <v>214</v>
      </c>
      <c r="B195" s="17" t="s">
        <v>217</v>
      </c>
      <c r="C195" s="1">
        <v>562.0</v>
      </c>
      <c r="D195" s="12">
        <v>52.0</v>
      </c>
      <c r="E195" s="18">
        <v>47.0</v>
      </c>
      <c r="F195" s="5">
        <v>17.0</v>
      </c>
      <c r="G195" s="6">
        <v>25.0</v>
      </c>
      <c r="H195" s="23">
        <f t="shared" ref="H195:K195" si="396">D195/$C195</f>
        <v>0.09252669039</v>
      </c>
      <c r="I195" s="23">
        <f t="shared" si="396"/>
        <v>0.08362989324</v>
      </c>
      <c r="J195" s="23">
        <f t="shared" si="396"/>
        <v>0.03024911032</v>
      </c>
      <c r="K195" s="23">
        <f t="shared" si="396"/>
        <v>0.04448398577</v>
      </c>
      <c r="L195" s="19">
        <f t="shared" si="5"/>
        <v>0.7021276596</v>
      </c>
      <c r="M195" s="19">
        <f t="shared" ref="M195:N195" si="397">J195</f>
        <v>0.03024911032</v>
      </c>
      <c r="N195" s="19">
        <f t="shared" si="397"/>
        <v>0.04448398577</v>
      </c>
      <c r="O195" s="19">
        <f t="shared" si="7"/>
        <v>1</v>
      </c>
      <c r="P195" s="19">
        <f t="shared" si="8"/>
        <v>0.04448398577</v>
      </c>
      <c r="Q195" s="19">
        <f t="shared" si="9"/>
        <v>0.7021276596</v>
      </c>
      <c r="R195" s="19">
        <f t="shared" si="10"/>
        <v>0.001345600993</v>
      </c>
      <c r="S195" s="19">
        <f t="shared" si="11"/>
        <v>0.03123343681</v>
      </c>
      <c r="T195" s="19">
        <f t="shared" si="12"/>
        <v>0.4929832503</v>
      </c>
      <c r="U195" s="19">
        <f t="shared" si="13"/>
        <v>0.128113879</v>
      </c>
      <c r="V195" s="22"/>
      <c r="W195" s="22"/>
      <c r="X195" s="22"/>
      <c r="Y195" s="22"/>
      <c r="Z195" s="22"/>
    </row>
    <row r="196">
      <c r="A196" s="16" t="s">
        <v>214</v>
      </c>
      <c r="B196" s="17" t="s">
        <v>218</v>
      </c>
      <c r="C196" s="1">
        <v>873.0</v>
      </c>
      <c r="D196" s="12">
        <v>77.0</v>
      </c>
      <c r="E196" s="18">
        <v>64.0</v>
      </c>
      <c r="F196" s="5">
        <v>29.0</v>
      </c>
      <c r="G196" s="6">
        <v>49.0</v>
      </c>
      <c r="H196" s="23">
        <f t="shared" ref="H196:K196" si="398">D196/$C196</f>
        <v>0.08820160367</v>
      </c>
      <c r="I196" s="23">
        <f t="shared" si="398"/>
        <v>0.07331042383</v>
      </c>
      <c r="J196" s="23">
        <f t="shared" si="398"/>
        <v>0.0332187858</v>
      </c>
      <c r="K196" s="23">
        <f t="shared" si="398"/>
        <v>0.05612829324</v>
      </c>
      <c r="L196" s="19">
        <f t="shared" si="5"/>
        <v>0.6438356164</v>
      </c>
      <c r="M196" s="19">
        <f t="shared" ref="M196:N196" si="399">J196</f>
        <v>0.0332187858</v>
      </c>
      <c r="N196" s="19">
        <f t="shared" si="399"/>
        <v>0.05612829324</v>
      </c>
      <c r="O196" s="19">
        <f t="shared" si="7"/>
        <v>1</v>
      </c>
      <c r="P196" s="19">
        <f t="shared" si="8"/>
        <v>0.05612829324</v>
      </c>
      <c r="Q196" s="19">
        <f t="shared" si="9"/>
        <v>0.6438356164</v>
      </c>
      <c r="R196" s="19">
        <f t="shared" si="10"/>
        <v>0.00186451375</v>
      </c>
      <c r="S196" s="19">
        <f t="shared" si="11"/>
        <v>0.03613739428</v>
      </c>
      <c r="T196" s="19">
        <f t="shared" si="12"/>
        <v>0.414524301</v>
      </c>
      <c r="U196" s="19">
        <f t="shared" si="13"/>
        <v>0.1294387171</v>
      </c>
      <c r="V196" s="22"/>
      <c r="W196" s="22"/>
      <c r="X196" s="22"/>
      <c r="Y196" s="22"/>
      <c r="Z196" s="22"/>
    </row>
    <row r="197">
      <c r="A197" s="16" t="s">
        <v>214</v>
      </c>
      <c r="B197" s="17" t="s">
        <v>219</v>
      </c>
      <c r="C197" s="1">
        <v>832.0</v>
      </c>
      <c r="D197" s="12">
        <v>82.0</v>
      </c>
      <c r="E197" s="18">
        <v>83.0</v>
      </c>
      <c r="F197" s="5">
        <v>32.0</v>
      </c>
      <c r="G197" s="6">
        <v>25.0</v>
      </c>
      <c r="H197" s="23">
        <f t="shared" ref="H197:K197" si="400">D197/$C197</f>
        <v>0.09855769231</v>
      </c>
      <c r="I197" s="23">
        <f t="shared" si="400"/>
        <v>0.09975961538</v>
      </c>
      <c r="J197" s="23">
        <f t="shared" si="400"/>
        <v>0.03846153846</v>
      </c>
      <c r="K197" s="23">
        <f t="shared" si="400"/>
        <v>0.03004807692</v>
      </c>
      <c r="L197" s="19">
        <f t="shared" si="5"/>
        <v>0.7432432432</v>
      </c>
      <c r="M197" s="19">
        <f t="shared" ref="M197:N197" si="401">J197</f>
        <v>0.03846153846</v>
      </c>
      <c r="N197" s="19">
        <f t="shared" si="401"/>
        <v>0.03004807692</v>
      </c>
      <c r="O197" s="19">
        <f t="shared" si="7"/>
        <v>1</v>
      </c>
      <c r="P197" s="19">
        <f t="shared" si="8"/>
        <v>0.03004807692</v>
      </c>
      <c r="Q197" s="19">
        <f t="shared" si="9"/>
        <v>0.7432432432</v>
      </c>
      <c r="R197" s="19">
        <f t="shared" si="10"/>
        <v>0.001155695266</v>
      </c>
      <c r="S197" s="19">
        <f t="shared" si="11"/>
        <v>0.02233303015</v>
      </c>
      <c r="T197" s="19">
        <f t="shared" si="12"/>
        <v>0.5524105186</v>
      </c>
      <c r="U197" s="19">
        <f t="shared" si="13"/>
        <v>0.1298076923</v>
      </c>
      <c r="V197" s="22"/>
      <c r="W197" s="22"/>
      <c r="X197" s="22"/>
      <c r="Y197" s="22"/>
      <c r="Z197" s="22"/>
    </row>
    <row r="198">
      <c r="A198" s="16" t="s">
        <v>214</v>
      </c>
      <c r="B198" s="17" t="s">
        <v>220</v>
      </c>
      <c r="C198" s="1">
        <v>481.0</v>
      </c>
      <c r="D198" s="12">
        <v>36.0</v>
      </c>
      <c r="E198" s="18">
        <v>42.0</v>
      </c>
      <c r="F198" s="5">
        <v>17.0</v>
      </c>
      <c r="G198" s="6">
        <v>27.0</v>
      </c>
      <c r="H198" s="23">
        <f t="shared" ref="H198:K198" si="402">D198/$C198</f>
        <v>0.07484407484</v>
      </c>
      <c r="I198" s="23">
        <f t="shared" si="402"/>
        <v>0.08731808732</v>
      </c>
      <c r="J198" s="23">
        <f t="shared" si="402"/>
        <v>0.03534303534</v>
      </c>
      <c r="K198" s="23">
        <f t="shared" si="402"/>
        <v>0.05613305613</v>
      </c>
      <c r="L198" s="19">
        <f t="shared" si="5"/>
        <v>0.6393442623</v>
      </c>
      <c r="M198" s="19">
        <f t="shared" ref="M198:N198" si="403">J198</f>
        <v>0.03534303534</v>
      </c>
      <c r="N198" s="19">
        <f t="shared" si="403"/>
        <v>0.05613305613</v>
      </c>
      <c r="O198" s="19">
        <f t="shared" si="7"/>
        <v>1</v>
      </c>
      <c r="P198" s="19">
        <f t="shared" si="8"/>
        <v>0.05613305613</v>
      </c>
      <c r="Q198" s="19">
        <f t="shared" si="9"/>
        <v>0.6393442623</v>
      </c>
      <c r="R198" s="19">
        <f t="shared" si="10"/>
        <v>0.001983912587</v>
      </c>
      <c r="S198" s="19">
        <f t="shared" si="11"/>
        <v>0.03588834736</v>
      </c>
      <c r="T198" s="19">
        <f t="shared" si="12"/>
        <v>0.4087610857</v>
      </c>
      <c r="U198" s="19">
        <f t="shared" si="13"/>
        <v>0.1434511435</v>
      </c>
      <c r="V198" s="22"/>
      <c r="W198" s="22"/>
      <c r="X198" s="22"/>
      <c r="Y198" s="22"/>
      <c r="Z198" s="22"/>
    </row>
    <row r="199">
      <c r="A199" s="16" t="s">
        <v>214</v>
      </c>
      <c r="B199" s="17" t="s">
        <v>221</v>
      </c>
      <c r="C199" s="1">
        <v>747.0</v>
      </c>
      <c r="D199" s="12">
        <v>95.0</v>
      </c>
      <c r="E199" s="18">
        <v>77.0</v>
      </c>
      <c r="F199" s="5">
        <v>26.0</v>
      </c>
      <c r="G199" s="6">
        <v>21.0</v>
      </c>
      <c r="H199" s="23">
        <f t="shared" ref="H199:K199" si="404">D199/$C199</f>
        <v>0.1271753681</v>
      </c>
      <c r="I199" s="23">
        <f t="shared" si="404"/>
        <v>0.1030789826</v>
      </c>
      <c r="J199" s="23">
        <f t="shared" si="404"/>
        <v>0.03480589023</v>
      </c>
      <c r="K199" s="23">
        <f t="shared" si="404"/>
        <v>0.0281124498</v>
      </c>
      <c r="L199" s="19">
        <f t="shared" si="5"/>
        <v>0.7853881279</v>
      </c>
      <c r="M199" s="19">
        <f t="shared" ref="M199:N199" si="405">J199</f>
        <v>0.03480589023</v>
      </c>
      <c r="N199" s="19">
        <f t="shared" si="405"/>
        <v>0.0281124498</v>
      </c>
      <c r="O199" s="19">
        <f t="shared" si="7"/>
        <v>1</v>
      </c>
      <c r="P199" s="19">
        <f t="shared" si="8"/>
        <v>0.0281124498</v>
      </c>
      <c r="Q199" s="19">
        <f t="shared" si="9"/>
        <v>0.7853881279</v>
      </c>
      <c r="R199" s="19">
        <f t="shared" si="10"/>
        <v>0.0009784788417</v>
      </c>
      <c r="S199" s="19">
        <f t="shared" si="11"/>
        <v>0.02207918432</v>
      </c>
      <c r="T199" s="19">
        <f t="shared" si="12"/>
        <v>0.6168345114</v>
      </c>
      <c r="U199" s="19">
        <f t="shared" si="13"/>
        <v>0.1311914324</v>
      </c>
      <c r="V199" s="22"/>
      <c r="W199" s="22"/>
      <c r="X199" s="22"/>
      <c r="Y199" s="22"/>
      <c r="Z199" s="22"/>
    </row>
    <row r="200">
      <c r="A200" s="16" t="s">
        <v>214</v>
      </c>
      <c r="B200" s="17" t="s">
        <v>222</v>
      </c>
      <c r="C200" s="1">
        <v>325.0</v>
      </c>
      <c r="D200" s="12">
        <v>22.0</v>
      </c>
      <c r="E200" s="18">
        <v>19.0</v>
      </c>
      <c r="F200" s="5">
        <v>19.0</v>
      </c>
      <c r="G200" s="6">
        <v>28.0</v>
      </c>
      <c r="H200" s="23">
        <f t="shared" ref="H200:K200" si="406">D200/$C200</f>
        <v>0.06769230769</v>
      </c>
      <c r="I200" s="23">
        <f t="shared" si="406"/>
        <v>0.05846153846</v>
      </c>
      <c r="J200" s="23">
        <f t="shared" si="406"/>
        <v>0.05846153846</v>
      </c>
      <c r="K200" s="23">
        <f t="shared" si="406"/>
        <v>0.08615384615</v>
      </c>
      <c r="L200" s="19">
        <f t="shared" si="5"/>
        <v>0.4659090909</v>
      </c>
      <c r="M200" s="19">
        <f t="shared" ref="M200:N200" si="407">J200</f>
        <v>0.05846153846</v>
      </c>
      <c r="N200" s="19">
        <f t="shared" si="407"/>
        <v>0.08615384615</v>
      </c>
      <c r="O200" s="19">
        <f t="shared" si="7"/>
        <v>1</v>
      </c>
      <c r="P200" s="19">
        <f t="shared" si="8"/>
        <v>0.08615384615</v>
      </c>
      <c r="Q200" s="19">
        <f t="shared" si="9"/>
        <v>0.4659090909</v>
      </c>
      <c r="R200" s="19">
        <f t="shared" si="10"/>
        <v>0.005036686391</v>
      </c>
      <c r="S200" s="19">
        <f t="shared" si="11"/>
        <v>0.04013986014</v>
      </c>
      <c r="T200" s="19">
        <f t="shared" si="12"/>
        <v>0.217071281</v>
      </c>
      <c r="U200" s="19">
        <f t="shared" si="13"/>
        <v>0.1446153846</v>
      </c>
      <c r="V200" s="22"/>
      <c r="W200" s="22"/>
      <c r="X200" s="22"/>
      <c r="Y200" s="22"/>
      <c r="Z200" s="22"/>
    </row>
    <row r="201">
      <c r="A201" s="16" t="s">
        <v>214</v>
      </c>
      <c r="B201" s="17" t="s">
        <v>223</v>
      </c>
      <c r="C201" s="1">
        <v>374.0</v>
      </c>
      <c r="D201" s="12">
        <v>39.0</v>
      </c>
      <c r="E201" s="18">
        <v>30.0</v>
      </c>
      <c r="F201" s="5">
        <v>29.0</v>
      </c>
      <c r="G201" s="6">
        <v>28.0</v>
      </c>
      <c r="H201" s="23">
        <f t="shared" ref="H201:K201" si="408">D201/$C201</f>
        <v>0.1042780749</v>
      </c>
      <c r="I201" s="23">
        <f t="shared" si="408"/>
        <v>0.08021390374</v>
      </c>
      <c r="J201" s="23">
        <f t="shared" si="408"/>
        <v>0.07754010695</v>
      </c>
      <c r="K201" s="23">
        <f t="shared" si="408"/>
        <v>0.07486631016</v>
      </c>
      <c r="L201" s="19">
        <f t="shared" si="5"/>
        <v>0.5476190476</v>
      </c>
      <c r="M201" s="19">
        <f t="shared" ref="M201:N201" si="409">J201</f>
        <v>0.07754010695</v>
      </c>
      <c r="N201" s="19">
        <f t="shared" si="409"/>
        <v>0.07486631016</v>
      </c>
      <c r="O201" s="19">
        <f t="shared" si="7"/>
        <v>1</v>
      </c>
      <c r="P201" s="19">
        <f t="shared" si="8"/>
        <v>0.07486631016</v>
      </c>
      <c r="Q201" s="19">
        <f t="shared" si="9"/>
        <v>0.5476190476</v>
      </c>
      <c r="R201" s="19">
        <f t="shared" si="10"/>
        <v>0.005805141697</v>
      </c>
      <c r="S201" s="19">
        <f t="shared" si="11"/>
        <v>0.04099821747</v>
      </c>
      <c r="T201" s="19">
        <f t="shared" si="12"/>
        <v>0.2998866213</v>
      </c>
      <c r="U201" s="19">
        <f t="shared" si="13"/>
        <v>0.1550802139</v>
      </c>
      <c r="V201" s="22"/>
      <c r="W201" s="22"/>
      <c r="X201" s="22"/>
      <c r="Y201" s="22"/>
      <c r="Z201" s="22"/>
    </row>
    <row r="202">
      <c r="A202" s="16" t="s">
        <v>214</v>
      </c>
      <c r="B202" s="17" t="s">
        <v>224</v>
      </c>
      <c r="C202" s="1">
        <v>653.0</v>
      </c>
      <c r="D202" s="12">
        <v>80.0</v>
      </c>
      <c r="E202" s="18">
        <v>76.0</v>
      </c>
      <c r="F202" s="5">
        <v>36.0</v>
      </c>
      <c r="G202" s="6">
        <v>49.0</v>
      </c>
      <c r="H202" s="23">
        <f t="shared" ref="H202:K202" si="410">D202/$C202</f>
        <v>0.1225114855</v>
      </c>
      <c r="I202" s="23">
        <f t="shared" si="410"/>
        <v>0.1163859112</v>
      </c>
      <c r="J202" s="23">
        <f t="shared" si="410"/>
        <v>0.05513016845</v>
      </c>
      <c r="K202" s="23">
        <f t="shared" si="410"/>
        <v>0.07503828484</v>
      </c>
      <c r="L202" s="19">
        <f t="shared" si="5"/>
        <v>0.6473029046</v>
      </c>
      <c r="M202" s="19">
        <f t="shared" ref="M202:N202" si="411">J202</f>
        <v>0.05513016845</v>
      </c>
      <c r="N202" s="19">
        <f t="shared" si="411"/>
        <v>0.07503828484</v>
      </c>
      <c r="O202" s="19">
        <f t="shared" si="7"/>
        <v>1</v>
      </c>
      <c r="P202" s="19">
        <f t="shared" si="8"/>
        <v>0.07503828484</v>
      </c>
      <c r="Q202" s="19">
        <f t="shared" si="9"/>
        <v>0.6473029046</v>
      </c>
      <c r="R202" s="19">
        <f t="shared" si="10"/>
        <v>0.004136873284</v>
      </c>
      <c r="S202" s="19">
        <f t="shared" si="11"/>
        <v>0.04857249973</v>
      </c>
      <c r="T202" s="19">
        <f t="shared" si="12"/>
        <v>0.4190010503</v>
      </c>
      <c r="U202" s="19">
        <f t="shared" si="13"/>
        <v>0.191424196</v>
      </c>
      <c r="V202" s="22"/>
      <c r="W202" s="22"/>
      <c r="X202" s="22"/>
      <c r="Y202" s="22"/>
      <c r="Z202" s="22"/>
    </row>
    <row r="203">
      <c r="A203" s="16" t="s">
        <v>214</v>
      </c>
      <c r="B203" s="17" t="s">
        <v>225</v>
      </c>
      <c r="C203" s="1">
        <v>294.0</v>
      </c>
      <c r="D203" s="12">
        <v>24.0</v>
      </c>
      <c r="E203" s="18">
        <v>38.0</v>
      </c>
      <c r="F203" s="5">
        <v>18.0</v>
      </c>
      <c r="G203" s="6">
        <v>20.0</v>
      </c>
      <c r="H203" s="23">
        <f t="shared" ref="H203:K203" si="412">D203/$C203</f>
        <v>0.08163265306</v>
      </c>
      <c r="I203" s="23">
        <f t="shared" si="412"/>
        <v>0.1292517007</v>
      </c>
      <c r="J203" s="23">
        <f t="shared" si="412"/>
        <v>0.0612244898</v>
      </c>
      <c r="K203" s="23">
        <f t="shared" si="412"/>
        <v>0.06802721088</v>
      </c>
      <c r="L203" s="19">
        <f t="shared" si="5"/>
        <v>0.62</v>
      </c>
      <c r="M203" s="19">
        <f t="shared" ref="M203:N203" si="413">J203</f>
        <v>0.0612244898</v>
      </c>
      <c r="N203" s="19">
        <f t="shared" si="413"/>
        <v>0.06802721088</v>
      </c>
      <c r="O203" s="19">
        <f t="shared" si="7"/>
        <v>1</v>
      </c>
      <c r="P203" s="19">
        <f t="shared" si="8"/>
        <v>0.06802721088</v>
      </c>
      <c r="Q203" s="19">
        <f t="shared" si="9"/>
        <v>0.62</v>
      </c>
      <c r="R203" s="19">
        <f t="shared" si="10"/>
        <v>0.004164931279</v>
      </c>
      <c r="S203" s="19">
        <f t="shared" si="11"/>
        <v>0.04217687075</v>
      </c>
      <c r="T203" s="19">
        <f t="shared" si="12"/>
        <v>0.3844</v>
      </c>
      <c r="U203" s="19">
        <f t="shared" si="13"/>
        <v>0.1972789116</v>
      </c>
      <c r="V203" s="22"/>
      <c r="W203" s="22"/>
      <c r="X203" s="22"/>
      <c r="Y203" s="22"/>
      <c r="Z203" s="22"/>
    </row>
    <row r="204">
      <c r="A204" s="16" t="s">
        <v>214</v>
      </c>
      <c r="B204" s="17" t="s">
        <v>226</v>
      </c>
      <c r="C204" s="1">
        <v>824.0</v>
      </c>
      <c r="D204" s="12">
        <v>62.0</v>
      </c>
      <c r="E204" s="18">
        <v>84.0</v>
      </c>
      <c r="F204" s="5">
        <v>46.0</v>
      </c>
      <c r="G204" s="6">
        <v>49.0</v>
      </c>
      <c r="H204" s="23">
        <f t="shared" ref="H204:K204" si="414">D204/$C204</f>
        <v>0.07524271845</v>
      </c>
      <c r="I204" s="23">
        <f t="shared" si="414"/>
        <v>0.1019417476</v>
      </c>
      <c r="J204" s="23">
        <f t="shared" si="414"/>
        <v>0.05582524272</v>
      </c>
      <c r="K204" s="23">
        <f t="shared" si="414"/>
        <v>0.05946601942</v>
      </c>
      <c r="L204" s="19">
        <f t="shared" si="5"/>
        <v>0.6058091286</v>
      </c>
      <c r="M204" s="19">
        <f t="shared" ref="M204:N204" si="415">J204</f>
        <v>0.05582524272</v>
      </c>
      <c r="N204" s="19">
        <f t="shared" si="415"/>
        <v>0.05946601942</v>
      </c>
      <c r="O204" s="19">
        <f t="shared" si="7"/>
        <v>1</v>
      </c>
      <c r="P204" s="19">
        <f t="shared" si="8"/>
        <v>0.05946601942</v>
      </c>
      <c r="Q204" s="19">
        <f t="shared" si="9"/>
        <v>0.6058091286</v>
      </c>
      <c r="R204" s="19">
        <f t="shared" si="10"/>
        <v>0.003319704967</v>
      </c>
      <c r="S204" s="19">
        <f t="shared" si="11"/>
        <v>0.03602505741</v>
      </c>
      <c r="T204" s="19">
        <f t="shared" si="12"/>
        <v>0.3670047003</v>
      </c>
      <c r="U204" s="19">
        <f t="shared" si="13"/>
        <v>0.161407767</v>
      </c>
      <c r="V204" s="22"/>
      <c r="W204" s="22"/>
      <c r="X204" s="22"/>
      <c r="Y204" s="22"/>
      <c r="Z204" s="22"/>
    </row>
    <row r="205">
      <c r="A205" s="16" t="s">
        <v>214</v>
      </c>
      <c r="B205" s="17" t="s">
        <v>227</v>
      </c>
      <c r="C205" s="1">
        <v>2533.0</v>
      </c>
      <c r="D205" s="12">
        <v>159.0</v>
      </c>
      <c r="E205" s="18">
        <v>175.0</v>
      </c>
      <c r="F205" s="5">
        <v>141.0</v>
      </c>
      <c r="G205" s="6">
        <v>257.0</v>
      </c>
      <c r="H205" s="23">
        <f t="shared" ref="H205:K205" si="416">D205/$C205</f>
        <v>0.06277141729</v>
      </c>
      <c r="I205" s="23">
        <f t="shared" si="416"/>
        <v>0.0690880379</v>
      </c>
      <c r="J205" s="23">
        <f t="shared" si="416"/>
        <v>0.05566521911</v>
      </c>
      <c r="K205" s="23">
        <f t="shared" si="416"/>
        <v>0.1014607185</v>
      </c>
      <c r="L205" s="19">
        <f t="shared" si="5"/>
        <v>0.456284153</v>
      </c>
      <c r="M205" s="19">
        <f t="shared" ref="M205:N205" si="417">J205</f>
        <v>0.05566521911</v>
      </c>
      <c r="N205" s="19">
        <f t="shared" si="417"/>
        <v>0.1014607185</v>
      </c>
      <c r="O205" s="19">
        <f t="shared" si="7"/>
        <v>1</v>
      </c>
      <c r="P205" s="19">
        <f t="shared" si="8"/>
        <v>0.1014607185</v>
      </c>
      <c r="Q205" s="19">
        <f t="shared" si="9"/>
        <v>0.456284153</v>
      </c>
      <c r="R205" s="19">
        <f t="shared" si="10"/>
        <v>0.005647833127</v>
      </c>
      <c r="S205" s="19">
        <f t="shared" si="11"/>
        <v>0.04629491801</v>
      </c>
      <c r="T205" s="19">
        <f t="shared" si="12"/>
        <v>0.2081952283</v>
      </c>
      <c r="U205" s="19">
        <f t="shared" si="13"/>
        <v>0.1705487564</v>
      </c>
      <c r="V205" s="22"/>
      <c r="W205" s="22"/>
      <c r="X205" s="22"/>
      <c r="Y205" s="22"/>
      <c r="Z205" s="22"/>
    </row>
    <row r="206">
      <c r="A206" s="16" t="s">
        <v>214</v>
      </c>
      <c r="B206" s="17" t="s">
        <v>229</v>
      </c>
      <c r="C206" s="1">
        <v>583.0</v>
      </c>
      <c r="D206" s="12">
        <v>56.0</v>
      </c>
      <c r="E206" s="18">
        <v>63.0</v>
      </c>
      <c r="F206" s="5">
        <v>15.0</v>
      </c>
      <c r="G206" s="6">
        <v>24.0</v>
      </c>
      <c r="H206" s="23">
        <f t="shared" ref="H206:K206" si="418">D206/$C206</f>
        <v>0.09605488851</v>
      </c>
      <c r="I206" s="23">
        <f t="shared" si="418"/>
        <v>0.1080617496</v>
      </c>
      <c r="J206" s="23">
        <f t="shared" si="418"/>
        <v>0.02572898799</v>
      </c>
      <c r="K206" s="23">
        <f t="shared" si="418"/>
        <v>0.04116638079</v>
      </c>
      <c r="L206" s="19">
        <f t="shared" si="5"/>
        <v>0.753164557</v>
      </c>
      <c r="M206" s="19">
        <f t="shared" ref="M206:N206" si="419">J206</f>
        <v>0.02572898799</v>
      </c>
      <c r="N206" s="19">
        <f t="shared" si="419"/>
        <v>0.04116638079</v>
      </c>
      <c r="O206" s="19">
        <f t="shared" si="7"/>
        <v>1</v>
      </c>
      <c r="P206" s="19">
        <f t="shared" si="8"/>
        <v>0.04116638079</v>
      </c>
      <c r="Q206" s="19">
        <f t="shared" si="9"/>
        <v>0.753164557</v>
      </c>
      <c r="R206" s="19">
        <f t="shared" si="10"/>
        <v>0.001059169317</v>
      </c>
      <c r="S206" s="19">
        <f t="shared" si="11"/>
        <v>0.03100505895</v>
      </c>
      <c r="T206" s="19">
        <f t="shared" si="12"/>
        <v>0.5672568499</v>
      </c>
      <c r="U206" s="19">
        <f t="shared" si="13"/>
        <v>0.1492281304</v>
      </c>
      <c r="V206" s="22"/>
      <c r="W206" s="22"/>
      <c r="X206" s="22"/>
      <c r="Y206" s="22"/>
      <c r="Z206" s="22"/>
    </row>
    <row r="207">
      <c r="A207" s="16" t="s">
        <v>214</v>
      </c>
      <c r="B207" s="17" t="s">
        <v>230</v>
      </c>
      <c r="C207" s="1">
        <v>1857.0</v>
      </c>
      <c r="D207" s="12">
        <v>110.0</v>
      </c>
      <c r="E207" s="18">
        <v>141.0</v>
      </c>
      <c r="F207" s="5">
        <v>84.0</v>
      </c>
      <c r="G207" s="6">
        <v>157.0</v>
      </c>
      <c r="H207" s="23">
        <f t="shared" ref="H207:K207" si="420">D207/$C207</f>
        <v>0.05923532579</v>
      </c>
      <c r="I207" s="23">
        <f t="shared" si="420"/>
        <v>0.07592891761</v>
      </c>
      <c r="J207" s="23">
        <f t="shared" si="420"/>
        <v>0.04523424879</v>
      </c>
      <c r="K207" s="23">
        <f t="shared" si="420"/>
        <v>0.084544965</v>
      </c>
      <c r="L207" s="19">
        <f t="shared" si="5"/>
        <v>0.5101626016</v>
      </c>
      <c r="M207" s="19">
        <f t="shared" ref="M207:N207" si="421">J207</f>
        <v>0.04523424879</v>
      </c>
      <c r="N207" s="19">
        <f t="shared" si="421"/>
        <v>0.084544965</v>
      </c>
      <c r="O207" s="19">
        <f t="shared" si="7"/>
        <v>1</v>
      </c>
      <c r="P207" s="19">
        <f t="shared" si="8"/>
        <v>0.084544965</v>
      </c>
      <c r="Q207" s="19">
        <f t="shared" si="9"/>
        <v>0.5101626016</v>
      </c>
      <c r="R207" s="19">
        <f t="shared" si="10"/>
        <v>0.00382432798</v>
      </c>
      <c r="S207" s="19">
        <f t="shared" si="11"/>
        <v>0.0431316793</v>
      </c>
      <c r="T207" s="19">
        <f t="shared" si="12"/>
        <v>0.2602658801</v>
      </c>
      <c r="U207" s="19">
        <f t="shared" si="13"/>
        <v>0.1604738826</v>
      </c>
      <c r="V207" s="22"/>
      <c r="W207" s="22"/>
      <c r="X207" s="22"/>
      <c r="Y207" s="22"/>
      <c r="Z207" s="22"/>
    </row>
    <row r="208">
      <c r="A208" s="16" t="s">
        <v>214</v>
      </c>
      <c r="B208" s="17" t="s">
        <v>231</v>
      </c>
      <c r="C208" s="1">
        <v>439.0</v>
      </c>
      <c r="D208" s="12">
        <v>20.0</v>
      </c>
      <c r="E208" s="18">
        <v>49.0</v>
      </c>
      <c r="F208" s="5">
        <v>22.0</v>
      </c>
      <c r="G208" s="6">
        <v>18.0</v>
      </c>
      <c r="H208" s="23">
        <f t="shared" ref="H208:K208" si="422">D208/$C208</f>
        <v>0.04555808656</v>
      </c>
      <c r="I208" s="23">
        <f t="shared" si="422"/>
        <v>0.1116173121</v>
      </c>
      <c r="J208" s="23">
        <f t="shared" si="422"/>
        <v>0.05011389522</v>
      </c>
      <c r="K208" s="23">
        <f t="shared" si="422"/>
        <v>0.0410022779</v>
      </c>
      <c r="L208" s="19">
        <f t="shared" si="5"/>
        <v>0.6330275229</v>
      </c>
      <c r="M208" s="19">
        <f t="shared" ref="M208:N208" si="423">J208</f>
        <v>0.05011389522</v>
      </c>
      <c r="N208" s="19">
        <f t="shared" si="423"/>
        <v>0.0410022779</v>
      </c>
      <c r="O208" s="19">
        <f t="shared" si="7"/>
        <v>1</v>
      </c>
      <c r="P208" s="19">
        <f t="shared" si="8"/>
        <v>0.0410022779</v>
      </c>
      <c r="Q208" s="19">
        <f t="shared" si="9"/>
        <v>0.6330275229</v>
      </c>
      <c r="R208" s="19">
        <f t="shared" si="10"/>
        <v>0.002054783859</v>
      </c>
      <c r="S208" s="19">
        <f t="shared" si="11"/>
        <v>0.02595557042</v>
      </c>
      <c r="T208" s="19">
        <f t="shared" si="12"/>
        <v>0.4007238448</v>
      </c>
      <c r="U208" s="19">
        <f t="shared" si="13"/>
        <v>0.15261959</v>
      </c>
      <c r="V208" s="22"/>
      <c r="W208" s="22"/>
      <c r="X208" s="22"/>
      <c r="Y208" s="22"/>
      <c r="Z208" s="22"/>
    </row>
    <row r="209">
      <c r="A209" s="16" t="s">
        <v>214</v>
      </c>
      <c r="B209" s="17" t="s">
        <v>233</v>
      </c>
      <c r="C209" s="1">
        <v>354.0</v>
      </c>
      <c r="D209" s="12">
        <v>19.0</v>
      </c>
      <c r="E209" s="18">
        <v>34.0</v>
      </c>
      <c r="F209" s="5">
        <v>20.0</v>
      </c>
      <c r="G209" s="6">
        <v>17.0</v>
      </c>
      <c r="H209" s="23">
        <f t="shared" ref="H209:K209" si="424">D209/$C209</f>
        <v>0.05367231638</v>
      </c>
      <c r="I209" s="23">
        <f t="shared" si="424"/>
        <v>0.09604519774</v>
      </c>
      <c r="J209" s="23">
        <f t="shared" si="424"/>
        <v>0.05649717514</v>
      </c>
      <c r="K209" s="23">
        <f t="shared" si="424"/>
        <v>0.04802259887</v>
      </c>
      <c r="L209" s="19">
        <f t="shared" si="5"/>
        <v>0.5888888889</v>
      </c>
      <c r="M209" s="19">
        <f t="shared" ref="M209:N209" si="425">J209</f>
        <v>0.05649717514</v>
      </c>
      <c r="N209" s="19">
        <f t="shared" si="425"/>
        <v>0.04802259887</v>
      </c>
      <c r="O209" s="19">
        <f t="shared" si="7"/>
        <v>1</v>
      </c>
      <c r="P209" s="19">
        <f t="shared" si="8"/>
        <v>0.04802259887</v>
      </c>
      <c r="Q209" s="19">
        <f t="shared" si="9"/>
        <v>0.5888888889</v>
      </c>
      <c r="R209" s="19">
        <f t="shared" si="10"/>
        <v>0.002713141179</v>
      </c>
      <c r="S209" s="19">
        <f t="shared" si="11"/>
        <v>0.02827997489</v>
      </c>
      <c r="T209" s="19">
        <f t="shared" si="12"/>
        <v>0.3467901235</v>
      </c>
      <c r="U209" s="19">
        <f t="shared" si="13"/>
        <v>0.1440677966</v>
      </c>
      <c r="V209" s="22"/>
      <c r="W209" s="22"/>
      <c r="X209" s="22"/>
      <c r="Y209" s="22"/>
      <c r="Z209" s="22"/>
    </row>
    <row r="210">
      <c r="A210" s="16" t="s">
        <v>214</v>
      </c>
      <c r="B210" s="17" t="s">
        <v>235</v>
      </c>
      <c r="C210" s="1">
        <v>557.0</v>
      </c>
      <c r="D210" s="12">
        <v>36.0</v>
      </c>
      <c r="E210" s="18">
        <v>64.0</v>
      </c>
      <c r="F210" s="5">
        <v>16.0</v>
      </c>
      <c r="G210" s="6">
        <v>28.0</v>
      </c>
      <c r="H210" s="23">
        <f t="shared" ref="H210:K210" si="426">D210/$C210</f>
        <v>0.06463195691</v>
      </c>
      <c r="I210" s="23">
        <f t="shared" si="426"/>
        <v>0.1149012567</v>
      </c>
      <c r="J210" s="23">
        <f t="shared" si="426"/>
        <v>0.02872531418</v>
      </c>
      <c r="K210" s="23">
        <f t="shared" si="426"/>
        <v>0.05026929982</v>
      </c>
      <c r="L210" s="19">
        <f t="shared" si="5"/>
        <v>0.6944444444</v>
      </c>
      <c r="M210" s="19">
        <f t="shared" ref="M210:N210" si="427">J210</f>
        <v>0.02872531418</v>
      </c>
      <c r="N210" s="19">
        <f t="shared" si="427"/>
        <v>0.05026929982</v>
      </c>
      <c r="O210" s="19">
        <f t="shared" si="7"/>
        <v>1</v>
      </c>
      <c r="P210" s="19">
        <f t="shared" si="8"/>
        <v>0.05026929982</v>
      </c>
      <c r="Q210" s="19">
        <f t="shared" si="9"/>
        <v>0.6944444444</v>
      </c>
      <c r="R210" s="19">
        <f t="shared" si="10"/>
        <v>0.001444001431</v>
      </c>
      <c r="S210" s="19">
        <f t="shared" si="11"/>
        <v>0.03490923599</v>
      </c>
      <c r="T210" s="19">
        <f t="shared" si="12"/>
        <v>0.4822530864</v>
      </c>
      <c r="U210" s="19">
        <f t="shared" si="13"/>
        <v>0.1651705566</v>
      </c>
      <c r="V210" s="22"/>
      <c r="W210" s="22"/>
      <c r="X210" s="22"/>
      <c r="Y210" s="22"/>
      <c r="Z210" s="22"/>
    </row>
    <row r="211">
      <c r="A211" s="16" t="s">
        <v>214</v>
      </c>
      <c r="B211" s="17" t="s">
        <v>236</v>
      </c>
      <c r="C211" s="1">
        <v>503.0</v>
      </c>
      <c r="D211" s="12">
        <v>45.0</v>
      </c>
      <c r="E211" s="18">
        <v>52.0</v>
      </c>
      <c r="F211" s="5">
        <v>22.0</v>
      </c>
      <c r="G211" s="6">
        <v>33.0</v>
      </c>
      <c r="H211" s="23">
        <f t="shared" ref="H211:K211" si="428">D211/$C211</f>
        <v>0.08946322068</v>
      </c>
      <c r="I211" s="23">
        <f t="shared" si="428"/>
        <v>0.1033797217</v>
      </c>
      <c r="J211" s="23">
        <f t="shared" si="428"/>
        <v>0.04373757455</v>
      </c>
      <c r="K211" s="23">
        <f t="shared" si="428"/>
        <v>0.06560636183</v>
      </c>
      <c r="L211" s="19">
        <f t="shared" si="5"/>
        <v>0.6381578947</v>
      </c>
      <c r="M211" s="19">
        <f t="shared" ref="M211:N211" si="429">J211</f>
        <v>0.04373757455</v>
      </c>
      <c r="N211" s="19">
        <f t="shared" si="429"/>
        <v>0.06560636183</v>
      </c>
      <c r="O211" s="19">
        <f t="shared" si="7"/>
        <v>1</v>
      </c>
      <c r="P211" s="19">
        <f t="shared" si="8"/>
        <v>0.06560636183</v>
      </c>
      <c r="Q211" s="19">
        <f t="shared" si="9"/>
        <v>0.6381578947</v>
      </c>
      <c r="R211" s="19">
        <f t="shared" si="10"/>
        <v>0.002869463142</v>
      </c>
      <c r="S211" s="19">
        <f t="shared" si="11"/>
        <v>0.04186721775</v>
      </c>
      <c r="T211" s="19">
        <f t="shared" si="12"/>
        <v>0.4072454986</v>
      </c>
      <c r="U211" s="19">
        <f t="shared" si="13"/>
        <v>0.1689860835</v>
      </c>
      <c r="V211" s="22"/>
      <c r="W211" s="22"/>
      <c r="X211" s="22"/>
      <c r="Y211" s="22"/>
      <c r="Z211" s="22"/>
    </row>
    <row r="212">
      <c r="A212" s="16" t="s">
        <v>214</v>
      </c>
      <c r="B212" s="17" t="s">
        <v>237</v>
      </c>
      <c r="C212" s="1">
        <v>544.0</v>
      </c>
      <c r="D212" s="12">
        <v>20.0</v>
      </c>
      <c r="E212" s="18">
        <v>24.0</v>
      </c>
      <c r="F212" s="5">
        <v>17.0</v>
      </c>
      <c r="G212" s="6">
        <v>23.0</v>
      </c>
      <c r="H212" s="23">
        <f t="shared" ref="H212:K212" si="430">D212/$C212</f>
        <v>0.03676470588</v>
      </c>
      <c r="I212" s="23">
        <f t="shared" si="430"/>
        <v>0.04411764706</v>
      </c>
      <c r="J212" s="23">
        <f t="shared" si="430"/>
        <v>0.03125</v>
      </c>
      <c r="K212" s="23">
        <f t="shared" si="430"/>
        <v>0.04227941176</v>
      </c>
      <c r="L212" s="19">
        <f t="shared" si="5"/>
        <v>0.5238095238</v>
      </c>
      <c r="M212" s="19">
        <f t="shared" ref="M212:N212" si="431">J212</f>
        <v>0.03125</v>
      </c>
      <c r="N212" s="19">
        <f t="shared" si="431"/>
        <v>0.04227941176</v>
      </c>
      <c r="O212" s="19">
        <f t="shared" si="7"/>
        <v>1</v>
      </c>
      <c r="P212" s="19">
        <f t="shared" si="8"/>
        <v>0.04227941176</v>
      </c>
      <c r="Q212" s="19">
        <f t="shared" si="9"/>
        <v>0.5238095238</v>
      </c>
      <c r="R212" s="19">
        <f t="shared" si="10"/>
        <v>0.001321231618</v>
      </c>
      <c r="S212" s="19">
        <f t="shared" si="11"/>
        <v>0.02214635854</v>
      </c>
      <c r="T212" s="19">
        <f t="shared" si="12"/>
        <v>0.2743764172</v>
      </c>
      <c r="U212" s="19">
        <f t="shared" si="13"/>
        <v>0.08639705882</v>
      </c>
      <c r="V212" s="22"/>
      <c r="W212" s="22"/>
      <c r="X212" s="22"/>
      <c r="Y212" s="22"/>
      <c r="Z212" s="22"/>
    </row>
    <row r="213">
      <c r="A213" s="16" t="s">
        <v>214</v>
      </c>
      <c r="B213" s="17" t="s">
        <v>238</v>
      </c>
      <c r="C213" s="1">
        <v>550.0</v>
      </c>
      <c r="D213" s="12">
        <v>19.0</v>
      </c>
      <c r="E213" s="18">
        <v>20.0</v>
      </c>
      <c r="F213" s="5">
        <v>22.0</v>
      </c>
      <c r="G213" s="6">
        <v>33.0</v>
      </c>
      <c r="H213" s="23">
        <f t="shared" ref="H213:K213" si="432">D213/$C213</f>
        <v>0.03454545455</v>
      </c>
      <c r="I213" s="23">
        <f t="shared" si="432"/>
        <v>0.03636363636</v>
      </c>
      <c r="J213" s="23">
        <f t="shared" si="432"/>
        <v>0.04</v>
      </c>
      <c r="K213" s="23">
        <f t="shared" si="432"/>
        <v>0.06</v>
      </c>
      <c r="L213" s="19">
        <f t="shared" si="5"/>
        <v>0.414893617</v>
      </c>
      <c r="M213" s="19">
        <f t="shared" ref="M213:N213" si="433">J213</f>
        <v>0.04</v>
      </c>
      <c r="N213" s="19">
        <f t="shared" si="433"/>
        <v>0.06</v>
      </c>
      <c r="O213" s="19">
        <f t="shared" si="7"/>
        <v>1</v>
      </c>
      <c r="P213" s="19">
        <f t="shared" si="8"/>
        <v>0.06</v>
      </c>
      <c r="Q213" s="19">
        <f t="shared" si="9"/>
        <v>0.414893617</v>
      </c>
      <c r="R213" s="19">
        <f t="shared" si="10"/>
        <v>0.0024</v>
      </c>
      <c r="S213" s="19">
        <f t="shared" si="11"/>
        <v>0.02489361702</v>
      </c>
      <c r="T213" s="19">
        <f t="shared" si="12"/>
        <v>0.1721367134</v>
      </c>
      <c r="U213" s="19">
        <f t="shared" si="13"/>
        <v>0.09636363636</v>
      </c>
      <c r="V213" s="22"/>
      <c r="W213" s="22"/>
      <c r="X213" s="22"/>
      <c r="Y213" s="22"/>
      <c r="Z213" s="22"/>
    </row>
    <row r="214">
      <c r="A214" s="16" t="s">
        <v>214</v>
      </c>
      <c r="B214" s="17" t="s">
        <v>239</v>
      </c>
      <c r="C214" s="1">
        <v>1545.0</v>
      </c>
      <c r="D214" s="12">
        <v>58.0</v>
      </c>
      <c r="E214" s="18">
        <v>123.0</v>
      </c>
      <c r="F214" s="5">
        <v>94.0</v>
      </c>
      <c r="G214" s="6">
        <v>220.0</v>
      </c>
      <c r="H214" s="23">
        <f t="shared" ref="H214:K214" si="434">D214/$C214</f>
        <v>0.03754045307</v>
      </c>
      <c r="I214" s="23">
        <f t="shared" si="434"/>
        <v>0.07961165049</v>
      </c>
      <c r="J214" s="23">
        <f t="shared" si="434"/>
        <v>0.06084142395</v>
      </c>
      <c r="K214" s="23">
        <f t="shared" si="434"/>
        <v>0.142394822</v>
      </c>
      <c r="L214" s="19">
        <f t="shared" si="5"/>
        <v>0.3656565657</v>
      </c>
      <c r="M214" s="19">
        <f t="shared" ref="M214:N214" si="435">J214</f>
        <v>0.06084142395</v>
      </c>
      <c r="N214" s="19">
        <f t="shared" si="435"/>
        <v>0.142394822</v>
      </c>
      <c r="O214" s="19">
        <f t="shared" si="7"/>
        <v>1</v>
      </c>
      <c r="P214" s="19">
        <f t="shared" si="8"/>
        <v>0.142394822</v>
      </c>
      <c r="Q214" s="19">
        <f t="shared" si="9"/>
        <v>0.3656565657</v>
      </c>
      <c r="R214" s="19">
        <f t="shared" si="10"/>
        <v>0.008663503734</v>
      </c>
      <c r="S214" s="19">
        <f t="shared" si="11"/>
        <v>0.05206760158</v>
      </c>
      <c r="T214" s="19">
        <f t="shared" si="12"/>
        <v>0.133704724</v>
      </c>
      <c r="U214" s="19">
        <f t="shared" si="13"/>
        <v>0.2220064725</v>
      </c>
      <c r="V214" s="22"/>
      <c r="W214" s="22"/>
      <c r="X214" s="22"/>
      <c r="Y214" s="22"/>
      <c r="Z214" s="22"/>
    </row>
    <row r="215">
      <c r="A215" s="16" t="s">
        <v>214</v>
      </c>
      <c r="B215" s="17" t="s">
        <v>240</v>
      </c>
      <c r="C215" s="1">
        <v>540.0</v>
      </c>
      <c r="D215" s="12">
        <v>31.0</v>
      </c>
      <c r="E215" s="18">
        <v>26.0</v>
      </c>
      <c r="F215" s="5">
        <v>18.0</v>
      </c>
      <c r="G215" s="6">
        <v>36.0</v>
      </c>
      <c r="H215" s="23">
        <f t="shared" ref="H215:K215" si="436">D215/$C215</f>
        <v>0.05740740741</v>
      </c>
      <c r="I215" s="23">
        <f t="shared" si="436"/>
        <v>0.04814814815</v>
      </c>
      <c r="J215" s="23">
        <f t="shared" si="436"/>
        <v>0.03333333333</v>
      </c>
      <c r="K215" s="23">
        <f t="shared" si="436"/>
        <v>0.06666666667</v>
      </c>
      <c r="L215" s="19">
        <f t="shared" si="5"/>
        <v>0.5135135135</v>
      </c>
      <c r="M215" s="19">
        <f t="shared" ref="M215:N215" si="437">J215</f>
        <v>0.03333333333</v>
      </c>
      <c r="N215" s="19">
        <f t="shared" si="437"/>
        <v>0.06666666667</v>
      </c>
      <c r="O215" s="19">
        <f t="shared" si="7"/>
        <v>1</v>
      </c>
      <c r="P215" s="19">
        <f t="shared" si="8"/>
        <v>0.06666666667</v>
      </c>
      <c r="Q215" s="19">
        <f t="shared" si="9"/>
        <v>0.5135135135</v>
      </c>
      <c r="R215" s="19">
        <f t="shared" si="10"/>
        <v>0.002222222222</v>
      </c>
      <c r="S215" s="19">
        <f t="shared" si="11"/>
        <v>0.03423423423</v>
      </c>
      <c r="T215" s="19">
        <f t="shared" si="12"/>
        <v>0.2636961286</v>
      </c>
      <c r="U215" s="19">
        <f t="shared" si="13"/>
        <v>0.1148148148</v>
      </c>
      <c r="V215" s="22"/>
      <c r="W215" s="22"/>
      <c r="X215" s="22"/>
      <c r="Y215" s="22"/>
      <c r="Z215" s="22"/>
    </row>
    <row r="216">
      <c r="A216" s="16" t="s">
        <v>214</v>
      </c>
      <c r="B216" s="17" t="s">
        <v>241</v>
      </c>
      <c r="C216" s="1">
        <v>2176.0</v>
      </c>
      <c r="D216" s="12">
        <v>101.0</v>
      </c>
      <c r="E216" s="18">
        <v>112.0</v>
      </c>
      <c r="F216" s="5">
        <v>134.0</v>
      </c>
      <c r="G216" s="6">
        <v>178.0</v>
      </c>
      <c r="H216" s="23">
        <f t="shared" ref="H216:K216" si="438">D216/$C216</f>
        <v>0.04641544118</v>
      </c>
      <c r="I216" s="23">
        <f t="shared" si="438"/>
        <v>0.05147058824</v>
      </c>
      <c r="J216" s="23">
        <f t="shared" si="438"/>
        <v>0.06158088235</v>
      </c>
      <c r="K216" s="23">
        <f t="shared" si="438"/>
        <v>0.08180147059</v>
      </c>
      <c r="L216" s="19">
        <f t="shared" si="5"/>
        <v>0.4057142857</v>
      </c>
      <c r="M216" s="19">
        <f t="shared" ref="M216:N216" si="439">J216</f>
        <v>0.06158088235</v>
      </c>
      <c r="N216" s="19">
        <f t="shared" si="439"/>
        <v>0.08180147059</v>
      </c>
      <c r="O216" s="19">
        <f t="shared" si="7"/>
        <v>1</v>
      </c>
      <c r="P216" s="19">
        <f t="shared" si="8"/>
        <v>0.08180147059</v>
      </c>
      <c r="Q216" s="19">
        <f t="shared" si="9"/>
        <v>0.4057142857</v>
      </c>
      <c r="R216" s="19">
        <f t="shared" si="10"/>
        <v>0.005037406737</v>
      </c>
      <c r="S216" s="19">
        <f t="shared" si="11"/>
        <v>0.03318802521</v>
      </c>
      <c r="T216" s="19">
        <f t="shared" si="12"/>
        <v>0.1646040816</v>
      </c>
      <c r="U216" s="19">
        <f t="shared" si="13"/>
        <v>0.1332720588</v>
      </c>
      <c r="V216" s="22"/>
      <c r="W216" s="22"/>
      <c r="X216" s="22"/>
      <c r="Y216" s="22"/>
      <c r="Z216" s="22"/>
    </row>
    <row r="217">
      <c r="A217" s="16" t="s">
        <v>214</v>
      </c>
      <c r="B217" s="17" t="s">
        <v>242</v>
      </c>
      <c r="C217" s="1">
        <v>904.0</v>
      </c>
      <c r="D217" s="12">
        <v>26.0</v>
      </c>
      <c r="E217" s="18">
        <v>69.0</v>
      </c>
      <c r="F217" s="5">
        <v>45.0</v>
      </c>
      <c r="G217" s="6">
        <v>124.0</v>
      </c>
      <c r="H217" s="23">
        <f t="shared" ref="H217:K217" si="440">D217/$C217</f>
        <v>0.02876106195</v>
      </c>
      <c r="I217" s="23">
        <f t="shared" si="440"/>
        <v>0.07632743363</v>
      </c>
      <c r="J217" s="23">
        <f t="shared" si="440"/>
        <v>0.04977876106</v>
      </c>
      <c r="K217" s="23">
        <f t="shared" si="440"/>
        <v>0.1371681416</v>
      </c>
      <c r="L217" s="19">
        <f t="shared" si="5"/>
        <v>0.3598484848</v>
      </c>
      <c r="M217" s="19">
        <f t="shared" ref="M217:N217" si="441">J217</f>
        <v>0.04977876106</v>
      </c>
      <c r="N217" s="19">
        <f t="shared" si="441"/>
        <v>0.1371681416</v>
      </c>
      <c r="O217" s="19">
        <f t="shared" si="7"/>
        <v>1</v>
      </c>
      <c r="P217" s="19">
        <f t="shared" si="8"/>
        <v>0.1371681416</v>
      </c>
      <c r="Q217" s="19">
        <f t="shared" si="9"/>
        <v>0.3598484848</v>
      </c>
      <c r="R217" s="19">
        <f t="shared" si="10"/>
        <v>0.006828060146</v>
      </c>
      <c r="S217" s="19">
        <f t="shared" si="11"/>
        <v>0.04935974792</v>
      </c>
      <c r="T217" s="19">
        <f t="shared" si="12"/>
        <v>0.129490932</v>
      </c>
      <c r="U217" s="19">
        <f t="shared" si="13"/>
        <v>0.2134955752</v>
      </c>
      <c r="V217" s="22"/>
      <c r="W217" s="22"/>
      <c r="X217" s="22"/>
      <c r="Y217" s="22"/>
      <c r="Z217" s="22"/>
    </row>
    <row r="218">
      <c r="A218" s="16" t="s">
        <v>214</v>
      </c>
      <c r="B218" s="17" t="s">
        <v>243</v>
      </c>
      <c r="C218" s="1">
        <v>1288.0</v>
      </c>
      <c r="D218" s="12">
        <v>50.0</v>
      </c>
      <c r="E218" s="18">
        <v>83.0</v>
      </c>
      <c r="F218" s="5">
        <v>92.0</v>
      </c>
      <c r="G218" s="6">
        <v>175.0</v>
      </c>
      <c r="H218" s="23">
        <f t="shared" ref="H218:K218" si="442">D218/$C218</f>
        <v>0.03881987578</v>
      </c>
      <c r="I218" s="23">
        <f t="shared" si="442"/>
        <v>0.06444099379</v>
      </c>
      <c r="J218" s="23">
        <f t="shared" si="442"/>
        <v>0.07142857143</v>
      </c>
      <c r="K218" s="23">
        <f t="shared" si="442"/>
        <v>0.1358695652</v>
      </c>
      <c r="L218" s="19">
        <f t="shared" si="5"/>
        <v>0.3325</v>
      </c>
      <c r="M218" s="19">
        <f t="shared" ref="M218:N218" si="443">J218</f>
        <v>0.07142857143</v>
      </c>
      <c r="N218" s="19">
        <f t="shared" si="443"/>
        <v>0.1358695652</v>
      </c>
      <c r="O218" s="19">
        <f t="shared" si="7"/>
        <v>1</v>
      </c>
      <c r="P218" s="19">
        <f t="shared" si="8"/>
        <v>0.1358695652</v>
      </c>
      <c r="Q218" s="19">
        <f t="shared" si="9"/>
        <v>0.3325</v>
      </c>
      <c r="R218" s="19">
        <f t="shared" si="10"/>
        <v>0.009704968944</v>
      </c>
      <c r="S218" s="19">
        <f t="shared" si="11"/>
        <v>0.04517663043</v>
      </c>
      <c r="T218" s="19">
        <f t="shared" si="12"/>
        <v>0.11055625</v>
      </c>
      <c r="U218" s="19">
        <f t="shared" si="13"/>
        <v>0.200310559</v>
      </c>
      <c r="V218" s="22"/>
      <c r="W218" s="22"/>
      <c r="X218" s="22"/>
      <c r="Y218" s="22"/>
      <c r="Z218" s="22"/>
    </row>
    <row r="219">
      <c r="A219" s="16" t="s">
        <v>214</v>
      </c>
      <c r="B219" s="17" t="s">
        <v>245</v>
      </c>
      <c r="C219" s="1">
        <v>705.0</v>
      </c>
      <c r="D219" s="12">
        <v>36.0</v>
      </c>
      <c r="E219" s="18">
        <v>35.0</v>
      </c>
      <c r="F219" s="5">
        <v>38.0</v>
      </c>
      <c r="G219" s="6">
        <v>45.0</v>
      </c>
      <c r="H219" s="23">
        <f t="shared" ref="H219:K219" si="444">D219/$C219</f>
        <v>0.05106382979</v>
      </c>
      <c r="I219" s="23">
        <f t="shared" si="444"/>
        <v>0.04964539007</v>
      </c>
      <c r="J219" s="23">
        <f t="shared" si="444"/>
        <v>0.05390070922</v>
      </c>
      <c r="K219" s="23">
        <f t="shared" si="444"/>
        <v>0.06382978723</v>
      </c>
      <c r="L219" s="19">
        <f t="shared" si="5"/>
        <v>0.461038961</v>
      </c>
      <c r="M219" s="19">
        <f t="shared" ref="M219:N219" si="445">J219</f>
        <v>0.05390070922</v>
      </c>
      <c r="N219" s="19">
        <f t="shared" si="445"/>
        <v>0.06382978723</v>
      </c>
      <c r="O219" s="19">
        <f t="shared" si="7"/>
        <v>1</v>
      </c>
      <c r="P219" s="19">
        <f t="shared" si="8"/>
        <v>0.06382978723</v>
      </c>
      <c r="Q219" s="19">
        <f t="shared" si="9"/>
        <v>0.461038961</v>
      </c>
      <c r="R219" s="19">
        <f t="shared" si="10"/>
        <v>0.003440470801</v>
      </c>
      <c r="S219" s="19">
        <f t="shared" si="11"/>
        <v>0.02942801879</v>
      </c>
      <c r="T219" s="19">
        <f t="shared" si="12"/>
        <v>0.2125569236</v>
      </c>
      <c r="U219" s="19">
        <f t="shared" si="13"/>
        <v>0.1134751773</v>
      </c>
      <c r="V219" s="22"/>
      <c r="W219" s="22"/>
      <c r="X219" s="22"/>
      <c r="Y219" s="22"/>
      <c r="Z219" s="22"/>
    </row>
    <row r="220">
      <c r="A220" s="16" t="s">
        <v>214</v>
      </c>
      <c r="B220" s="17" t="s">
        <v>350</v>
      </c>
      <c r="C220" s="1">
        <v>713.0</v>
      </c>
      <c r="D220" s="12">
        <v>15.0</v>
      </c>
      <c r="E220" s="18">
        <v>32.0</v>
      </c>
      <c r="F220" s="5">
        <v>40.0</v>
      </c>
      <c r="G220" s="6">
        <v>46.0</v>
      </c>
      <c r="H220" s="23">
        <f t="shared" ref="H220:K220" si="446">D220/$C220</f>
        <v>0.02103786816</v>
      </c>
      <c r="I220" s="23">
        <f t="shared" si="446"/>
        <v>0.04488078541</v>
      </c>
      <c r="J220" s="23">
        <f t="shared" si="446"/>
        <v>0.05610098177</v>
      </c>
      <c r="K220" s="23">
        <f t="shared" si="446"/>
        <v>0.06451612903</v>
      </c>
      <c r="L220" s="19">
        <f t="shared" si="5"/>
        <v>0.3533834586</v>
      </c>
      <c r="M220" s="19">
        <f t="shared" ref="M220:N220" si="447">J220</f>
        <v>0.05610098177</v>
      </c>
      <c r="N220" s="19">
        <f t="shared" si="447"/>
        <v>0.06451612903</v>
      </c>
      <c r="O220" s="19">
        <f t="shared" si="7"/>
        <v>1</v>
      </c>
      <c r="P220" s="19">
        <f t="shared" si="8"/>
        <v>0.06451612903</v>
      </c>
      <c r="Q220" s="19">
        <f t="shared" si="9"/>
        <v>0.3533834586</v>
      </c>
      <c r="R220" s="19">
        <f t="shared" si="10"/>
        <v>0.003619418179</v>
      </c>
      <c r="S220" s="19">
        <f t="shared" si="11"/>
        <v>0.02279893282</v>
      </c>
      <c r="T220" s="19">
        <f t="shared" si="12"/>
        <v>0.1248798688</v>
      </c>
      <c r="U220" s="19">
        <f t="shared" si="13"/>
        <v>0.1093969144</v>
      </c>
      <c r="V220" s="22"/>
      <c r="W220" s="22"/>
      <c r="X220" s="22"/>
      <c r="Y220" s="22"/>
      <c r="Z220" s="22"/>
    </row>
    <row r="221">
      <c r="A221" s="16" t="s">
        <v>214</v>
      </c>
      <c r="B221" s="17" t="s">
        <v>246</v>
      </c>
      <c r="C221" s="1">
        <v>839.0</v>
      </c>
      <c r="D221" s="12">
        <v>46.0</v>
      </c>
      <c r="E221" s="18">
        <v>43.0</v>
      </c>
      <c r="F221" s="5">
        <v>53.0</v>
      </c>
      <c r="G221" s="6">
        <v>97.0</v>
      </c>
      <c r="H221" s="23">
        <f t="shared" ref="H221:K221" si="448">D221/$C221</f>
        <v>0.05482717521</v>
      </c>
      <c r="I221" s="23">
        <f t="shared" si="448"/>
        <v>0.05125148987</v>
      </c>
      <c r="J221" s="23">
        <f t="shared" si="448"/>
        <v>0.063170441</v>
      </c>
      <c r="K221" s="23">
        <f t="shared" si="448"/>
        <v>0.115613826</v>
      </c>
      <c r="L221" s="19">
        <f t="shared" si="5"/>
        <v>0.3723849372</v>
      </c>
      <c r="M221" s="19">
        <f t="shared" ref="M221:N221" si="449">J221</f>
        <v>0.063170441</v>
      </c>
      <c r="N221" s="19">
        <f t="shared" si="449"/>
        <v>0.115613826</v>
      </c>
      <c r="O221" s="19">
        <f t="shared" si="7"/>
        <v>1</v>
      </c>
      <c r="P221" s="19">
        <f t="shared" si="8"/>
        <v>0.115613826</v>
      </c>
      <c r="Q221" s="19">
        <f t="shared" si="9"/>
        <v>0.3723849372</v>
      </c>
      <c r="R221" s="19">
        <f t="shared" si="10"/>
        <v>0.007303376373</v>
      </c>
      <c r="S221" s="19">
        <f t="shared" si="11"/>
        <v>0.04305284733</v>
      </c>
      <c r="T221" s="19">
        <f t="shared" si="12"/>
        <v>0.1386705415</v>
      </c>
      <c r="U221" s="19">
        <f t="shared" si="13"/>
        <v>0.1668653159</v>
      </c>
      <c r="V221" s="22"/>
      <c r="W221" s="22"/>
      <c r="X221" s="22"/>
      <c r="Y221" s="22"/>
      <c r="Z221" s="22"/>
    </row>
    <row r="222">
      <c r="A222" s="16" t="s">
        <v>214</v>
      </c>
      <c r="B222" s="17" t="s">
        <v>248</v>
      </c>
      <c r="C222" s="1">
        <v>810.0</v>
      </c>
      <c r="D222" s="12">
        <v>36.0</v>
      </c>
      <c r="E222" s="18">
        <v>37.0</v>
      </c>
      <c r="F222" s="5">
        <v>25.0</v>
      </c>
      <c r="G222" s="6">
        <v>51.0</v>
      </c>
      <c r="H222" s="23">
        <f t="shared" ref="H222:K222" si="450">D222/$C222</f>
        <v>0.04444444444</v>
      </c>
      <c r="I222" s="23">
        <f t="shared" si="450"/>
        <v>0.04567901235</v>
      </c>
      <c r="J222" s="23">
        <f t="shared" si="450"/>
        <v>0.03086419753</v>
      </c>
      <c r="K222" s="23">
        <f t="shared" si="450"/>
        <v>0.06296296296</v>
      </c>
      <c r="L222" s="19">
        <f t="shared" si="5"/>
        <v>0.4899328859</v>
      </c>
      <c r="M222" s="19">
        <f t="shared" ref="M222:N222" si="451">J222</f>
        <v>0.03086419753</v>
      </c>
      <c r="N222" s="19">
        <f t="shared" si="451"/>
        <v>0.06296296296</v>
      </c>
      <c r="O222" s="19">
        <f t="shared" si="7"/>
        <v>1</v>
      </c>
      <c r="P222" s="19">
        <f t="shared" si="8"/>
        <v>0.06296296296</v>
      </c>
      <c r="Q222" s="19">
        <f t="shared" si="9"/>
        <v>0.4899328859</v>
      </c>
      <c r="R222" s="19">
        <f t="shared" si="10"/>
        <v>0.001943301326</v>
      </c>
      <c r="S222" s="19">
        <f t="shared" si="11"/>
        <v>0.03084762615</v>
      </c>
      <c r="T222" s="19">
        <f t="shared" si="12"/>
        <v>0.2400342327</v>
      </c>
      <c r="U222" s="19">
        <f t="shared" si="13"/>
        <v>0.1086419753</v>
      </c>
      <c r="V222" s="22"/>
      <c r="W222" s="22"/>
      <c r="X222" s="22"/>
      <c r="Y222" s="22"/>
      <c r="Z222" s="22"/>
    </row>
    <row r="223">
      <c r="A223" s="16" t="s">
        <v>214</v>
      </c>
      <c r="B223" s="17" t="s">
        <v>249</v>
      </c>
      <c r="C223" s="1">
        <v>1320.0</v>
      </c>
      <c r="D223" s="12">
        <v>125.0</v>
      </c>
      <c r="E223" s="18">
        <v>130.0</v>
      </c>
      <c r="F223" s="5">
        <v>38.0</v>
      </c>
      <c r="G223" s="6">
        <v>45.0</v>
      </c>
      <c r="H223" s="23">
        <f t="shared" ref="H223:K223" si="452">D223/$C223</f>
        <v>0.0946969697</v>
      </c>
      <c r="I223" s="23">
        <f t="shared" si="452"/>
        <v>0.09848484848</v>
      </c>
      <c r="J223" s="23">
        <f t="shared" si="452"/>
        <v>0.02878787879</v>
      </c>
      <c r="K223" s="23">
        <f t="shared" si="452"/>
        <v>0.03409090909</v>
      </c>
      <c r="L223" s="19">
        <f t="shared" si="5"/>
        <v>0.7544378698</v>
      </c>
      <c r="M223" s="19">
        <f t="shared" ref="M223:N223" si="453">J223</f>
        <v>0.02878787879</v>
      </c>
      <c r="N223" s="19">
        <f t="shared" si="453"/>
        <v>0.03409090909</v>
      </c>
      <c r="O223" s="19">
        <f t="shared" si="7"/>
        <v>1</v>
      </c>
      <c r="P223" s="19">
        <f t="shared" si="8"/>
        <v>0.03409090909</v>
      </c>
      <c r="Q223" s="19">
        <f t="shared" si="9"/>
        <v>0.7544378698</v>
      </c>
      <c r="R223" s="19">
        <f t="shared" si="10"/>
        <v>0.0009814049587</v>
      </c>
      <c r="S223" s="19">
        <f t="shared" si="11"/>
        <v>0.02571947283</v>
      </c>
      <c r="T223" s="19">
        <f t="shared" si="12"/>
        <v>0.5691764994</v>
      </c>
      <c r="U223" s="19">
        <f t="shared" si="13"/>
        <v>0.1325757576</v>
      </c>
      <c r="V223" s="22"/>
      <c r="W223" s="22"/>
      <c r="X223" s="22"/>
      <c r="Y223" s="22"/>
      <c r="Z223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0</v>
      </c>
      <c r="B1" s="17" t="s">
        <v>1</v>
      </c>
      <c r="C1" s="1" t="s">
        <v>252</v>
      </c>
      <c r="D1" s="12" t="s">
        <v>2</v>
      </c>
      <c r="E1" s="18" t="s">
        <v>3</v>
      </c>
      <c r="F1" s="5" t="s">
        <v>4</v>
      </c>
      <c r="G1" s="6" t="s">
        <v>5</v>
      </c>
    </row>
    <row r="2">
      <c r="A2" s="16" t="s">
        <v>18</v>
      </c>
      <c r="B2" s="17" t="s">
        <v>351</v>
      </c>
      <c r="C2" s="1">
        <v>238.0</v>
      </c>
      <c r="D2" s="12">
        <v>49.0</v>
      </c>
      <c r="E2" s="18">
        <v>22.0</v>
      </c>
      <c r="F2" s="5">
        <v>11.0</v>
      </c>
      <c r="G2" s="6">
        <v>11.0</v>
      </c>
    </row>
    <row r="3">
      <c r="A3" s="16" t="s">
        <v>18</v>
      </c>
      <c r="B3" s="17" t="s">
        <v>352</v>
      </c>
      <c r="C3" s="1">
        <v>324.0</v>
      </c>
      <c r="D3" s="12">
        <v>19.0</v>
      </c>
      <c r="E3" s="18">
        <v>10.0</v>
      </c>
      <c r="F3" s="5">
        <v>18.0</v>
      </c>
      <c r="G3" s="6">
        <v>14.0</v>
      </c>
    </row>
    <row r="4">
      <c r="A4" s="16" t="s">
        <v>18</v>
      </c>
      <c r="B4" s="17" t="s">
        <v>353</v>
      </c>
      <c r="C4" s="1">
        <v>165.0</v>
      </c>
      <c r="D4" s="12">
        <v>25.0</v>
      </c>
      <c r="E4" s="18">
        <v>19.0</v>
      </c>
      <c r="F4" s="5">
        <v>2.0</v>
      </c>
      <c r="G4" s="6">
        <v>0.0</v>
      </c>
    </row>
    <row r="5">
      <c r="A5" s="16" t="s">
        <v>18</v>
      </c>
      <c r="B5" s="17" t="s">
        <v>354</v>
      </c>
      <c r="C5" s="1">
        <v>290.0</v>
      </c>
      <c r="D5" s="12">
        <v>34.0</v>
      </c>
      <c r="E5" s="18">
        <v>30.0</v>
      </c>
      <c r="F5" s="5">
        <v>3.0</v>
      </c>
      <c r="G5" s="6">
        <v>7.0</v>
      </c>
    </row>
    <row r="6">
      <c r="A6" s="16" t="s">
        <v>18</v>
      </c>
      <c r="B6" s="17" t="s">
        <v>355</v>
      </c>
      <c r="C6" s="1">
        <v>173.0</v>
      </c>
      <c r="D6" s="12">
        <v>16.0</v>
      </c>
      <c r="E6" s="18">
        <v>16.0</v>
      </c>
      <c r="F6" s="5">
        <v>6.0</v>
      </c>
      <c r="G6" s="6">
        <v>5.0</v>
      </c>
    </row>
    <row r="7">
      <c r="A7" s="16" t="s">
        <v>18</v>
      </c>
      <c r="B7" s="17" t="s">
        <v>356</v>
      </c>
      <c r="C7" s="1">
        <v>359.0</v>
      </c>
      <c r="D7" s="12">
        <v>46.0</v>
      </c>
      <c r="E7" s="18">
        <v>36.0</v>
      </c>
      <c r="F7" s="5">
        <v>13.0</v>
      </c>
      <c r="G7" s="6">
        <v>12.0</v>
      </c>
    </row>
    <row r="8">
      <c r="A8" s="16" t="s">
        <v>18</v>
      </c>
      <c r="B8" s="17" t="s">
        <v>357</v>
      </c>
      <c r="C8" s="1">
        <v>183.0</v>
      </c>
      <c r="D8" s="12">
        <v>27.0</v>
      </c>
      <c r="E8" s="18">
        <v>18.0</v>
      </c>
      <c r="F8" s="5">
        <v>8.0</v>
      </c>
      <c r="G8" s="6">
        <v>6.0</v>
      </c>
    </row>
    <row r="9">
      <c r="A9" s="16" t="s">
        <v>18</v>
      </c>
      <c r="B9" s="17" t="s">
        <v>358</v>
      </c>
      <c r="C9" s="1">
        <v>52.0</v>
      </c>
      <c r="D9" s="12">
        <v>8.0</v>
      </c>
      <c r="E9" s="18">
        <v>6.0</v>
      </c>
      <c r="F9" s="5">
        <v>4.0</v>
      </c>
      <c r="G9" s="6">
        <v>3.0</v>
      </c>
    </row>
    <row r="10">
      <c r="A10" s="16" t="s">
        <v>18</v>
      </c>
      <c r="B10" s="17" t="s">
        <v>359</v>
      </c>
      <c r="C10" s="1">
        <v>118.0</v>
      </c>
      <c r="D10" s="12">
        <v>12.0</v>
      </c>
      <c r="E10" s="18">
        <v>7.0</v>
      </c>
      <c r="F10" s="5">
        <v>2.0</v>
      </c>
      <c r="G10" s="6">
        <v>3.0</v>
      </c>
    </row>
    <row r="11">
      <c r="A11" s="16" t="s">
        <v>18</v>
      </c>
      <c r="B11" s="17" t="s">
        <v>360</v>
      </c>
      <c r="C11" s="1">
        <v>287.0</v>
      </c>
      <c r="D11" s="12">
        <v>31.0</v>
      </c>
      <c r="E11" s="18">
        <v>12.0</v>
      </c>
      <c r="F11" s="5">
        <v>6.0</v>
      </c>
      <c r="G11" s="6">
        <v>7.0</v>
      </c>
    </row>
    <row r="12">
      <c r="A12" s="16" t="s">
        <v>18</v>
      </c>
      <c r="B12" s="17" t="s">
        <v>361</v>
      </c>
      <c r="C12" s="1">
        <v>299.0</v>
      </c>
      <c r="D12" s="12">
        <v>43.0</v>
      </c>
      <c r="E12" s="18">
        <v>25.0</v>
      </c>
      <c r="F12" s="5">
        <v>5.0</v>
      </c>
      <c r="G12" s="6">
        <v>0.0</v>
      </c>
    </row>
    <row r="13">
      <c r="A13" s="16" t="s">
        <v>18</v>
      </c>
      <c r="B13" s="17" t="s">
        <v>362</v>
      </c>
      <c r="C13" s="1">
        <v>223.0</v>
      </c>
      <c r="D13" s="12">
        <v>25.0</v>
      </c>
      <c r="E13" s="18">
        <v>28.0</v>
      </c>
      <c r="F13" s="5">
        <v>16.0</v>
      </c>
      <c r="G13" s="6">
        <v>4.0</v>
      </c>
    </row>
    <row r="14">
      <c r="A14" s="16" t="s">
        <v>18</v>
      </c>
      <c r="B14" s="17" t="s">
        <v>363</v>
      </c>
      <c r="C14" s="1">
        <v>138.0</v>
      </c>
      <c r="D14" s="12">
        <v>23.0</v>
      </c>
      <c r="E14" s="18">
        <v>14.0</v>
      </c>
      <c r="F14" s="5">
        <v>4.0</v>
      </c>
      <c r="G14" s="6">
        <v>6.0</v>
      </c>
    </row>
    <row r="15">
      <c r="A15" s="16" t="s">
        <v>18</v>
      </c>
      <c r="B15" s="17" t="s">
        <v>364</v>
      </c>
      <c r="C15" s="1">
        <v>494.0</v>
      </c>
      <c r="D15" s="12">
        <v>57.0</v>
      </c>
      <c r="E15" s="18">
        <v>62.0</v>
      </c>
      <c r="F15" s="5">
        <v>11.0</v>
      </c>
      <c r="G15" s="6">
        <v>9.0</v>
      </c>
    </row>
    <row r="16">
      <c r="A16" s="16" t="s">
        <v>37</v>
      </c>
      <c r="B16" s="17">
        <v>44655.0</v>
      </c>
      <c r="C16" s="1">
        <v>1303.0</v>
      </c>
      <c r="D16" s="12">
        <v>17.0</v>
      </c>
      <c r="E16" s="18">
        <v>11.0</v>
      </c>
      <c r="F16" s="5">
        <v>26.0</v>
      </c>
      <c r="G16" s="6">
        <v>32.0</v>
      </c>
    </row>
    <row r="17">
      <c r="A17" s="16" t="s">
        <v>37</v>
      </c>
      <c r="B17" s="17">
        <v>44718.0</v>
      </c>
      <c r="C17" s="1">
        <v>1669.0</v>
      </c>
      <c r="D17" s="12">
        <v>31.0</v>
      </c>
      <c r="E17" s="18">
        <v>13.0</v>
      </c>
      <c r="F17" s="5">
        <v>41.0</v>
      </c>
      <c r="G17" s="6">
        <v>53.0</v>
      </c>
    </row>
    <row r="18">
      <c r="A18" s="16" t="s">
        <v>37</v>
      </c>
      <c r="B18" s="17">
        <v>44749.0</v>
      </c>
      <c r="C18" s="1">
        <v>1335.0</v>
      </c>
      <c r="D18" s="12">
        <v>6.0</v>
      </c>
      <c r="E18" s="18">
        <v>12.0</v>
      </c>
      <c r="F18" s="5">
        <v>20.0</v>
      </c>
      <c r="G18" s="6">
        <v>45.0</v>
      </c>
    </row>
    <row r="19">
      <c r="A19" s="16" t="s">
        <v>37</v>
      </c>
      <c r="B19" s="17" t="s">
        <v>365</v>
      </c>
      <c r="C19" s="1">
        <v>293.0</v>
      </c>
      <c r="D19" s="12">
        <v>8.0</v>
      </c>
      <c r="E19" s="18">
        <v>5.0</v>
      </c>
      <c r="F19" s="5">
        <v>21.0</v>
      </c>
      <c r="G19" s="6">
        <v>26.0</v>
      </c>
    </row>
    <row r="20">
      <c r="A20" s="16" t="s">
        <v>37</v>
      </c>
      <c r="B20" s="17" t="s">
        <v>366</v>
      </c>
      <c r="C20" s="1">
        <v>571.0</v>
      </c>
      <c r="D20" s="12">
        <v>65.0</v>
      </c>
      <c r="E20" s="18">
        <v>42.0</v>
      </c>
      <c r="F20" s="5">
        <v>31.0</v>
      </c>
      <c r="G20" s="6">
        <v>11.0</v>
      </c>
    </row>
    <row r="21">
      <c r="A21" s="16" t="s">
        <v>37</v>
      </c>
      <c r="B21" s="17" t="s">
        <v>367</v>
      </c>
      <c r="C21" s="1">
        <v>158.0</v>
      </c>
      <c r="D21" s="12">
        <v>22.0</v>
      </c>
      <c r="E21" s="18">
        <v>27.0</v>
      </c>
      <c r="F21" s="5">
        <v>7.0</v>
      </c>
      <c r="G21" s="6">
        <v>8.0</v>
      </c>
    </row>
    <row r="22">
      <c r="A22" s="16" t="s">
        <v>37</v>
      </c>
      <c r="B22" s="17" t="s">
        <v>48</v>
      </c>
      <c r="C22" s="1">
        <v>451.0</v>
      </c>
      <c r="D22" s="12">
        <v>48.0</v>
      </c>
      <c r="E22" s="18">
        <v>31.0</v>
      </c>
      <c r="F22" s="5">
        <v>22.0</v>
      </c>
      <c r="G22" s="6">
        <v>14.0</v>
      </c>
    </row>
    <row r="23">
      <c r="A23" s="16" t="s">
        <v>37</v>
      </c>
      <c r="B23" s="17" t="s">
        <v>368</v>
      </c>
      <c r="C23" s="1">
        <v>213.0</v>
      </c>
      <c r="D23" s="12">
        <v>23.0</v>
      </c>
      <c r="E23" s="18">
        <v>9.0</v>
      </c>
      <c r="F23" s="5">
        <v>9.0</v>
      </c>
      <c r="G23" s="6">
        <v>2.0</v>
      </c>
    </row>
    <row r="24">
      <c r="A24" s="16" t="s">
        <v>37</v>
      </c>
      <c r="B24" s="17" t="s">
        <v>369</v>
      </c>
      <c r="C24" s="1">
        <v>331.0</v>
      </c>
      <c r="D24" s="12">
        <v>28.0</v>
      </c>
      <c r="E24" s="18">
        <v>36.0</v>
      </c>
      <c r="F24" s="5">
        <v>4.0</v>
      </c>
      <c r="G24" s="6">
        <v>6.0</v>
      </c>
    </row>
    <row r="25">
      <c r="A25" s="16" t="s">
        <v>37</v>
      </c>
      <c r="B25" s="17" t="s">
        <v>370</v>
      </c>
      <c r="C25" s="1">
        <v>917.0</v>
      </c>
      <c r="D25" s="12">
        <v>6.0</v>
      </c>
      <c r="E25" s="18">
        <v>3.0</v>
      </c>
      <c r="F25" s="5">
        <v>13.0</v>
      </c>
      <c r="G25" s="6">
        <v>27.0</v>
      </c>
    </row>
    <row r="26">
      <c r="A26" s="16" t="s">
        <v>37</v>
      </c>
      <c r="B26" s="17" t="s">
        <v>68</v>
      </c>
      <c r="C26" s="1">
        <v>916.0</v>
      </c>
      <c r="D26" s="12">
        <v>12.0</v>
      </c>
      <c r="E26" s="18">
        <v>29.0</v>
      </c>
      <c r="F26" s="5">
        <v>28.0</v>
      </c>
      <c r="G26" s="6">
        <v>60.0</v>
      </c>
    </row>
    <row r="27">
      <c r="A27" s="16" t="s">
        <v>69</v>
      </c>
      <c r="B27" s="17" t="s">
        <v>371</v>
      </c>
      <c r="C27" s="1">
        <v>236.0</v>
      </c>
      <c r="D27" s="12">
        <v>9.0</v>
      </c>
      <c r="E27" s="18">
        <v>25.0</v>
      </c>
      <c r="F27" s="5">
        <v>11.0</v>
      </c>
      <c r="G27" s="6">
        <v>20.0</v>
      </c>
    </row>
    <row r="28">
      <c r="A28" s="16" t="s">
        <v>69</v>
      </c>
      <c r="B28" s="17" t="s">
        <v>72</v>
      </c>
      <c r="C28" s="1">
        <v>321.0</v>
      </c>
      <c r="D28" s="12">
        <v>30.0</v>
      </c>
      <c r="E28" s="18">
        <v>33.0</v>
      </c>
      <c r="F28" s="5">
        <v>14.0</v>
      </c>
      <c r="G28" s="6">
        <v>18.0</v>
      </c>
    </row>
    <row r="29">
      <c r="A29" s="16" t="s">
        <v>69</v>
      </c>
      <c r="B29" s="17" t="s">
        <v>372</v>
      </c>
      <c r="C29" s="1">
        <v>154.0</v>
      </c>
      <c r="D29" s="12">
        <v>4.0</v>
      </c>
      <c r="E29" s="18">
        <v>12.0</v>
      </c>
      <c r="F29" s="5">
        <v>16.0</v>
      </c>
      <c r="G29" s="6">
        <v>14.0</v>
      </c>
    </row>
    <row r="30">
      <c r="A30" s="16" t="s">
        <v>69</v>
      </c>
      <c r="B30" s="17" t="s">
        <v>373</v>
      </c>
      <c r="C30" s="1">
        <v>76.0</v>
      </c>
      <c r="D30" s="12">
        <v>11.0</v>
      </c>
      <c r="E30" s="18">
        <v>6.0</v>
      </c>
      <c r="F30" s="5">
        <v>4.0</v>
      </c>
      <c r="G30" s="6">
        <v>5.0</v>
      </c>
    </row>
    <row r="31">
      <c r="A31" s="16" t="s">
        <v>69</v>
      </c>
      <c r="B31" s="17" t="s">
        <v>374</v>
      </c>
      <c r="C31" s="1">
        <v>371.0</v>
      </c>
      <c r="D31" s="12">
        <v>17.0</v>
      </c>
      <c r="E31" s="18">
        <v>18.0</v>
      </c>
      <c r="F31" s="5">
        <v>11.0</v>
      </c>
      <c r="G31" s="6">
        <v>39.0</v>
      </c>
    </row>
    <row r="32">
      <c r="A32" s="16" t="s">
        <v>69</v>
      </c>
      <c r="B32" s="17" t="s">
        <v>76</v>
      </c>
      <c r="C32" s="1">
        <v>567.0</v>
      </c>
      <c r="D32" s="12">
        <v>52.0</v>
      </c>
      <c r="E32" s="18">
        <v>84.0</v>
      </c>
      <c r="F32" s="5">
        <v>14.0</v>
      </c>
      <c r="G32" s="6">
        <v>43.0</v>
      </c>
    </row>
    <row r="33">
      <c r="A33" s="16" t="s">
        <v>69</v>
      </c>
      <c r="B33" s="17" t="s">
        <v>375</v>
      </c>
      <c r="C33" s="1">
        <v>210.0</v>
      </c>
      <c r="D33" s="12">
        <v>15.0</v>
      </c>
      <c r="E33" s="18">
        <v>16.0</v>
      </c>
      <c r="F33" s="5">
        <v>7.0</v>
      </c>
      <c r="G33" s="6">
        <v>14.0</v>
      </c>
    </row>
    <row r="34">
      <c r="A34" s="16" t="s">
        <v>69</v>
      </c>
      <c r="B34" s="17" t="s">
        <v>376</v>
      </c>
      <c r="C34" s="1">
        <v>135.0</v>
      </c>
      <c r="D34" s="12">
        <v>14.0</v>
      </c>
      <c r="E34" s="18">
        <v>10.0</v>
      </c>
      <c r="F34" s="5">
        <v>12.0</v>
      </c>
      <c r="G34" s="6">
        <v>5.0</v>
      </c>
    </row>
    <row r="35">
      <c r="A35" s="16" t="s">
        <v>166</v>
      </c>
      <c r="B35" s="17" t="s">
        <v>377</v>
      </c>
      <c r="C35" s="1">
        <v>384.0</v>
      </c>
      <c r="D35" s="12">
        <v>6.0</v>
      </c>
      <c r="E35" s="18">
        <v>3.0</v>
      </c>
      <c r="F35" s="5">
        <v>11.0</v>
      </c>
      <c r="G35" s="6">
        <v>19.0</v>
      </c>
    </row>
    <row r="36">
      <c r="A36" s="16" t="s">
        <v>166</v>
      </c>
      <c r="B36" s="17" t="s">
        <v>378</v>
      </c>
      <c r="C36" s="1">
        <v>558.0</v>
      </c>
      <c r="D36" s="12">
        <v>87.0</v>
      </c>
      <c r="E36" s="18">
        <v>59.0</v>
      </c>
      <c r="F36" s="5">
        <v>10.0</v>
      </c>
      <c r="G36" s="6">
        <v>13.0</v>
      </c>
    </row>
    <row r="37">
      <c r="A37" s="16" t="s">
        <v>166</v>
      </c>
      <c r="B37" s="17" t="s">
        <v>379</v>
      </c>
      <c r="C37" s="1">
        <v>412.0</v>
      </c>
      <c r="D37" s="12">
        <v>28.0</v>
      </c>
      <c r="E37" s="18">
        <v>61.0</v>
      </c>
      <c r="F37" s="5">
        <v>12.0</v>
      </c>
      <c r="G37" s="6">
        <v>16.0</v>
      </c>
    </row>
    <row r="38">
      <c r="A38" s="16" t="s">
        <v>166</v>
      </c>
      <c r="B38" s="17" t="s">
        <v>380</v>
      </c>
      <c r="C38" s="1">
        <v>1165.0</v>
      </c>
      <c r="D38" s="12">
        <v>26.0</v>
      </c>
      <c r="E38" s="18">
        <v>31.0</v>
      </c>
      <c r="F38" s="5">
        <v>7.0</v>
      </c>
      <c r="G38" s="6">
        <v>16.0</v>
      </c>
    </row>
    <row r="39">
      <c r="A39" s="16" t="s">
        <v>202</v>
      </c>
      <c r="B39" s="17" t="s">
        <v>204</v>
      </c>
      <c r="C39" s="1">
        <v>370.0</v>
      </c>
      <c r="D39" s="12">
        <v>23.0</v>
      </c>
      <c r="E39" s="18">
        <v>14.0</v>
      </c>
      <c r="F39" s="5">
        <v>36.0</v>
      </c>
      <c r="G39" s="6">
        <v>32.0</v>
      </c>
    </row>
    <row r="40">
      <c r="A40" s="16" t="s">
        <v>202</v>
      </c>
      <c r="B40" s="17" t="s">
        <v>381</v>
      </c>
      <c r="C40" s="1">
        <v>201.0</v>
      </c>
      <c r="D40" s="12">
        <v>12.0</v>
      </c>
      <c r="E40" s="18">
        <v>12.0</v>
      </c>
      <c r="F40" s="5">
        <v>22.0</v>
      </c>
      <c r="G40" s="6">
        <v>18.0</v>
      </c>
    </row>
    <row r="41">
      <c r="A41" s="16" t="s">
        <v>202</v>
      </c>
      <c r="B41" s="17" t="s">
        <v>382</v>
      </c>
      <c r="C41" s="1">
        <v>251.0</v>
      </c>
      <c r="D41" s="12">
        <v>9.0</v>
      </c>
      <c r="E41" s="18">
        <v>7.0</v>
      </c>
      <c r="F41" s="5">
        <v>18.0</v>
      </c>
      <c r="G41" s="6">
        <v>21.0</v>
      </c>
    </row>
    <row r="42">
      <c r="A42" s="16" t="s">
        <v>202</v>
      </c>
      <c r="B42" s="17" t="s">
        <v>383</v>
      </c>
      <c r="C42" s="1">
        <v>441.0</v>
      </c>
      <c r="D42" s="12">
        <v>34.0</v>
      </c>
      <c r="E42" s="18">
        <v>56.0</v>
      </c>
      <c r="F42" s="5">
        <v>6.0</v>
      </c>
      <c r="G42" s="6">
        <v>16.0</v>
      </c>
    </row>
    <row r="43">
      <c r="A43" s="16" t="s">
        <v>202</v>
      </c>
      <c r="B43" s="17" t="s">
        <v>384</v>
      </c>
      <c r="C43" s="1">
        <v>253.0</v>
      </c>
      <c r="D43" s="12">
        <v>9.0</v>
      </c>
      <c r="E43" s="18">
        <v>11.0</v>
      </c>
      <c r="F43" s="5">
        <v>32.0</v>
      </c>
      <c r="G43" s="6">
        <v>32.0</v>
      </c>
    </row>
    <row r="44">
      <c r="A44" s="16" t="s">
        <v>202</v>
      </c>
      <c r="B44" s="17" t="s">
        <v>385</v>
      </c>
      <c r="C44" s="1">
        <v>369.0</v>
      </c>
      <c r="D44" s="12">
        <v>13.0</v>
      </c>
      <c r="E44" s="18">
        <v>23.0</v>
      </c>
      <c r="F44" s="5">
        <v>31.0</v>
      </c>
      <c r="G44" s="6">
        <v>38.0</v>
      </c>
    </row>
    <row r="45">
      <c r="A45" s="16" t="s">
        <v>202</v>
      </c>
      <c r="B45" s="17" t="s">
        <v>386</v>
      </c>
      <c r="C45" s="1">
        <v>507.0</v>
      </c>
      <c r="D45" s="12">
        <v>10.0</v>
      </c>
      <c r="E45" s="18">
        <v>36.0</v>
      </c>
      <c r="F45" s="5">
        <v>31.0</v>
      </c>
      <c r="G45" s="6">
        <v>56.0</v>
      </c>
    </row>
    <row r="46">
      <c r="A46" s="16" t="s">
        <v>202</v>
      </c>
      <c r="B46" s="17" t="s">
        <v>387</v>
      </c>
      <c r="C46" s="1">
        <v>246.0</v>
      </c>
      <c r="D46" s="12">
        <v>23.0</v>
      </c>
      <c r="E46" s="18">
        <v>15.0</v>
      </c>
      <c r="F46" s="5">
        <v>9.0</v>
      </c>
      <c r="G46" s="6">
        <v>11.0</v>
      </c>
    </row>
    <row r="47">
      <c r="A47" s="16" t="s">
        <v>214</v>
      </c>
      <c r="B47" s="17" t="s">
        <v>388</v>
      </c>
      <c r="C47" s="1">
        <v>167.0</v>
      </c>
      <c r="D47" s="12">
        <v>12.0</v>
      </c>
      <c r="E47" s="18">
        <v>19.0</v>
      </c>
      <c r="F47" s="5">
        <v>7.0</v>
      </c>
      <c r="G47" s="6">
        <v>11.0</v>
      </c>
    </row>
    <row r="48">
      <c r="A48" s="16" t="s">
        <v>214</v>
      </c>
      <c r="B48" s="17" t="s">
        <v>389</v>
      </c>
      <c r="C48" s="1">
        <v>77.0</v>
      </c>
      <c r="D48" s="12">
        <v>9.0</v>
      </c>
      <c r="E48" s="18">
        <v>10.0</v>
      </c>
      <c r="F48" s="5">
        <v>0.0</v>
      </c>
      <c r="G48" s="6">
        <v>1.0</v>
      </c>
    </row>
    <row r="49">
      <c r="A49" s="16" t="s">
        <v>214</v>
      </c>
      <c r="B49" s="17" t="s">
        <v>390</v>
      </c>
      <c r="C49" s="1">
        <v>141.0</v>
      </c>
      <c r="D49" s="12">
        <v>9.0</v>
      </c>
      <c r="E49" s="18">
        <v>12.0</v>
      </c>
      <c r="F49" s="5">
        <v>1.0</v>
      </c>
      <c r="G49" s="6">
        <v>0.0</v>
      </c>
    </row>
    <row r="50">
      <c r="A50" s="16" t="s">
        <v>214</v>
      </c>
      <c r="B50" s="17" t="s">
        <v>391</v>
      </c>
      <c r="C50" s="1">
        <v>164.0</v>
      </c>
      <c r="D50" s="12">
        <v>5.0</v>
      </c>
      <c r="E50" s="18">
        <v>20.0</v>
      </c>
      <c r="F50" s="5">
        <v>2.0</v>
      </c>
      <c r="G50" s="6">
        <v>3.0</v>
      </c>
    </row>
    <row r="51">
      <c r="A51" s="16" t="s">
        <v>214</v>
      </c>
      <c r="B51" s="17" t="s">
        <v>392</v>
      </c>
      <c r="C51" s="1">
        <v>260.0</v>
      </c>
      <c r="D51" s="12">
        <v>30.0</v>
      </c>
      <c r="E51" s="18">
        <v>33.0</v>
      </c>
      <c r="F51" s="5">
        <v>3.0</v>
      </c>
      <c r="G51" s="6">
        <v>13.0</v>
      </c>
    </row>
    <row r="52">
      <c r="A52" s="16" t="s">
        <v>214</v>
      </c>
      <c r="B52" s="17" t="s">
        <v>393</v>
      </c>
      <c r="C52" s="1">
        <v>442.0</v>
      </c>
      <c r="D52" s="12">
        <v>53.0</v>
      </c>
      <c r="E52" s="18">
        <v>72.0</v>
      </c>
      <c r="F52" s="5">
        <v>3.0</v>
      </c>
      <c r="G52" s="6">
        <v>7.0</v>
      </c>
    </row>
    <row r="53">
      <c r="A53" s="16" t="s">
        <v>214</v>
      </c>
      <c r="B53" s="17" t="s">
        <v>394</v>
      </c>
      <c r="C53" s="1">
        <v>92.0</v>
      </c>
      <c r="D53" s="12">
        <v>16.0</v>
      </c>
      <c r="E53" s="18">
        <v>13.0</v>
      </c>
      <c r="F53" s="5">
        <v>3.0</v>
      </c>
      <c r="G53" s="6">
        <v>1.0</v>
      </c>
    </row>
    <row r="54">
      <c r="A54" s="16" t="s">
        <v>214</v>
      </c>
      <c r="B54" s="17" t="s">
        <v>395</v>
      </c>
      <c r="C54" s="1">
        <v>122.0</v>
      </c>
      <c r="D54" s="12">
        <v>7.0</v>
      </c>
      <c r="E54" s="18">
        <v>15.0</v>
      </c>
      <c r="F54" s="5">
        <v>1.0</v>
      </c>
      <c r="G54" s="6">
        <v>6.0</v>
      </c>
    </row>
    <row r="55">
      <c r="A55" s="16" t="s">
        <v>214</v>
      </c>
      <c r="B55" s="17" t="s">
        <v>396</v>
      </c>
      <c r="C55" s="1">
        <v>305.0</v>
      </c>
      <c r="D55" s="12">
        <v>29.0</v>
      </c>
      <c r="E55" s="18">
        <v>43.0</v>
      </c>
      <c r="F55" s="5">
        <v>4.0</v>
      </c>
      <c r="G55" s="6">
        <v>10.0</v>
      </c>
    </row>
    <row r="56">
      <c r="A56" s="16" t="s">
        <v>214</v>
      </c>
      <c r="B56" s="17" t="s">
        <v>397</v>
      </c>
      <c r="C56" s="1">
        <v>116.0</v>
      </c>
      <c r="D56" s="12">
        <v>8.0</v>
      </c>
      <c r="E56" s="18">
        <v>18.0</v>
      </c>
      <c r="F56" s="5">
        <v>1.0</v>
      </c>
      <c r="G56" s="6">
        <v>1.0</v>
      </c>
    </row>
    <row r="57">
      <c r="A57" s="16" t="s">
        <v>214</v>
      </c>
      <c r="B57" s="17" t="s">
        <v>398</v>
      </c>
      <c r="C57" s="1">
        <v>415.0</v>
      </c>
      <c r="D57" s="12">
        <v>44.0</v>
      </c>
      <c r="E57" s="18">
        <v>38.0</v>
      </c>
      <c r="F57" s="5">
        <v>4.0</v>
      </c>
      <c r="G57" s="6">
        <v>4.0</v>
      </c>
    </row>
    <row r="58">
      <c r="A58" s="16" t="s">
        <v>214</v>
      </c>
      <c r="B58" s="17" t="s">
        <v>399</v>
      </c>
      <c r="C58" s="1">
        <v>48.0</v>
      </c>
      <c r="D58" s="12">
        <v>4.0</v>
      </c>
      <c r="E58" s="18">
        <v>3.0</v>
      </c>
      <c r="F58" s="5">
        <v>1.0</v>
      </c>
      <c r="G58" s="6">
        <v>0.0</v>
      </c>
    </row>
    <row r="59">
      <c r="A59" s="16" t="s">
        <v>214</v>
      </c>
      <c r="B59" s="17" t="s">
        <v>400</v>
      </c>
      <c r="C59" s="1">
        <v>118.0</v>
      </c>
      <c r="D59" s="12">
        <v>13.0</v>
      </c>
      <c r="E59" s="18">
        <v>17.0</v>
      </c>
      <c r="F59" s="5">
        <v>1.0</v>
      </c>
      <c r="G59" s="6">
        <v>5.0</v>
      </c>
    </row>
    <row r="60">
      <c r="A60" s="16" t="s">
        <v>214</v>
      </c>
      <c r="B60" s="17" t="s">
        <v>401</v>
      </c>
      <c r="C60" s="1">
        <v>155.0</v>
      </c>
      <c r="D60" s="12">
        <v>13.0</v>
      </c>
      <c r="E60" s="18">
        <v>23.0</v>
      </c>
      <c r="F60" s="5">
        <v>9.0</v>
      </c>
      <c r="G60" s="6">
        <v>7.0</v>
      </c>
    </row>
    <row r="61">
      <c r="A61" s="16" t="s">
        <v>214</v>
      </c>
      <c r="B61" s="17" t="s">
        <v>402</v>
      </c>
      <c r="C61" s="1">
        <v>64.0</v>
      </c>
      <c r="D61" s="12">
        <v>9.0</v>
      </c>
      <c r="E61" s="18">
        <v>11.0</v>
      </c>
      <c r="F61" s="5">
        <v>4.0</v>
      </c>
      <c r="G61" s="6">
        <v>0.0</v>
      </c>
    </row>
    <row r="62">
      <c r="A62" s="16" t="s">
        <v>214</v>
      </c>
      <c r="B62" s="17" t="s">
        <v>403</v>
      </c>
      <c r="C62" s="1">
        <v>231.0</v>
      </c>
      <c r="D62" s="12">
        <v>27.0</v>
      </c>
      <c r="E62" s="18">
        <v>23.0</v>
      </c>
      <c r="F62" s="5">
        <v>5.0</v>
      </c>
      <c r="G62" s="6">
        <v>14.0</v>
      </c>
    </row>
    <row r="63">
      <c r="A63" s="16" t="s">
        <v>214</v>
      </c>
      <c r="B63" s="17" t="s">
        <v>404</v>
      </c>
      <c r="C63" s="1">
        <v>113.0</v>
      </c>
      <c r="D63" s="12">
        <v>10.0</v>
      </c>
      <c r="E63" s="18">
        <v>13.0</v>
      </c>
      <c r="F63" s="5">
        <v>0.0</v>
      </c>
      <c r="G63" s="6">
        <v>4.0</v>
      </c>
    </row>
    <row r="64">
      <c r="A64" s="16" t="s">
        <v>214</v>
      </c>
      <c r="B64" s="17" t="s">
        <v>232</v>
      </c>
      <c r="C64" s="1">
        <v>430.0</v>
      </c>
      <c r="D64" s="12">
        <v>27.0</v>
      </c>
      <c r="E64" s="18">
        <v>31.0</v>
      </c>
      <c r="F64" s="5">
        <v>11.0</v>
      </c>
      <c r="G64" s="6">
        <v>30.0</v>
      </c>
    </row>
    <row r="65">
      <c r="A65" s="16" t="s">
        <v>214</v>
      </c>
      <c r="B65" s="17" t="s">
        <v>405</v>
      </c>
      <c r="C65" s="1">
        <v>292.0</v>
      </c>
      <c r="D65" s="12">
        <v>23.0</v>
      </c>
      <c r="E65" s="18">
        <v>20.0</v>
      </c>
      <c r="F65" s="5">
        <v>11.0</v>
      </c>
      <c r="G65" s="6">
        <v>14.0</v>
      </c>
    </row>
    <row r="66">
      <c r="A66" s="16" t="s">
        <v>214</v>
      </c>
      <c r="B66" s="17" t="s">
        <v>406</v>
      </c>
      <c r="C66" s="1">
        <v>101.0</v>
      </c>
      <c r="D66" s="12">
        <v>3.0</v>
      </c>
      <c r="E66" s="18">
        <v>5.0</v>
      </c>
      <c r="F66" s="5">
        <v>4.0</v>
      </c>
      <c r="G66" s="6">
        <v>1.0</v>
      </c>
    </row>
    <row r="67">
      <c r="A67" s="16" t="s">
        <v>214</v>
      </c>
      <c r="B67" s="17" t="s">
        <v>407</v>
      </c>
      <c r="C67" s="1">
        <v>112.0</v>
      </c>
      <c r="D67" s="12">
        <v>5.0</v>
      </c>
      <c r="E67" s="18">
        <v>12.0</v>
      </c>
      <c r="F67" s="5">
        <v>3.0</v>
      </c>
      <c r="G67" s="6">
        <v>0.0</v>
      </c>
    </row>
    <row r="68">
      <c r="A68" s="16" t="s">
        <v>214</v>
      </c>
      <c r="B68" s="17" t="s">
        <v>408</v>
      </c>
      <c r="C68" s="1">
        <v>107.0</v>
      </c>
      <c r="D68" s="12">
        <v>4.0</v>
      </c>
      <c r="E68" s="18">
        <v>15.0</v>
      </c>
      <c r="F68" s="5">
        <v>4.0</v>
      </c>
      <c r="G68" s="6">
        <v>2.0</v>
      </c>
    </row>
    <row r="69">
      <c r="A69" s="16" t="s">
        <v>214</v>
      </c>
      <c r="B69" s="17" t="s">
        <v>409</v>
      </c>
      <c r="C69" s="1">
        <v>246.0</v>
      </c>
      <c r="D69" s="12">
        <v>16.0</v>
      </c>
      <c r="E69" s="18">
        <v>21.0</v>
      </c>
      <c r="F69" s="5">
        <v>7.0</v>
      </c>
      <c r="G69" s="6">
        <v>21.0</v>
      </c>
    </row>
    <row r="70">
      <c r="A70" s="16" t="s">
        <v>214</v>
      </c>
      <c r="B70" s="17" t="s">
        <v>410</v>
      </c>
      <c r="C70" s="1">
        <v>402.0</v>
      </c>
      <c r="D70" s="12">
        <v>41.0</v>
      </c>
      <c r="E70" s="18">
        <v>49.0</v>
      </c>
      <c r="F70" s="5">
        <v>6.0</v>
      </c>
      <c r="G70" s="6">
        <v>8.0</v>
      </c>
    </row>
    <row r="71">
      <c r="A71" s="16" t="s">
        <v>214</v>
      </c>
      <c r="B71" s="17" t="s">
        <v>411</v>
      </c>
      <c r="C71" s="1">
        <v>341.0</v>
      </c>
      <c r="D71" s="12">
        <v>30.0</v>
      </c>
      <c r="E71" s="18">
        <v>41.0</v>
      </c>
      <c r="F71" s="5">
        <v>7.0</v>
      </c>
      <c r="G71" s="6">
        <v>14.0</v>
      </c>
    </row>
    <row r="72">
      <c r="A72" s="16" t="s">
        <v>214</v>
      </c>
      <c r="B72" s="17" t="s">
        <v>234</v>
      </c>
      <c r="C72" s="1">
        <v>451.0</v>
      </c>
      <c r="D72" s="12">
        <v>14.0</v>
      </c>
      <c r="E72" s="18">
        <v>23.0</v>
      </c>
      <c r="F72" s="5">
        <v>17.0</v>
      </c>
      <c r="G72" s="6">
        <v>26.0</v>
      </c>
    </row>
    <row r="73">
      <c r="A73" s="16" t="s">
        <v>214</v>
      </c>
      <c r="B73" s="17" t="s">
        <v>412</v>
      </c>
      <c r="C73" s="1">
        <v>290.0</v>
      </c>
      <c r="D73" s="12">
        <v>24.0</v>
      </c>
      <c r="E73" s="18">
        <v>34.0</v>
      </c>
      <c r="F73" s="5">
        <v>8.0</v>
      </c>
      <c r="G73" s="6">
        <v>10.0</v>
      </c>
    </row>
    <row r="74">
      <c r="A74" s="16" t="s">
        <v>214</v>
      </c>
      <c r="B74" s="17" t="s">
        <v>413</v>
      </c>
      <c r="C74" s="1">
        <v>226.0</v>
      </c>
      <c r="D74" s="12">
        <v>19.0</v>
      </c>
      <c r="E74" s="18">
        <v>20.0</v>
      </c>
      <c r="F74" s="5">
        <v>3.0</v>
      </c>
      <c r="G74" s="6">
        <v>12.0</v>
      </c>
    </row>
    <row r="75">
      <c r="A75" s="16" t="s">
        <v>214</v>
      </c>
      <c r="B75" s="17" t="s">
        <v>414</v>
      </c>
      <c r="C75" s="1">
        <v>280.0</v>
      </c>
      <c r="D75" s="12">
        <v>18.0</v>
      </c>
      <c r="E75" s="18">
        <v>34.0</v>
      </c>
      <c r="F75" s="5">
        <v>7.0</v>
      </c>
      <c r="G75" s="6">
        <v>13.0</v>
      </c>
    </row>
    <row r="76">
      <c r="A76" s="16" t="s">
        <v>214</v>
      </c>
      <c r="B76" s="17" t="s">
        <v>415</v>
      </c>
      <c r="C76" s="1">
        <v>186.0</v>
      </c>
      <c r="D76" s="12">
        <v>5.0</v>
      </c>
      <c r="E76" s="18">
        <v>11.0</v>
      </c>
      <c r="F76" s="5">
        <v>1.0</v>
      </c>
      <c r="G76" s="6">
        <v>1.0</v>
      </c>
    </row>
    <row r="77">
      <c r="A77" s="16" t="s">
        <v>214</v>
      </c>
      <c r="B77" s="17" t="s">
        <v>416</v>
      </c>
      <c r="C77" s="1">
        <v>432.0</v>
      </c>
      <c r="D77" s="12">
        <v>19.0</v>
      </c>
      <c r="E77" s="18">
        <v>32.0</v>
      </c>
      <c r="F77" s="5">
        <v>5.0</v>
      </c>
      <c r="G77" s="6">
        <v>11.0</v>
      </c>
    </row>
    <row r="78">
      <c r="A78" s="16" t="s">
        <v>214</v>
      </c>
      <c r="B78" s="17" t="s">
        <v>417</v>
      </c>
      <c r="C78" s="1">
        <v>162.0</v>
      </c>
      <c r="D78" s="12">
        <v>8.0</v>
      </c>
      <c r="E78" s="18">
        <v>13.0</v>
      </c>
      <c r="F78" s="5">
        <v>1.0</v>
      </c>
      <c r="G78" s="6">
        <v>3.0</v>
      </c>
    </row>
    <row r="79">
      <c r="A79" s="16" t="s">
        <v>214</v>
      </c>
      <c r="B79" s="17" t="s">
        <v>418</v>
      </c>
      <c r="C79" s="1">
        <v>467.0</v>
      </c>
      <c r="D79" s="12">
        <v>50.0</v>
      </c>
      <c r="E79" s="18">
        <v>41.0</v>
      </c>
      <c r="F79" s="5">
        <v>5.0</v>
      </c>
      <c r="G79" s="6">
        <v>10.0</v>
      </c>
    </row>
    <row r="80">
      <c r="A80" s="16" t="s">
        <v>214</v>
      </c>
      <c r="B80" s="17" t="s">
        <v>419</v>
      </c>
      <c r="C80" s="1">
        <v>138.0</v>
      </c>
      <c r="D80" s="12">
        <v>21.0</v>
      </c>
      <c r="E80" s="18">
        <v>9.0</v>
      </c>
      <c r="F80" s="5">
        <v>2.0</v>
      </c>
      <c r="G80" s="6">
        <v>6.0</v>
      </c>
    </row>
    <row r="81">
      <c r="A81" s="16" t="s">
        <v>214</v>
      </c>
      <c r="B81" s="17" t="s">
        <v>420</v>
      </c>
      <c r="C81" s="1">
        <v>396.0</v>
      </c>
      <c r="D81" s="12">
        <v>32.0</v>
      </c>
      <c r="E81" s="18">
        <v>57.0</v>
      </c>
      <c r="F81" s="5">
        <v>5.0</v>
      </c>
      <c r="G81" s="6">
        <v>11.0</v>
      </c>
    </row>
    <row r="82">
      <c r="A82" s="16" t="s">
        <v>214</v>
      </c>
      <c r="B82" s="17" t="s">
        <v>421</v>
      </c>
      <c r="C82" s="1">
        <v>137.0</v>
      </c>
      <c r="D82" s="12">
        <v>20.0</v>
      </c>
      <c r="E82" s="18">
        <v>22.0</v>
      </c>
      <c r="F82" s="5">
        <v>2.0</v>
      </c>
      <c r="G82" s="6">
        <v>4.0</v>
      </c>
    </row>
    <row r="83">
      <c r="A83" s="16" t="s">
        <v>214</v>
      </c>
      <c r="B83" s="17" t="s">
        <v>422</v>
      </c>
      <c r="C83" s="1">
        <v>364.0</v>
      </c>
      <c r="D83" s="12">
        <v>12.0</v>
      </c>
      <c r="E83" s="18">
        <v>39.0</v>
      </c>
      <c r="F83" s="5">
        <v>8.0</v>
      </c>
      <c r="G83" s="6">
        <v>9.0</v>
      </c>
    </row>
    <row r="84">
      <c r="A84" s="16" t="s">
        <v>214</v>
      </c>
      <c r="B84" s="17" t="s">
        <v>423</v>
      </c>
      <c r="C84" s="1">
        <v>593.0</v>
      </c>
      <c r="D84" s="12">
        <v>66.0</v>
      </c>
      <c r="E84" s="18">
        <v>54.0</v>
      </c>
      <c r="F84" s="5">
        <v>11.0</v>
      </c>
      <c r="G84" s="6">
        <v>11.0</v>
      </c>
    </row>
    <row r="85">
      <c r="A85" s="16" t="s">
        <v>214</v>
      </c>
      <c r="B85" s="17" t="s">
        <v>424</v>
      </c>
      <c r="C85" s="1">
        <v>314.0</v>
      </c>
      <c r="D85" s="12">
        <v>27.0</v>
      </c>
      <c r="E85" s="18">
        <v>33.0</v>
      </c>
      <c r="F85" s="5">
        <v>9.0</v>
      </c>
      <c r="G85" s="6">
        <v>4.0</v>
      </c>
    </row>
    <row r="86">
      <c r="A86" s="16" t="s">
        <v>214</v>
      </c>
      <c r="B86" s="17" t="s">
        <v>425</v>
      </c>
      <c r="C86" s="1">
        <v>162.0</v>
      </c>
      <c r="D86" s="12">
        <v>14.0</v>
      </c>
      <c r="E86" s="18">
        <v>20.0</v>
      </c>
      <c r="F86" s="5">
        <v>1.0</v>
      </c>
      <c r="G86" s="6">
        <v>0.0</v>
      </c>
    </row>
    <row r="87">
      <c r="A87" s="16" t="s">
        <v>214</v>
      </c>
      <c r="B87" s="17" t="s">
        <v>426</v>
      </c>
      <c r="C87" s="1">
        <v>185.0</v>
      </c>
      <c r="D87" s="12">
        <v>15.0</v>
      </c>
      <c r="E87" s="18">
        <v>25.0</v>
      </c>
      <c r="F87" s="5">
        <v>3.0</v>
      </c>
      <c r="G87" s="6">
        <v>2.0</v>
      </c>
    </row>
    <row r="88">
      <c r="A88" s="16" t="s">
        <v>214</v>
      </c>
      <c r="B88" s="17" t="s">
        <v>427</v>
      </c>
      <c r="C88" s="1">
        <v>111.0</v>
      </c>
      <c r="D88" s="12">
        <v>10.0</v>
      </c>
      <c r="E88" s="18">
        <v>18.0</v>
      </c>
      <c r="F88" s="5">
        <v>1.0</v>
      </c>
      <c r="G88" s="6">
        <v>3.0</v>
      </c>
    </row>
    <row r="89">
      <c r="A89" s="16" t="s">
        <v>214</v>
      </c>
      <c r="B89" s="17" t="s">
        <v>428</v>
      </c>
      <c r="C89" s="1">
        <v>91.0</v>
      </c>
      <c r="D89" s="12">
        <v>8.0</v>
      </c>
      <c r="E89" s="18">
        <v>9.0</v>
      </c>
      <c r="F89" s="5">
        <v>2.0</v>
      </c>
      <c r="G89" s="6">
        <v>2.0</v>
      </c>
    </row>
    <row r="90">
      <c r="A90" s="16" t="s">
        <v>214</v>
      </c>
      <c r="B90" s="17" t="s">
        <v>429</v>
      </c>
      <c r="C90" s="1">
        <v>96.0</v>
      </c>
      <c r="D90" s="12">
        <v>5.0</v>
      </c>
      <c r="E90" s="18">
        <v>12.0</v>
      </c>
      <c r="F90" s="5">
        <v>2.0</v>
      </c>
      <c r="G90" s="6">
        <v>7.0</v>
      </c>
    </row>
    <row r="91">
      <c r="A91" s="16" t="s">
        <v>214</v>
      </c>
      <c r="B91" s="17" t="s">
        <v>430</v>
      </c>
      <c r="C91" s="1">
        <v>151.0</v>
      </c>
      <c r="D91" s="12">
        <v>15.0</v>
      </c>
      <c r="E91" s="18">
        <v>15.0</v>
      </c>
      <c r="F91" s="5">
        <v>6.0</v>
      </c>
      <c r="G91" s="6">
        <v>2.0</v>
      </c>
    </row>
    <row r="92">
      <c r="A92" s="16" t="s">
        <v>214</v>
      </c>
      <c r="B92" s="17" t="s">
        <v>431</v>
      </c>
      <c r="C92" s="1">
        <v>337.0</v>
      </c>
      <c r="D92" s="12">
        <v>23.0</v>
      </c>
      <c r="E92" s="18">
        <v>37.0</v>
      </c>
      <c r="F92" s="5">
        <v>2.0</v>
      </c>
      <c r="G92" s="6">
        <v>5.0</v>
      </c>
    </row>
    <row r="93">
      <c r="A93" s="16" t="s">
        <v>214</v>
      </c>
      <c r="B93" s="17" t="s">
        <v>432</v>
      </c>
      <c r="C93" s="1">
        <v>407.0</v>
      </c>
      <c r="D93" s="12">
        <v>48.0</v>
      </c>
      <c r="E93" s="18">
        <v>31.0</v>
      </c>
      <c r="F93" s="5">
        <v>6.0</v>
      </c>
      <c r="G93" s="6">
        <v>9.0</v>
      </c>
    </row>
    <row r="94">
      <c r="A94" s="16" t="s">
        <v>214</v>
      </c>
      <c r="B94" s="17" t="s">
        <v>433</v>
      </c>
      <c r="C94" s="1">
        <v>94.0</v>
      </c>
      <c r="D94" s="12">
        <v>9.0</v>
      </c>
      <c r="E94" s="18">
        <v>12.0</v>
      </c>
      <c r="F94" s="5">
        <v>0.0</v>
      </c>
      <c r="G94" s="6">
        <v>4.0</v>
      </c>
    </row>
    <row r="95">
      <c r="A95" s="16" t="s">
        <v>214</v>
      </c>
      <c r="B95" s="17" t="s">
        <v>434</v>
      </c>
      <c r="C95" s="1">
        <v>161.0</v>
      </c>
      <c r="D95" s="12">
        <v>13.0</v>
      </c>
      <c r="E95" s="18">
        <v>29.0</v>
      </c>
      <c r="F95" s="5">
        <v>0.0</v>
      </c>
      <c r="G95" s="6">
        <v>7.0</v>
      </c>
    </row>
    <row r="96">
      <c r="A96" s="16" t="s">
        <v>214</v>
      </c>
      <c r="B96" s="17" t="s">
        <v>435</v>
      </c>
      <c r="C96" s="1">
        <v>643.0</v>
      </c>
      <c r="D96" s="12">
        <v>11.0</v>
      </c>
      <c r="E96" s="18">
        <v>36.0</v>
      </c>
      <c r="F96" s="5">
        <v>27.0</v>
      </c>
      <c r="G96" s="6">
        <v>46.0</v>
      </c>
    </row>
    <row r="97">
      <c r="A97" s="16" t="s">
        <v>214</v>
      </c>
      <c r="B97" s="17" t="s">
        <v>436</v>
      </c>
      <c r="C97" s="1">
        <v>1001.0</v>
      </c>
      <c r="D97" s="12">
        <v>55.0</v>
      </c>
      <c r="E97" s="18">
        <v>51.0</v>
      </c>
      <c r="F97" s="5">
        <v>8.0</v>
      </c>
      <c r="G97" s="6">
        <v>21.0</v>
      </c>
    </row>
    <row r="98">
      <c r="A98" s="16" t="s">
        <v>214</v>
      </c>
      <c r="B98" s="17" t="s">
        <v>244</v>
      </c>
      <c r="C98" s="1">
        <v>477.0</v>
      </c>
      <c r="D98" s="12">
        <v>19.0</v>
      </c>
      <c r="E98" s="18">
        <v>14.0</v>
      </c>
      <c r="F98" s="5">
        <v>20.0</v>
      </c>
      <c r="G98" s="6">
        <v>19.0</v>
      </c>
    </row>
    <row r="99">
      <c r="A99" s="16" t="s">
        <v>214</v>
      </c>
      <c r="B99" s="17" t="s">
        <v>437</v>
      </c>
      <c r="C99" s="1">
        <v>392.0</v>
      </c>
      <c r="D99" s="12">
        <v>6.0</v>
      </c>
      <c r="E99" s="18">
        <v>2.0</v>
      </c>
      <c r="F99" s="5">
        <v>7.0</v>
      </c>
      <c r="G99" s="6">
        <v>3.0</v>
      </c>
    </row>
    <row r="100">
      <c r="A100" s="16" t="s">
        <v>214</v>
      </c>
      <c r="B100" s="17" t="s">
        <v>438</v>
      </c>
      <c r="C100" s="1">
        <v>526.0</v>
      </c>
      <c r="D100" s="12">
        <v>9.0</v>
      </c>
      <c r="E100" s="18">
        <v>13.0</v>
      </c>
      <c r="F100" s="5">
        <v>23.0</v>
      </c>
      <c r="G100" s="6">
        <v>43.0</v>
      </c>
    </row>
    <row r="101">
      <c r="A101" s="16" t="s">
        <v>214</v>
      </c>
      <c r="B101" s="17" t="s">
        <v>247</v>
      </c>
      <c r="C101" s="1">
        <v>453.0</v>
      </c>
      <c r="D101" s="12">
        <v>17.0</v>
      </c>
      <c r="E101" s="18">
        <v>31.0</v>
      </c>
      <c r="F101" s="5">
        <v>14.0</v>
      </c>
      <c r="G101" s="6">
        <v>25.0</v>
      </c>
    </row>
    <row r="102">
      <c r="A102" s="16" t="s">
        <v>214</v>
      </c>
      <c r="B102" s="17" t="s">
        <v>251</v>
      </c>
      <c r="C102" s="1">
        <v>507.0</v>
      </c>
      <c r="D102" s="12">
        <v>54.0</v>
      </c>
      <c r="E102" s="18">
        <v>88.0</v>
      </c>
      <c r="F102" s="5">
        <v>12.0</v>
      </c>
      <c r="G102" s="6">
        <v>27.0</v>
      </c>
    </row>
    <row r="103">
      <c r="A103" s="16" t="s">
        <v>214</v>
      </c>
      <c r="B103" s="17" t="s">
        <v>439</v>
      </c>
      <c r="C103" s="1">
        <v>100.0</v>
      </c>
      <c r="D103" s="12">
        <v>15.0</v>
      </c>
      <c r="E103" s="18">
        <v>17.0</v>
      </c>
      <c r="F103" s="5">
        <v>0.0</v>
      </c>
      <c r="G103" s="6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/>
      <c r="B1" s="11"/>
      <c r="C1" s="25"/>
      <c r="D1" s="26"/>
      <c r="E1" s="27"/>
      <c r="F1" s="28"/>
      <c r="G1" s="29"/>
      <c r="H1" s="29"/>
      <c r="I1" s="29"/>
      <c r="J1" s="29"/>
      <c r="K1" s="11"/>
      <c r="L1" s="11" t="s">
        <v>440</v>
      </c>
      <c r="M1" s="11" t="s">
        <v>441</v>
      </c>
      <c r="N1" s="30">
        <v>0.0</v>
      </c>
      <c r="O1" s="31">
        <v>1.0</v>
      </c>
      <c r="P1" s="31">
        <v>3.0</v>
      </c>
      <c r="Q1" s="31">
        <v>5.0</v>
      </c>
      <c r="R1" s="31">
        <v>7.0</v>
      </c>
      <c r="S1" s="31">
        <v>9.0</v>
      </c>
      <c r="T1" s="11"/>
      <c r="U1" s="32"/>
    </row>
    <row r="2">
      <c r="A2" s="2" t="s">
        <v>442</v>
      </c>
      <c r="B2" s="2" t="s">
        <v>443</v>
      </c>
      <c r="C2" s="3" t="s">
        <v>444</v>
      </c>
      <c r="D2" s="33" t="s">
        <v>445</v>
      </c>
      <c r="E2" s="5" t="s">
        <v>446</v>
      </c>
      <c r="F2" s="6" t="s">
        <v>447</v>
      </c>
      <c r="G2" s="1" t="s">
        <v>253</v>
      </c>
      <c r="H2" s="1" t="s">
        <v>254</v>
      </c>
      <c r="I2" s="1" t="s">
        <v>255</v>
      </c>
      <c r="J2" s="1" t="s">
        <v>256</v>
      </c>
      <c r="K2" s="2" t="s">
        <v>14</v>
      </c>
      <c r="L2" s="19" t="str">
        <f t="shared" ref="L2:M2" si="1">I2</f>
        <v>Psi U</v>
      </c>
      <c r="M2" s="19" t="str">
        <f t="shared" si="1"/>
        <v>Psi V</v>
      </c>
      <c r="N2" s="34" t="s">
        <v>257</v>
      </c>
      <c r="O2" s="35" t="s">
        <v>258</v>
      </c>
      <c r="P2" s="35" t="s">
        <v>259</v>
      </c>
      <c r="Q2" s="35" t="s">
        <v>260</v>
      </c>
      <c r="R2" s="35" t="s">
        <v>261</v>
      </c>
      <c r="S2" s="35" t="s">
        <v>262</v>
      </c>
      <c r="T2" s="2" t="s">
        <v>263</v>
      </c>
      <c r="U2" s="19"/>
    </row>
    <row r="3">
      <c r="A3" s="2" t="s">
        <v>267</v>
      </c>
      <c r="B3" s="2">
        <v>1696.0</v>
      </c>
      <c r="C3" s="12">
        <v>61.0</v>
      </c>
      <c r="D3" s="18">
        <v>71.0</v>
      </c>
      <c r="E3" s="5">
        <v>52.0</v>
      </c>
      <c r="F3" s="6">
        <v>72.0</v>
      </c>
      <c r="G3" s="23">
        <f t="shared" ref="G3:J3" si="2">C3/$B3</f>
        <v>0.03596698113</v>
      </c>
      <c r="H3" s="23">
        <f t="shared" si="2"/>
        <v>0.04186320755</v>
      </c>
      <c r="I3" s="23">
        <f t="shared" si="2"/>
        <v>0.03066037736</v>
      </c>
      <c r="J3" s="23">
        <f t="shared" si="2"/>
        <v>0.04245283019</v>
      </c>
      <c r="K3" s="19">
        <f t="shared" ref="K3:K81" si="5">(C3+D3)/(C3+D3+E3+F3)</f>
        <v>0.515625</v>
      </c>
      <c r="L3" s="19">
        <f t="shared" ref="L3:M3" si="3">I3</f>
        <v>0.03066037736</v>
      </c>
      <c r="M3" s="19">
        <f t="shared" si="3"/>
        <v>0.04245283019</v>
      </c>
      <c r="N3" s="36">
        <f t="shared" ref="N3:N81" si="7">1</f>
        <v>1</v>
      </c>
      <c r="O3" s="37">
        <f t="shared" ref="O3:O81" si="8">M3</f>
        <v>0.04245283019</v>
      </c>
      <c r="P3" s="37">
        <f t="shared" ref="P3:P81" si="9">K3</f>
        <v>0.515625</v>
      </c>
      <c r="Q3" s="37">
        <f t="shared" ref="Q3:Q81" si="10">L3*M3</f>
        <v>0.001301619794</v>
      </c>
      <c r="R3" s="37">
        <f t="shared" ref="R3:R81" si="11">K3*M3</f>
        <v>0.02188974057</v>
      </c>
      <c r="S3" s="37">
        <f t="shared" ref="S3:S81" si="12">K3*K3</f>
        <v>0.2658691406</v>
      </c>
      <c r="T3" s="19">
        <f t="shared" ref="T3:T81" si="13">H3+J3</f>
        <v>0.08431603774</v>
      </c>
      <c r="U3" s="19"/>
    </row>
    <row r="4">
      <c r="A4" s="2" t="s">
        <v>278</v>
      </c>
      <c r="B4" s="2">
        <v>2088.0</v>
      </c>
      <c r="C4" s="12">
        <v>50.0</v>
      </c>
      <c r="D4" s="18">
        <v>71.0</v>
      </c>
      <c r="E4" s="5">
        <v>67.0</v>
      </c>
      <c r="F4" s="6">
        <v>55.0</v>
      </c>
      <c r="G4" s="23">
        <f t="shared" ref="G4:J4" si="4">C4/$B4</f>
        <v>0.02394636015</v>
      </c>
      <c r="H4" s="23">
        <f t="shared" si="4"/>
        <v>0.03400383142</v>
      </c>
      <c r="I4" s="23">
        <f t="shared" si="4"/>
        <v>0.03208812261</v>
      </c>
      <c r="J4" s="23">
        <f t="shared" si="4"/>
        <v>0.02634099617</v>
      </c>
      <c r="K4" s="19">
        <f t="shared" si="5"/>
        <v>0.4979423868</v>
      </c>
      <c r="L4" s="19">
        <f t="shared" ref="L4:M4" si="6">I4</f>
        <v>0.03208812261</v>
      </c>
      <c r="M4" s="19">
        <f t="shared" si="6"/>
        <v>0.02634099617</v>
      </c>
      <c r="N4" s="36">
        <f t="shared" si="7"/>
        <v>1</v>
      </c>
      <c r="O4" s="37">
        <f t="shared" si="8"/>
        <v>0.02634099617</v>
      </c>
      <c r="P4" s="37">
        <f t="shared" si="9"/>
        <v>0.4979423868</v>
      </c>
      <c r="Q4" s="37">
        <f t="shared" si="10"/>
        <v>0.0008452331146</v>
      </c>
      <c r="R4" s="37">
        <f t="shared" si="11"/>
        <v>0.0131162985</v>
      </c>
      <c r="S4" s="37">
        <f t="shared" si="12"/>
        <v>0.2479466206</v>
      </c>
      <c r="T4" s="19">
        <f t="shared" si="13"/>
        <v>0.06034482759</v>
      </c>
      <c r="U4" s="19"/>
    </row>
    <row r="5">
      <c r="A5" s="2" t="s">
        <v>288</v>
      </c>
      <c r="B5" s="2">
        <v>1188.0</v>
      </c>
      <c r="C5" s="12">
        <v>25.0</v>
      </c>
      <c r="D5" s="18">
        <v>62.0</v>
      </c>
      <c r="E5" s="5">
        <v>43.0</v>
      </c>
      <c r="F5" s="6">
        <v>53.0</v>
      </c>
      <c r="G5" s="23">
        <f t="shared" ref="G5:J5" si="14">C5/$B5</f>
        <v>0.02104377104</v>
      </c>
      <c r="H5" s="23">
        <f t="shared" si="14"/>
        <v>0.05218855219</v>
      </c>
      <c r="I5" s="23">
        <f t="shared" si="14"/>
        <v>0.0361952862</v>
      </c>
      <c r="J5" s="23">
        <f t="shared" si="14"/>
        <v>0.04461279461</v>
      </c>
      <c r="K5" s="19">
        <f t="shared" si="5"/>
        <v>0.4754098361</v>
      </c>
      <c r="L5" s="19">
        <f t="shared" ref="L5:M5" si="15">I5</f>
        <v>0.0361952862</v>
      </c>
      <c r="M5" s="19">
        <f t="shared" si="15"/>
        <v>0.04461279461</v>
      </c>
      <c r="N5" s="36">
        <f t="shared" si="7"/>
        <v>1</v>
      </c>
      <c r="O5" s="37">
        <f t="shared" si="8"/>
        <v>0.04461279461</v>
      </c>
      <c r="P5" s="37">
        <f t="shared" si="9"/>
        <v>0.4754098361</v>
      </c>
      <c r="Q5" s="37">
        <f t="shared" si="10"/>
        <v>0.001614772869</v>
      </c>
      <c r="R5" s="37">
        <f t="shared" si="11"/>
        <v>0.02120936137</v>
      </c>
      <c r="S5" s="37">
        <f t="shared" si="12"/>
        <v>0.2260145122</v>
      </c>
      <c r="T5" s="19">
        <f t="shared" si="13"/>
        <v>0.0968013468</v>
      </c>
      <c r="U5" s="19"/>
    </row>
    <row r="6">
      <c r="A6" s="2" t="s">
        <v>298</v>
      </c>
      <c r="B6" s="2">
        <v>2761.0</v>
      </c>
      <c r="C6" s="12">
        <v>94.0</v>
      </c>
      <c r="D6" s="18">
        <v>190.0</v>
      </c>
      <c r="E6" s="5">
        <v>99.0</v>
      </c>
      <c r="F6" s="6">
        <v>156.0</v>
      </c>
      <c r="G6" s="23">
        <f t="shared" ref="G6:J6" si="16">C6/$B6</f>
        <v>0.03404563564</v>
      </c>
      <c r="H6" s="23">
        <f t="shared" si="16"/>
        <v>0.0688156465</v>
      </c>
      <c r="I6" s="23">
        <f t="shared" si="16"/>
        <v>0.03585657371</v>
      </c>
      <c r="J6" s="23">
        <f t="shared" si="16"/>
        <v>0.05650126766</v>
      </c>
      <c r="K6" s="19">
        <f t="shared" si="5"/>
        <v>0.5269016698</v>
      </c>
      <c r="L6" s="19">
        <f t="shared" ref="L6:M6" si="17">I6</f>
        <v>0.03585657371</v>
      </c>
      <c r="M6" s="19">
        <f t="shared" si="17"/>
        <v>0.05650126766</v>
      </c>
      <c r="N6" s="36">
        <f t="shared" si="7"/>
        <v>1</v>
      </c>
      <c r="O6" s="37">
        <f t="shared" si="8"/>
        <v>0.05650126766</v>
      </c>
      <c r="P6" s="37">
        <f t="shared" si="9"/>
        <v>0.5269016698</v>
      </c>
      <c r="Q6" s="37">
        <f t="shared" si="10"/>
        <v>0.002025941868</v>
      </c>
      <c r="R6" s="37">
        <f t="shared" si="11"/>
        <v>0.02977061227</v>
      </c>
      <c r="S6" s="37">
        <f t="shared" si="12"/>
        <v>0.2776253696</v>
      </c>
      <c r="T6" s="19">
        <f t="shared" si="13"/>
        <v>0.1253169142</v>
      </c>
      <c r="U6" s="19"/>
    </row>
    <row r="7">
      <c r="A7" s="2" t="s">
        <v>303</v>
      </c>
      <c r="B7" s="2">
        <v>2656.0</v>
      </c>
      <c r="C7" s="12">
        <v>93.0</v>
      </c>
      <c r="D7" s="18">
        <v>205.0</v>
      </c>
      <c r="E7" s="5">
        <v>111.0</v>
      </c>
      <c r="F7" s="6">
        <v>164.0</v>
      </c>
      <c r="G7" s="23">
        <f t="shared" ref="G7:J7" si="18">C7/$B7</f>
        <v>0.03501506024</v>
      </c>
      <c r="H7" s="23">
        <f t="shared" si="18"/>
        <v>0.07718373494</v>
      </c>
      <c r="I7" s="23">
        <f t="shared" si="18"/>
        <v>0.04179216867</v>
      </c>
      <c r="J7" s="23">
        <f t="shared" si="18"/>
        <v>0.06174698795</v>
      </c>
      <c r="K7" s="19">
        <f t="shared" si="5"/>
        <v>0.520069808</v>
      </c>
      <c r="L7" s="19">
        <f t="shared" ref="L7:M7" si="19">I7</f>
        <v>0.04179216867</v>
      </c>
      <c r="M7" s="19">
        <f t="shared" si="19"/>
        <v>0.06174698795</v>
      </c>
      <c r="N7" s="36">
        <f t="shared" si="7"/>
        <v>1</v>
      </c>
      <c r="O7" s="37">
        <f t="shared" si="8"/>
        <v>0.06174698795</v>
      </c>
      <c r="P7" s="37">
        <f t="shared" si="9"/>
        <v>0.520069808</v>
      </c>
      <c r="Q7" s="37">
        <f t="shared" si="10"/>
        <v>0.002580540536</v>
      </c>
      <c r="R7" s="37">
        <f t="shared" si="11"/>
        <v>0.03211274417</v>
      </c>
      <c r="S7" s="37">
        <f t="shared" si="12"/>
        <v>0.2704726052</v>
      </c>
      <c r="T7" s="19">
        <f t="shared" si="13"/>
        <v>0.1389307229</v>
      </c>
      <c r="U7" s="19"/>
    </row>
    <row r="8">
      <c r="A8" s="2" t="s">
        <v>310</v>
      </c>
      <c r="B8" s="2">
        <v>2610.0</v>
      </c>
      <c r="C8" s="12">
        <v>105.0</v>
      </c>
      <c r="D8" s="18">
        <v>192.0</v>
      </c>
      <c r="E8" s="5">
        <v>109.0</v>
      </c>
      <c r="F8" s="6">
        <v>142.0</v>
      </c>
      <c r="G8" s="23">
        <f t="shared" ref="G8:J8" si="20">C8/$B8</f>
        <v>0.04022988506</v>
      </c>
      <c r="H8" s="23">
        <f t="shared" si="20"/>
        <v>0.07356321839</v>
      </c>
      <c r="I8" s="23">
        <f t="shared" si="20"/>
        <v>0.04176245211</v>
      </c>
      <c r="J8" s="23">
        <f t="shared" si="20"/>
        <v>0.05440613027</v>
      </c>
      <c r="K8" s="19">
        <f t="shared" si="5"/>
        <v>0.5419708029</v>
      </c>
      <c r="L8" s="19">
        <f t="shared" ref="L8:M8" si="21">I8</f>
        <v>0.04176245211</v>
      </c>
      <c r="M8" s="19">
        <f t="shared" si="21"/>
        <v>0.05440613027</v>
      </c>
      <c r="N8" s="36">
        <f t="shared" si="7"/>
        <v>1</v>
      </c>
      <c r="O8" s="37">
        <f t="shared" si="8"/>
        <v>0.05440613027</v>
      </c>
      <c r="P8" s="37">
        <f t="shared" si="9"/>
        <v>0.5419708029</v>
      </c>
      <c r="Q8" s="37">
        <f t="shared" si="10"/>
        <v>0.00227213341</v>
      </c>
      <c r="R8" s="37">
        <f t="shared" si="11"/>
        <v>0.02948653411</v>
      </c>
      <c r="S8" s="37">
        <f t="shared" si="12"/>
        <v>0.2937323512</v>
      </c>
      <c r="T8" s="19">
        <f t="shared" si="13"/>
        <v>0.1279693487</v>
      </c>
      <c r="U8" s="19"/>
    </row>
    <row r="9">
      <c r="A9" s="2" t="s">
        <v>321</v>
      </c>
      <c r="B9" s="2">
        <v>1427.0</v>
      </c>
      <c r="C9" s="12">
        <v>35.0</v>
      </c>
      <c r="D9" s="18">
        <v>60.0</v>
      </c>
      <c r="E9" s="5">
        <v>114.0</v>
      </c>
      <c r="F9" s="6">
        <v>122.0</v>
      </c>
      <c r="G9" s="23">
        <f t="shared" ref="G9:J9" si="22">C9/$B9</f>
        <v>0.02452697968</v>
      </c>
      <c r="H9" s="23">
        <f t="shared" si="22"/>
        <v>0.04204625088</v>
      </c>
      <c r="I9" s="23">
        <f t="shared" si="22"/>
        <v>0.07988787666</v>
      </c>
      <c r="J9" s="23">
        <f t="shared" si="22"/>
        <v>0.08549404345</v>
      </c>
      <c r="K9" s="19">
        <f t="shared" si="5"/>
        <v>0.2870090634</v>
      </c>
      <c r="L9" s="19">
        <f t="shared" ref="L9:M9" si="23">I9</f>
        <v>0.07988787666</v>
      </c>
      <c r="M9" s="19">
        <f t="shared" si="23"/>
        <v>0.08549404345</v>
      </c>
      <c r="N9" s="36">
        <f t="shared" si="7"/>
        <v>1</v>
      </c>
      <c r="O9" s="37">
        <f t="shared" si="8"/>
        <v>0.08549404345</v>
      </c>
      <c r="P9" s="37">
        <f t="shared" si="9"/>
        <v>0.2870090634</v>
      </c>
      <c r="Q9" s="37">
        <f t="shared" si="10"/>
        <v>0.006829937598</v>
      </c>
      <c r="R9" s="37">
        <f t="shared" si="11"/>
        <v>0.02453756534</v>
      </c>
      <c r="S9" s="37">
        <f t="shared" si="12"/>
        <v>0.0823742025</v>
      </c>
      <c r="T9" s="19">
        <f t="shared" si="13"/>
        <v>0.1275402943</v>
      </c>
      <c r="U9" s="19"/>
    </row>
    <row r="10">
      <c r="A10" s="2" t="s">
        <v>331</v>
      </c>
      <c r="B10" s="2">
        <v>1742.0</v>
      </c>
      <c r="C10" s="12">
        <v>31.0</v>
      </c>
      <c r="D10" s="18">
        <v>38.0</v>
      </c>
      <c r="E10" s="5">
        <v>37.0</v>
      </c>
      <c r="F10" s="6">
        <v>48.0</v>
      </c>
      <c r="G10" s="23">
        <f t="shared" ref="G10:J10" si="24">C10/$B10</f>
        <v>0.0177956372</v>
      </c>
      <c r="H10" s="23">
        <f t="shared" si="24"/>
        <v>0.02181400689</v>
      </c>
      <c r="I10" s="23">
        <f t="shared" si="24"/>
        <v>0.02123995408</v>
      </c>
      <c r="J10" s="23">
        <f t="shared" si="24"/>
        <v>0.02755453502</v>
      </c>
      <c r="K10" s="19">
        <f t="shared" si="5"/>
        <v>0.4480519481</v>
      </c>
      <c r="L10" s="19">
        <f t="shared" ref="L10:M10" si="25">I10</f>
        <v>0.02123995408</v>
      </c>
      <c r="M10" s="19">
        <f t="shared" si="25"/>
        <v>0.02755453502</v>
      </c>
      <c r="N10" s="36">
        <f t="shared" si="7"/>
        <v>1</v>
      </c>
      <c r="O10" s="37">
        <f t="shared" si="8"/>
        <v>0.02755453502</v>
      </c>
      <c r="P10" s="37">
        <f t="shared" si="9"/>
        <v>0.4480519481</v>
      </c>
      <c r="Q10" s="37">
        <f t="shared" si="10"/>
        <v>0.0005852570583</v>
      </c>
      <c r="R10" s="37">
        <f t="shared" si="11"/>
        <v>0.01234586309</v>
      </c>
      <c r="S10" s="37">
        <f t="shared" si="12"/>
        <v>0.2007505482</v>
      </c>
      <c r="T10" s="19">
        <f t="shared" si="13"/>
        <v>0.04936854191</v>
      </c>
      <c r="U10" s="19"/>
    </row>
    <row r="11">
      <c r="A11" s="2" t="s">
        <v>269</v>
      </c>
      <c r="B11" s="2">
        <v>1141.0</v>
      </c>
      <c r="C11" s="12">
        <v>33.0</v>
      </c>
      <c r="D11" s="18">
        <v>20.0</v>
      </c>
      <c r="E11" s="5">
        <v>114.0</v>
      </c>
      <c r="F11" s="6">
        <v>101.0</v>
      </c>
      <c r="G11" s="23">
        <f t="shared" ref="G11:J11" si="26">C11/$B11</f>
        <v>0.02892199825</v>
      </c>
      <c r="H11" s="23">
        <f t="shared" si="26"/>
        <v>0.01752848379</v>
      </c>
      <c r="I11" s="23">
        <f t="shared" si="26"/>
        <v>0.09991235758</v>
      </c>
      <c r="J11" s="23">
        <f t="shared" si="26"/>
        <v>0.08851884312</v>
      </c>
      <c r="K11" s="19">
        <f t="shared" si="5"/>
        <v>0.197761194</v>
      </c>
      <c r="L11" s="19">
        <f t="shared" ref="L11:M11" si="27">I11</f>
        <v>0.09991235758</v>
      </c>
      <c r="M11" s="19">
        <f t="shared" si="27"/>
        <v>0.08851884312</v>
      </c>
      <c r="N11" s="36">
        <f t="shared" si="7"/>
        <v>1</v>
      </c>
      <c r="O11" s="37">
        <f t="shared" si="8"/>
        <v>0.08851884312</v>
      </c>
      <c r="P11" s="37">
        <f t="shared" si="9"/>
        <v>0.197761194</v>
      </c>
      <c r="Q11" s="37">
        <f t="shared" si="10"/>
        <v>0.008844126306</v>
      </c>
      <c r="R11" s="37">
        <f t="shared" si="11"/>
        <v>0.01750559211</v>
      </c>
      <c r="S11" s="37">
        <f t="shared" si="12"/>
        <v>0.03910948986</v>
      </c>
      <c r="T11" s="19">
        <f t="shared" si="13"/>
        <v>0.1060473269</v>
      </c>
      <c r="U11" s="19"/>
    </row>
    <row r="12">
      <c r="A12" s="2" t="s">
        <v>270</v>
      </c>
      <c r="B12" s="2">
        <v>1495.0</v>
      </c>
      <c r="C12" s="12">
        <v>18.0</v>
      </c>
      <c r="D12" s="18">
        <v>40.0</v>
      </c>
      <c r="E12" s="5">
        <v>46.0</v>
      </c>
      <c r="F12" s="6">
        <v>48.0</v>
      </c>
      <c r="G12" s="23">
        <f t="shared" ref="G12:J12" si="28">C12/$B12</f>
        <v>0.01204013378</v>
      </c>
      <c r="H12" s="23">
        <f t="shared" si="28"/>
        <v>0.02675585284</v>
      </c>
      <c r="I12" s="23">
        <f t="shared" si="28"/>
        <v>0.03076923077</v>
      </c>
      <c r="J12" s="23">
        <f t="shared" si="28"/>
        <v>0.03210702341</v>
      </c>
      <c r="K12" s="19">
        <f t="shared" si="5"/>
        <v>0.3815789474</v>
      </c>
      <c r="L12" s="19">
        <f t="shared" ref="L12:M12" si="29">I12</f>
        <v>0.03076923077</v>
      </c>
      <c r="M12" s="19">
        <f t="shared" si="29"/>
        <v>0.03210702341</v>
      </c>
      <c r="N12" s="36">
        <f t="shared" si="7"/>
        <v>1</v>
      </c>
      <c r="O12" s="37">
        <f t="shared" si="8"/>
        <v>0.03210702341</v>
      </c>
      <c r="P12" s="37">
        <f t="shared" si="9"/>
        <v>0.3815789474</v>
      </c>
      <c r="Q12" s="37">
        <f t="shared" si="10"/>
        <v>0.0009879084127</v>
      </c>
      <c r="R12" s="37">
        <f t="shared" si="11"/>
        <v>0.0122513642</v>
      </c>
      <c r="S12" s="37">
        <f t="shared" si="12"/>
        <v>0.1456024931</v>
      </c>
      <c r="T12" s="19">
        <f t="shared" si="13"/>
        <v>0.05886287625</v>
      </c>
      <c r="U12" s="19"/>
    </row>
    <row r="13">
      <c r="A13" s="2" t="s">
        <v>271</v>
      </c>
      <c r="B13" s="2">
        <v>1807.0</v>
      </c>
      <c r="C13" s="12">
        <v>53.0</v>
      </c>
      <c r="D13" s="18">
        <v>66.0</v>
      </c>
      <c r="E13" s="5">
        <v>110.0</v>
      </c>
      <c r="F13" s="6">
        <v>96.0</v>
      </c>
      <c r="G13" s="23">
        <f t="shared" ref="G13:J13" si="30">C13/$B13</f>
        <v>0.02933038185</v>
      </c>
      <c r="H13" s="23">
        <f t="shared" si="30"/>
        <v>0.03652462645</v>
      </c>
      <c r="I13" s="23">
        <f t="shared" si="30"/>
        <v>0.06087437742</v>
      </c>
      <c r="J13" s="23">
        <f t="shared" si="30"/>
        <v>0.05312672939</v>
      </c>
      <c r="K13" s="19">
        <f t="shared" si="5"/>
        <v>0.3661538462</v>
      </c>
      <c r="L13" s="19">
        <f t="shared" ref="L13:M13" si="31">I13</f>
        <v>0.06087437742</v>
      </c>
      <c r="M13" s="19">
        <f t="shared" si="31"/>
        <v>0.05312672939</v>
      </c>
      <c r="N13" s="36">
        <f t="shared" si="7"/>
        <v>1</v>
      </c>
      <c r="O13" s="37">
        <f t="shared" si="8"/>
        <v>0.05312672939</v>
      </c>
      <c r="P13" s="37">
        <f t="shared" si="9"/>
        <v>0.3661538462</v>
      </c>
      <c r="Q13" s="37">
        <f t="shared" si="10"/>
        <v>0.003234056576</v>
      </c>
      <c r="R13" s="37">
        <f t="shared" si="11"/>
        <v>0.0194525563</v>
      </c>
      <c r="S13" s="37">
        <f t="shared" si="12"/>
        <v>0.1340686391</v>
      </c>
      <c r="T13" s="19">
        <f t="shared" si="13"/>
        <v>0.08965135584</v>
      </c>
      <c r="U13" s="19"/>
    </row>
    <row r="14">
      <c r="A14" s="2" t="s">
        <v>272</v>
      </c>
      <c r="B14" s="2">
        <v>2106.0</v>
      </c>
      <c r="C14" s="12">
        <v>27.0</v>
      </c>
      <c r="D14" s="18">
        <v>37.0</v>
      </c>
      <c r="E14" s="5">
        <v>55.0</v>
      </c>
      <c r="F14" s="6">
        <v>57.0</v>
      </c>
      <c r="G14" s="23">
        <f t="shared" ref="G14:J14" si="32">C14/$B14</f>
        <v>0.01282051282</v>
      </c>
      <c r="H14" s="23">
        <f t="shared" si="32"/>
        <v>0.0175688509</v>
      </c>
      <c r="I14" s="23">
        <f t="shared" si="32"/>
        <v>0.02611585945</v>
      </c>
      <c r="J14" s="23">
        <f t="shared" si="32"/>
        <v>0.02706552707</v>
      </c>
      <c r="K14" s="19">
        <f t="shared" si="5"/>
        <v>0.3636363636</v>
      </c>
      <c r="L14" s="19">
        <f t="shared" ref="L14:M14" si="33">I14</f>
        <v>0.02611585945</v>
      </c>
      <c r="M14" s="19">
        <f t="shared" si="33"/>
        <v>0.02706552707</v>
      </c>
      <c r="N14" s="36">
        <f t="shared" si="7"/>
        <v>1</v>
      </c>
      <c r="O14" s="37">
        <f t="shared" si="8"/>
        <v>0.02706552707</v>
      </c>
      <c r="P14" s="37">
        <f t="shared" si="9"/>
        <v>0.3636363636</v>
      </c>
      <c r="Q14" s="37">
        <f t="shared" si="10"/>
        <v>0.0007068395008</v>
      </c>
      <c r="R14" s="37">
        <f t="shared" si="11"/>
        <v>0.009842009842</v>
      </c>
      <c r="S14" s="37">
        <f t="shared" si="12"/>
        <v>0.132231405</v>
      </c>
      <c r="T14" s="19">
        <f t="shared" si="13"/>
        <v>0.04463437797</v>
      </c>
      <c r="U14" s="19"/>
    </row>
    <row r="15">
      <c r="A15" s="2" t="s">
        <v>273</v>
      </c>
      <c r="B15" s="2">
        <v>2756.0</v>
      </c>
      <c r="C15" s="12">
        <v>22.0</v>
      </c>
      <c r="D15" s="18">
        <v>39.0</v>
      </c>
      <c r="E15" s="5">
        <v>19.0</v>
      </c>
      <c r="F15" s="6">
        <v>26.0</v>
      </c>
      <c r="G15" s="23">
        <f t="shared" ref="G15:J15" si="34">C15/$B15</f>
        <v>0.007982583454</v>
      </c>
      <c r="H15" s="23">
        <f t="shared" si="34"/>
        <v>0.0141509434</v>
      </c>
      <c r="I15" s="23">
        <f t="shared" si="34"/>
        <v>0.006894049347</v>
      </c>
      <c r="J15" s="23">
        <f t="shared" si="34"/>
        <v>0.009433962264</v>
      </c>
      <c r="K15" s="19">
        <f t="shared" si="5"/>
        <v>0.5754716981</v>
      </c>
      <c r="L15" s="19">
        <f t="shared" ref="L15:M15" si="35">I15</f>
        <v>0.006894049347</v>
      </c>
      <c r="M15" s="19">
        <f t="shared" si="35"/>
        <v>0.009433962264</v>
      </c>
      <c r="N15" s="36">
        <f t="shared" si="7"/>
        <v>1</v>
      </c>
      <c r="O15" s="37">
        <f t="shared" si="8"/>
        <v>0.009433962264</v>
      </c>
      <c r="P15" s="37">
        <f t="shared" si="9"/>
        <v>0.5754716981</v>
      </c>
      <c r="Q15" s="37">
        <f t="shared" si="10"/>
        <v>0.00006503820139</v>
      </c>
      <c r="R15" s="37">
        <f t="shared" si="11"/>
        <v>0.005428978284</v>
      </c>
      <c r="S15" s="37">
        <f t="shared" si="12"/>
        <v>0.3311676753</v>
      </c>
      <c r="T15" s="19">
        <f t="shared" si="13"/>
        <v>0.02358490566</v>
      </c>
      <c r="U15" s="19"/>
    </row>
    <row r="16">
      <c r="A16" s="2" t="s">
        <v>274</v>
      </c>
      <c r="B16" s="2">
        <v>2213.0</v>
      </c>
      <c r="C16" s="12">
        <v>15.0</v>
      </c>
      <c r="D16" s="18">
        <v>16.0</v>
      </c>
      <c r="E16" s="5">
        <v>28.0</v>
      </c>
      <c r="F16" s="6">
        <v>31.0</v>
      </c>
      <c r="G16" s="23">
        <f t="shared" ref="G16:J16" si="36">C16/$B16</f>
        <v>0.006778129236</v>
      </c>
      <c r="H16" s="23">
        <f t="shared" si="36"/>
        <v>0.007230004519</v>
      </c>
      <c r="I16" s="23">
        <f t="shared" si="36"/>
        <v>0.01265250791</v>
      </c>
      <c r="J16" s="23">
        <f t="shared" si="36"/>
        <v>0.01400813376</v>
      </c>
      <c r="K16" s="19">
        <f t="shared" si="5"/>
        <v>0.3444444444</v>
      </c>
      <c r="L16" s="19">
        <f t="shared" ref="L16:M16" si="37">I16</f>
        <v>0.01265250791</v>
      </c>
      <c r="M16" s="19">
        <f t="shared" si="37"/>
        <v>0.01400813376</v>
      </c>
      <c r="N16" s="36">
        <f t="shared" si="7"/>
        <v>1</v>
      </c>
      <c r="O16" s="37">
        <f t="shared" si="8"/>
        <v>0.01400813376</v>
      </c>
      <c r="P16" s="37">
        <f t="shared" si="9"/>
        <v>0.3444444444</v>
      </c>
      <c r="Q16" s="37">
        <f t="shared" si="10"/>
        <v>0.0001772380231</v>
      </c>
      <c r="R16" s="37">
        <f t="shared" si="11"/>
        <v>0.004825023849</v>
      </c>
      <c r="S16" s="37">
        <f t="shared" si="12"/>
        <v>0.1186419753</v>
      </c>
      <c r="T16" s="19">
        <f t="shared" si="13"/>
        <v>0.02123813827</v>
      </c>
      <c r="U16" s="19"/>
    </row>
    <row r="17">
      <c r="A17" s="2" t="s">
        <v>275</v>
      </c>
      <c r="B17" s="2">
        <v>2535.0</v>
      </c>
      <c r="C17" s="12">
        <v>30.0</v>
      </c>
      <c r="D17" s="18">
        <v>36.0</v>
      </c>
      <c r="E17" s="5">
        <v>72.0</v>
      </c>
      <c r="F17" s="6">
        <v>114.0</v>
      </c>
      <c r="G17" s="23">
        <f t="shared" ref="G17:J17" si="38">C17/$B17</f>
        <v>0.01183431953</v>
      </c>
      <c r="H17" s="23">
        <f t="shared" si="38"/>
        <v>0.01420118343</v>
      </c>
      <c r="I17" s="23">
        <f t="shared" si="38"/>
        <v>0.02840236686</v>
      </c>
      <c r="J17" s="23">
        <f t="shared" si="38"/>
        <v>0.0449704142</v>
      </c>
      <c r="K17" s="19">
        <f t="shared" si="5"/>
        <v>0.2619047619</v>
      </c>
      <c r="L17" s="19">
        <f t="shared" ref="L17:M17" si="39">I17</f>
        <v>0.02840236686</v>
      </c>
      <c r="M17" s="19">
        <f t="shared" si="39"/>
        <v>0.0449704142</v>
      </c>
      <c r="N17" s="36">
        <f t="shared" si="7"/>
        <v>1</v>
      </c>
      <c r="O17" s="37">
        <f t="shared" si="8"/>
        <v>0.0449704142</v>
      </c>
      <c r="P17" s="37">
        <f t="shared" si="9"/>
        <v>0.2619047619</v>
      </c>
      <c r="Q17" s="37">
        <f t="shared" si="10"/>
        <v>0.001277266202</v>
      </c>
      <c r="R17" s="37">
        <f t="shared" si="11"/>
        <v>0.01177796562</v>
      </c>
      <c r="S17" s="37">
        <f t="shared" si="12"/>
        <v>0.06859410431</v>
      </c>
      <c r="T17" s="19">
        <f t="shared" si="13"/>
        <v>0.05917159763</v>
      </c>
      <c r="U17" s="19"/>
    </row>
    <row r="18">
      <c r="A18" s="2" t="s">
        <v>276</v>
      </c>
      <c r="B18" s="2">
        <v>2171.0</v>
      </c>
      <c r="C18" s="12">
        <v>17.0</v>
      </c>
      <c r="D18" s="18">
        <v>34.0</v>
      </c>
      <c r="E18" s="5">
        <v>30.0</v>
      </c>
      <c r="F18" s="6">
        <v>62.0</v>
      </c>
      <c r="G18" s="23">
        <f t="shared" ref="G18:J18" si="40">C18/$B18</f>
        <v>0.00783049286</v>
      </c>
      <c r="H18" s="23">
        <f t="shared" si="40"/>
        <v>0.01566098572</v>
      </c>
      <c r="I18" s="23">
        <f t="shared" si="40"/>
        <v>0.01381851681</v>
      </c>
      <c r="J18" s="23">
        <f t="shared" si="40"/>
        <v>0.02855826808</v>
      </c>
      <c r="K18" s="19">
        <f t="shared" si="5"/>
        <v>0.3566433566</v>
      </c>
      <c r="L18" s="19">
        <f t="shared" ref="L18:M18" si="41">I18</f>
        <v>0.01381851681</v>
      </c>
      <c r="M18" s="19">
        <f t="shared" si="41"/>
        <v>0.02855826808</v>
      </c>
      <c r="N18" s="36">
        <f t="shared" si="7"/>
        <v>1</v>
      </c>
      <c r="O18" s="37">
        <f t="shared" si="8"/>
        <v>0.02855826808</v>
      </c>
      <c r="P18" s="37">
        <f t="shared" si="9"/>
        <v>0.3566433566</v>
      </c>
      <c r="Q18" s="37">
        <f t="shared" si="10"/>
        <v>0.0003946329076</v>
      </c>
      <c r="R18" s="37">
        <f t="shared" si="11"/>
        <v>0.01018511659</v>
      </c>
      <c r="S18" s="37">
        <f t="shared" si="12"/>
        <v>0.1271944838</v>
      </c>
      <c r="T18" s="19">
        <f t="shared" si="13"/>
        <v>0.0442192538</v>
      </c>
      <c r="U18" s="19"/>
    </row>
    <row r="19">
      <c r="A19" s="2" t="s">
        <v>277</v>
      </c>
      <c r="B19" s="2">
        <v>1986.0</v>
      </c>
      <c r="C19" s="12">
        <v>31.0</v>
      </c>
      <c r="D19" s="18">
        <v>69.0</v>
      </c>
      <c r="E19" s="5">
        <v>94.0</v>
      </c>
      <c r="F19" s="6">
        <v>121.0</v>
      </c>
      <c r="G19" s="23">
        <f t="shared" ref="G19:J19" si="42">C19/$B19</f>
        <v>0.01560926485</v>
      </c>
      <c r="H19" s="23">
        <f t="shared" si="42"/>
        <v>0.03474320242</v>
      </c>
      <c r="I19" s="23">
        <f t="shared" si="42"/>
        <v>0.04733131923</v>
      </c>
      <c r="J19" s="23">
        <f t="shared" si="42"/>
        <v>0.0609264854</v>
      </c>
      <c r="K19" s="19">
        <f t="shared" si="5"/>
        <v>0.3174603175</v>
      </c>
      <c r="L19" s="19">
        <f t="shared" ref="L19:M19" si="43">I19</f>
        <v>0.04733131923</v>
      </c>
      <c r="M19" s="19">
        <f t="shared" si="43"/>
        <v>0.0609264854</v>
      </c>
      <c r="N19" s="36">
        <f t="shared" si="7"/>
        <v>1</v>
      </c>
      <c r="O19" s="37">
        <f t="shared" si="8"/>
        <v>0.0609264854</v>
      </c>
      <c r="P19" s="37">
        <f t="shared" si="9"/>
        <v>0.3174603175</v>
      </c>
      <c r="Q19" s="37">
        <f t="shared" si="10"/>
        <v>0.00288373093</v>
      </c>
      <c r="R19" s="37">
        <f t="shared" si="11"/>
        <v>0.0193417414</v>
      </c>
      <c r="S19" s="37">
        <f t="shared" si="12"/>
        <v>0.1007810532</v>
      </c>
      <c r="T19" s="19">
        <f t="shared" si="13"/>
        <v>0.09566968781</v>
      </c>
      <c r="U19" s="19"/>
    </row>
    <row r="20">
      <c r="A20" s="2" t="s">
        <v>279</v>
      </c>
      <c r="B20" s="2">
        <v>2429.0</v>
      </c>
      <c r="C20" s="12">
        <v>54.0</v>
      </c>
      <c r="D20" s="18">
        <v>90.0</v>
      </c>
      <c r="E20" s="5">
        <v>147.0</v>
      </c>
      <c r="F20" s="6">
        <v>211.0</v>
      </c>
      <c r="G20" s="23">
        <f t="shared" ref="G20:J20" si="44">C20/$B20</f>
        <v>0.02223137093</v>
      </c>
      <c r="H20" s="23">
        <f t="shared" si="44"/>
        <v>0.03705228489</v>
      </c>
      <c r="I20" s="23">
        <f t="shared" si="44"/>
        <v>0.06051873199</v>
      </c>
      <c r="J20" s="23">
        <f t="shared" si="44"/>
        <v>0.08686702347</v>
      </c>
      <c r="K20" s="19">
        <f t="shared" si="5"/>
        <v>0.2868525896</v>
      </c>
      <c r="L20" s="19">
        <f t="shared" ref="L20:M20" si="45">I20</f>
        <v>0.06051873199</v>
      </c>
      <c r="M20" s="19">
        <f t="shared" si="45"/>
        <v>0.08686702347</v>
      </c>
      <c r="N20" s="36">
        <f t="shared" si="7"/>
        <v>1</v>
      </c>
      <c r="O20" s="37">
        <f t="shared" si="8"/>
        <v>0.08686702347</v>
      </c>
      <c r="P20" s="37">
        <f t="shared" si="9"/>
        <v>0.2868525896</v>
      </c>
      <c r="Q20" s="37">
        <f t="shared" si="10"/>
        <v>0.005257082112</v>
      </c>
      <c r="R20" s="37">
        <f t="shared" si="11"/>
        <v>0.02491803064</v>
      </c>
      <c r="S20" s="37">
        <f t="shared" si="12"/>
        <v>0.08228440818</v>
      </c>
      <c r="T20" s="19">
        <f t="shared" si="13"/>
        <v>0.1239193084</v>
      </c>
      <c r="U20" s="19"/>
    </row>
    <row r="21">
      <c r="A21" s="2" t="s">
        <v>280</v>
      </c>
      <c r="B21" s="2">
        <v>2542.0</v>
      </c>
      <c r="C21" s="12">
        <v>18.0</v>
      </c>
      <c r="D21" s="18">
        <v>51.0</v>
      </c>
      <c r="E21" s="5">
        <v>71.0</v>
      </c>
      <c r="F21" s="6">
        <v>97.0</v>
      </c>
      <c r="G21" s="23">
        <f t="shared" ref="G21:J21" si="46">C21/$B21</f>
        <v>0.007081038552</v>
      </c>
      <c r="H21" s="23">
        <f t="shared" si="46"/>
        <v>0.02006294256</v>
      </c>
      <c r="I21" s="23">
        <f t="shared" si="46"/>
        <v>0.02793076318</v>
      </c>
      <c r="J21" s="23">
        <f t="shared" si="46"/>
        <v>0.03815892998</v>
      </c>
      <c r="K21" s="19">
        <f t="shared" si="5"/>
        <v>0.2911392405</v>
      </c>
      <c r="L21" s="19">
        <f t="shared" ref="L21:M21" si="47">I21</f>
        <v>0.02793076318</v>
      </c>
      <c r="M21" s="19">
        <f t="shared" si="47"/>
        <v>0.03815892998</v>
      </c>
      <c r="N21" s="36">
        <f t="shared" si="7"/>
        <v>1</v>
      </c>
      <c r="O21" s="37">
        <f t="shared" si="8"/>
        <v>0.03815892998</v>
      </c>
      <c r="P21" s="37">
        <f t="shared" si="9"/>
        <v>0.2911392405</v>
      </c>
      <c r="Q21" s="37">
        <f t="shared" si="10"/>
        <v>0.001065808036</v>
      </c>
      <c r="R21" s="37">
        <f t="shared" si="11"/>
        <v>0.01110956189</v>
      </c>
      <c r="S21" s="37">
        <f t="shared" si="12"/>
        <v>0.08476205736</v>
      </c>
      <c r="T21" s="19">
        <f t="shared" si="13"/>
        <v>0.05822187254</v>
      </c>
      <c r="U21" s="19"/>
    </row>
    <row r="22">
      <c r="A22" s="2" t="s">
        <v>281</v>
      </c>
      <c r="B22" s="2">
        <v>1377.0</v>
      </c>
      <c r="C22" s="12">
        <v>41.0</v>
      </c>
      <c r="D22" s="18">
        <v>65.0</v>
      </c>
      <c r="E22" s="5">
        <v>90.0</v>
      </c>
      <c r="F22" s="6">
        <v>122.0</v>
      </c>
      <c r="G22" s="23">
        <f t="shared" ref="G22:J22" si="48">C22/$B22</f>
        <v>0.02977487291</v>
      </c>
      <c r="H22" s="23">
        <f t="shared" si="48"/>
        <v>0.04720406681</v>
      </c>
      <c r="I22" s="23">
        <f t="shared" si="48"/>
        <v>0.06535947712</v>
      </c>
      <c r="J22" s="23">
        <f t="shared" si="48"/>
        <v>0.08859840232</v>
      </c>
      <c r="K22" s="19">
        <f t="shared" si="5"/>
        <v>0.3333333333</v>
      </c>
      <c r="L22" s="19">
        <f t="shared" ref="L22:M22" si="49">I22</f>
        <v>0.06535947712</v>
      </c>
      <c r="M22" s="19">
        <f t="shared" si="49"/>
        <v>0.08859840232</v>
      </c>
      <c r="N22" s="36">
        <f t="shared" si="7"/>
        <v>1</v>
      </c>
      <c r="O22" s="37">
        <f t="shared" si="8"/>
        <v>0.08859840232</v>
      </c>
      <c r="P22" s="37">
        <f t="shared" si="9"/>
        <v>0.3333333333</v>
      </c>
      <c r="Q22" s="37">
        <f t="shared" si="10"/>
        <v>0.00579074525</v>
      </c>
      <c r="R22" s="37">
        <f t="shared" si="11"/>
        <v>0.02953280077</v>
      </c>
      <c r="S22" s="37">
        <f t="shared" si="12"/>
        <v>0.1111111111</v>
      </c>
      <c r="T22" s="19">
        <f t="shared" si="13"/>
        <v>0.1358024691</v>
      </c>
      <c r="U22" s="19"/>
    </row>
    <row r="23">
      <c r="A23" s="2" t="s">
        <v>282</v>
      </c>
      <c r="B23" s="2">
        <v>949.0</v>
      </c>
      <c r="C23" s="12">
        <v>17.0</v>
      </c>
      <c r="D23" s="18">
        <v>27.0</v>
      </c>
      <c r="E23" s="5">
        <v>49.0</v>
      </c>
      <c r="F23" s="6">
        <v>62.0</v>
      </c>
      <c r="G23" s="23">
        <f t="shared" ref="G23:J23" si="50">C23/$B23</f>
        <v>0.01791359326</v>
      </c>
      <c r="H23" s="23">
        <f t="shared" si="50"/>
        <v>0.02845100105</v>
      </c>
      <c r="I23" s="23">
        <f t="shared" si="50"/>
        <v>0.05163329821</v>
      </c>
      <c r="J23" s="23">
        <f t="shared" si="50"/>
        <v>0.06533192835</v>
      </c>
      <c r="K23" s="19">
        <f t="shared" si="5"/>
        <v>0.2838709677</v>
      </c>
      <c r="L23" s="19">
        <f t="shared" ref="L23:M23" si="51">I23</f>
        <v>0.05163329821</v>
      </c>
      <c r="M23" s="19">
        <f t="shared" si="51"/>
        <v>0.06533192835</v>
      </c>
      <c r="N23" s="36">
        <f t="shared" si="7"/>
        <v>1</v>
      </c>
      <c r="O23" s="37">
        <f t="shared" si="8"/>
        <v>0.06533192835</v>
      </c>
      <c r="P23" s="37">
        <f t="shared" si="9"/>
        <v>0.2838709677</v>
      </c>
      <c r="Q23" s="37">
        <f t="shared" si="10"/>
        <v>0.003373302939</v>
      </c>
      <c r="R23" s="37">
        <f t="shared" si="11"/>
        <v>0.01854583772</v>
      </c>
      <c r="S23" s="37">
        <f t="shared" si="12"/>
        <v>0.08058272633</v>
      </c>
      <c r="T23" s="19">
        <f t="shared" si="13"/>
        <v>0.0937829294</v>
      </c>
      <c r="U23" s="19"/>
    </row>
    <row r="24">
      <c r="A24" s="2" t="s">
        <v>283</v>
      </c>
      <c r="B24" s="2">
        <v>1662.0</v>
      </c>
      <c r="C24" s="12">
        <v>40.0</v>
      </c>
      <c r="D24" s="18">
        <v>53.0</v>
      </c>
      <c r="E24" s="5">
        <v>91.0</v>
      </c>
      <c r="F24" s="6">
        <v>112.0</v>
      </c>
      <c r="G24" s="23">
        <f t="shared" ref="G24:J24" si="52">C24/$B24</f>
        <v>0.02406738869</v>
      </c>
      <c r="H24" s="23">
        <f t="shared" si="52"/>
        <v>0.03188929001</v>
      </c>
      <c r="I24" s="23">
        <f t="shared" si="52"/>
        <v>0.05475330927</v>
      </c>
      <c r="J24" s="23">
        <f t="shared" si="52"/>
        <v>0.06738868833</v>
      </c>
      <c r="K24" s="19">
        <f t="shared" si="5"/>
        <v>0.3141891892</v>
      </c>
      <c r="L24" s="19">
        <f t="shared" ref="L24:M24" si="53">I24</f>
        <v>0.05475330927</v>
      </c>
      <c r="M24" s="19">
        <f t="shared" si="53"/>
        <v>0.06738868833</v>
      </c>
      <c r="N24" s="36">
        <f t="shared" si="7"/>
        <v>1</v>
      </c>
      <c r="O24" s="37">
        <f t="shared" si="8"/>
        <v>0.06738868833</v>
      </c>
      <c r="P24" s="37">
        <f t="shared" si="9"/>
        <v>0.3141891892</v>
      </c>
      <c r="Q24" s="37">
        <f t="shared" si="10"/>
        <v>0.003689753693</v>
      </c>
      <c r="R24" s="37">
        <f t="shared" si="11"/>
        <v>0.02117279735</v>
      </c>
      <c r="S24" s="37">
        <f t="shared" si="12"/>
        <v>0.0987148466</v>
      </c>
      <c r="T24" s="19">
        <f t="shared" si="13"/>
        <v>0.09927797834</v>
      </c>
      <c r="U24" s="19"/>
    </row>
    <row r="25">
      <c r="A25" s="2" t="s">
        <v>284</v>
      </c>
      <c r="B25" s="2">
        <v>1273.0</v>
      </c>
      <c r="C25" s="12">
        <v>19.0</v>
      </c>
      <c r="D25" s="18">
        <v>37.0</v>
      </c>
      <c r="E25" s="5">
        <v>80.0</v>
      </c>
      <c r="F25" s="6">
        <v>167.0</v>
      </c>
      <c r="G25" s="23">
        <f t="shared" ref="G25:J25" si="54">C25/$B25</f>
        <v>0.01492537313</v>
      </c>
      <c r="H25" s="23">
        <f t="shared" si="54"/>
        <v>0.02906520031</v>
      </c>
      <c r="I25" s="23">
        <f t="shared" si="54"/>
        <v>0.06284367636</v>
      </c>
      <c r="J25" s="23">
        <f t="shared" si="54"/>
        <v>0.1311861744</v>
      </c>
      <c r="K25" s="19">
        <f t="shared" si="5"/>
        <v>0.1848184818</v>
      </c>
      <c r="L25" s="19">
        <f t="shared" ref="L25:M25" si="55">I25</f>
        <v>0.06284367636</v>
      </c>
      <c r="M25" s="19">
        <f t="shared" si="55"/>
        <v>0.1311861744</v>
      </c>
      <c r="N25" s="36">
        <f t="shared" si="7"/>
        <v>1</v>
      </c>
      <c r="O25" s="37">
        <f t="shared" si="8"/>
        <v>0.1311861744</v>
      </c>
      <c r="P25" s="37">
        <f t="shared" si="9"/>
        <v>0.1848184818</v>
      </c>
      <c r="Q25" s="37">
        <f t="shared" si="10"/>
        <v>0.008244221486</v>
      </c>
      <c r="R25" s="37">
        <f t="shared" si="11"/>
        <v>0.02424562959</v>
      </c>
      <c r="S25" s="37">
        <f t="shared" si="12"/>
        <v>0.03415787123</v>
      </c>
      <c r="T25" s="19">
        <f t="shared" si="13"/>
        <v>0.1602513747</v>
      </c>
      <c r="U25" s="19"/>
    </row>
    <row r="26">
      <c r="A26" s="2" t="s">
        <v>285</v>
      </c>
      <c r="B26" s="2">
        <v>1876.0</v>
      </c>
      <c r="C26" s="12">
        <v>41.0</v>
      </c>
      <c r="D26" s="18">
        <v>84.0</v>
      </c>
      <c r="E26" s="5">
        <v>66.0</v>
      </c>
      <c r="F26" s="6">
        <v>131.0</v>
      </c>
      <c r="G26" s="23">
        <f t="shared" ref="G26:J26" si="56">C26/$B26</f>
        <v>0.02185501066</v>
      </c>
      <c r="H26" s="23">
        <f t="shared" si="56"/>
        <v>0.0447761194</v>
      </c>
      <c r="I26" s="23">
        <f t="shared" si="56"/>
        <v>0.03518123667</v>
      </c>
      <c r="J26" s="23">
        <f t="shared" si="56"/>
        <v>0.06982942431</v>
      </c>
      <c r="K26" s="19">
        <f t="shared" si="5"/>
        <v>0.3881987578</v>
      </c>
      <c r="L26" s="19">
        <f t="shared" ref="L26:M26" si="57">I26</f>
        <v>0.03518123667</v>
      </c>
      <c r="M26" s="19">
        <f t="shared" si="57"/>
        <v>0.06982942431</v>
      </c>
      <c r="N26" s="36">
        <f t="shared" si="7"/>
        <v>1</v>
      </c>
      <c r="O26" s="37">
        <f t="shared" si="8"/>
        <v>0.06982942431</v>
      </c>
      <c r="P26" s="37">
        <f t="shared" si="9"/>
        <v>0.3881987578</v>
      </c>
      <c r="Q26" s="37">
        <f t="shared" si="10"/>
        <v>0.002456685503</v>
      </c>
      <c r="R26" s="37">
        <f t="shared" si="11"/>
        <v>0.02710769577</v>
      </c>
      <c r="S26" s="37">
        <f t="shared" si="12"/>
        <v>0.1506982755</v>
      </c>
      <c r="T26" s="19">
        <f t="shared" si="13"/>
        <v>0.1146055437</v>
      </c>
      <c r="U26" s="19"/>
    </row>
    <row r="27">
      <c r="A27" s="2" t="s">
        <v>286</v>
      </c>
      <c r="B27" s="2">
        <v>2562.0</v>
      </c>
      <c r="C27" s="12">
        <v>53.0</v>
      </c>
      <c r="D27" s="18">
        <v>92.0</v>
      </c>
      <c r="E27" s="5">
        <v>148.0</v>
      </c>
      <c r="F27" s="6">
        <v>213.0</v>
      </c>
      <c r="G27" s="23">
        <f t="shared" ref="G27:J27" si="58">C27/$B27</f>
        <v>0.02068696331</v>
      </c>
      <c r="H27" s="23">
        <f t="shared" si="58"/>
        <v>0.03590944575</v>
      </c>
      <c r="I27" s="23">
        <f t="shared" si="58"/>
        <v>0.05776736924</v>
      </c>
      <c r="J27" s="23">
        <f t="shared" si="58"/>
        <v>0.0831381733</v>
      </c>
      <c r="K27" s="19">
        <f t="shared" si="5"/>
        <v>0.2865612648</v>
      </c>
      <c r="L27" s="19">
        <f t="shared" ref="L27:M27" si="59">I27</f>
        <v>0.05776736924</v>
      </c>
      <c r="M27" s="19">
        <f t="shared" si="59"/>
        <v>0.0831381733</v>
      </c>
      <c r="N27" s="36">
        <f t="shared" si="7"/>
        <v>1</v>
      </c>
      <c r="O27" s="37">
        <f t="shared" si="8"/>
        <v>0.0831381733</v>
      </c>
      <c r="P27" s="37">
        <f t="shared" si="9"/>
        <v>0.2865612648</v>
      </c>
      <c r="Q27" s="37">
        <f t="shared" si="10"/>
        <v>0.004802673555</v>
      </c>
      <c r="R27" s="37">
        <f t="shared" si="11"/>
        <v>0.0238241801</v>
      </c>
      <c r="S27" s="37">
        <f t="shared" si="12"/>
        <v>0.0821173585</v>
      </c>
      <c r="T27" s="19">
        <f t="shared" si="13"/>
        <v>0.119047619</v>
      </c>
      <c r="U27" s="19"/>
    </row>
    <row r="28">
      <c r="A28" s="2" t="s">
        <v>287</v>
      </c>
      <c r="B28" s="2">
        <v>1880.0</v>
      </c>
      <c r="C28" s="12">
        <v>35.0</v>
      </c>
      <c r="D28" s="18">
        <v>77.0</v>
      </c>
      <c r="E28" s="5">
        <v>88.0</v>
      </c>
      <c r="F28" s="6">
        <v>129.0</v>
      </c>
      <c r="G28" s="23">
        <f t="shared" ref="G28:J28" si="60">C28/$B28</f>
        <v>0.01861702128</v>
      </c>
      <c r="H28" s="23">
        <f t="shared" si="60"/>
        <v>0.04095744681</v>
      </c>
      <c r="I28" s="23">
        <f t="shared" si="60"/>
        <v>0.04680851064</v>
      </c>
      <c r="J28" s="23">
        <f t="shared" si="60"/>
        <v>0.06861702128</v>
      </c>
      <c r="K28" s="19">
        <f t="shared" si="5"/>
        <v>0.3404255319</v>
      </c>
      <c r="L28" s="19">
        <f t="shared" ref="L28:M28" si="61">I28</f>
        <v>0.04680851064</v>
      </c>
      <c r="M28" s="19">
        <f t="shared" si="61"/>
        <v>0.06861702128</v>
      </c>
      <c r="N28" s="36">
        <f t="shared" si="7"/>
        <v>1</v>
      </c>
      <c r="O28" s="37">
        <f t="shared" si="8"/>
        <v>0.06861702128</v>
      </c>
      <c r="P28" s="37">
        <f t="shared" si="9"/>
        <v>0.3404255319</v>
      </c>
      <c r="Q28" s="37">
        <f t="shared" si="10"/>
        <v>0.00321186057</v>
      </c>
      <c r="R28" s="37">
        <f t="shared" si="11"/>
        <v>0.02335898597</v>
      </c>
      <c r="S28" s="37">
        <f t="shared" si="12"/>
        <v>0.1158895428</v>
      </c>
      <c r="T28" s="19">
        <f t="shared" si="13"/>
        <v>0.1095744681</v>
      </c>
      <c r="U28" s="19"/>
    </row>
    <row r="29">
      <c r="A29" s="2" t="s">
        <v>289</v>
      </c>
      <c r="B29" s="2">
        <v>2484.0</v>
      </c>
      <c r="C29" s="12">
        <v>42.0</v>
      </c>
      <c r="D29" s="18">
        <v>61.0</v>
      </c>
      <c r="E29" s="5">
        <v>72.0</v>
      </c>
      <c r="F29" s="6">
        <v>91.0</v>
      </c>
      <c r="G29" s="23">
        <f t="shared" ref="G29:J29" si="62">C29/$B29</f>
        <v>0.01690821256</v>
      </c>
      <c r="H29" s="23">
        <f t="shared" si="62"/>
        <v>0.02455716586</v>
      </c>
      <c r="I29" s="23">
        <f t="shared" si="62"/>
        <v>0.02898550725</v>
      </c>
      <c r="J29" s="23">
        <f t="shared" si="62"/>
        <v>0.03663446055</v>
      </c>
      <c r="K29" s="19">
        <f t="shared" si="5"/>
        <v>0.3872180451</v>
      </c>
      <c r="L29" s="19">
        <f t="shared" ref="L29:M29" si="63">I29</f>
        <v>0.02898550725</v>
      </c>
      <c r="M29" s="19">
        <f t="shared" si="63"/>
        <v>0.03663446055</v>
      </c>
      <c r="N29" s="36">
        <f t="shared" si="7"/>
        <v>1</v>
      </c>
      <c r="O29" s="37">
        <f t="shared" si="8"/>
        <v>0.03663446055</v>
      </c>
      <c r="P29" s="37">
        <f t="shared" si="9"/>
        <v>0.3872180451</v>
      </c>
      <c r="Q29" s="37">
        <f t="shared" si="10"/>
        <v>0.001061868422</v>
      </c>
      <c r="R29" s="37">
        <f t="shared" si="11"/>
        <v>0.0141855242</v>
      </c>
      <c r="S29" s="37">
        <f t="shared" si="12"/>
        <v>0.1499378145</v>
      </c>
      <c r="T29" s="19">
        <f t="shared" si="13"/>
        <v>0.06119162641</v>
      </c>
      <c r="U29" s="19"/>
    </row>
    <row r="30">
      <c r="A30" s="2" t="s">
        <v>290</v>
      </c>
      <c r="B30" s="2">
        <v>2493.0</v>
      </c>
      <c r="C30" s="12">
        <v>79.0</v>
      </c>
      <c r="D30" s="18">
        <v>118.0</v>
      </c>
      <c r="E30" s="5">
        <v>74.0</v>
      </c>
      <c r="F30" s="6">
        <v>70.0</v>
      </c>
      <c r="G30" s="23">
        <f t="shared" ref="G30:J30" si="64">C30/$B30</f>
        <v>0.03168872844</v>
      </c>
      <c r="H30" s="23">
        <f t="shared" si="64"/>
        <v>0.04733253109</v>
      </c>
      <c r="I30" s="23">
        <f t="shared" si="64"/>
        <v>0.02968311272</v>
      </c>
      <c r="J30" s="23">
        <f t="shared" si="64"/>
        <v>0.02807862014</v>
      </c>
      <c r="K30" s="19">
        <f t="shared" si="5"/>
        <v>0.57771261</v>
      </c>
      <c r="L30" s="19">
        <f t="shared" ref="L30:M30" si="65">I30</f>
        <v>0.02968311272</v>
      </c>
      <c r="M30" s="19">
        <f t="shared" si="65"/>
        <v>0.02807862014</v>
      </c>
      <c r="N30" s="36">
        <f t="shared" si="7"/>
        <v>1</v>
      </c>
      <c r="O30" s="37">
        <f t="shared" si="8"/>
        <v>0.02807862014</v>
      </c>
      <c r="P30" s="37">
        <f t="shared" si="9"/>
        <v>0.57771261</v>
      </c>
      <c r="Q30" s="37">
        <f t="shared" si="10"/>
        <v>0.0008334608464</v>
      </c>
      <c r="R30" s="37">
        <f t="shared" si="11"/>
        <v>0.01622137292</v>
      </c>
      <c r="S30" s="37">
        <f t="shared" si="12"/>
        <v>0.3337518597</v>
      </c>
      <c r="T30" s="19">
        <f t="shared" si="13"/>
        <v>0.07541115122</v>
      </c>
      <c r="U30" s="19"/>
    </row>
    <row r="31">
      <c r="A31" s="2" t="s">
        <v>291</v>
      </c>
      <c r="B31" s="2">
        <v>2850.0</v>
      </c>
      <c r="C31" s="12">
        <v>60.0</v>
      </c>
      <c r="D31" s="18">
        <v>80.0</v>
      </c>
      <c r="E31" s="5">
        <v>175.0</v>
      </c>
      <c r="F31" s="6">
        <v>214.0</v>
      </c>
      <c r="G31" s="23">
        <f t="shared" ref="G31:J31" si="66">C31/$B31</f>
        <v>0.02105263158</v>
      </c>
      <c r="H31" s="23">
        <f t="shared" si="66"/>
        <v>0.02807017544</v>
      </c>
      <c r="I31" s="23">
        <f t="shared" si="66"/>
        <v>0.06140350877</v>
      </c>
      <c r="J31" s="23">
        <f t="shared" si="66"/>
        <v>0.0750877193</v>
      </c>
      <c r="K31" s="19">
        <f t="shared" si="5"/>
        <v>0.2646502836</v>
      </c>
      <c r="L31" s="19">
        <f t="shared" ref="L31:M31" si="67">I31</f>
        <v>0.06140350877</v>
      </c>
      <c r="M31" s="19">
        <f t="shared" si="67"/>
        <v>0.0750877193</v>
      </c>
      <c r="N31" s="36">
        <f t="shared" si="7"/>
        <v>1</v>
      </c>
      <c r="O31" s="37">
        <f t="shared" si="8"/>
        <v>0.0750877193</v>
      </c>
      <c r="P31" s="37">
        <f t="shared" si="9"/>
        <v>0.2646502836</v>
      </c>
      <c r="Q31" s="37">
        <f t="shared" si="10"/>
        <v>0.004610649431</v>
      </c>
      <c r="R31" s="37">
        <f t="shared" si="11"/>
        <v>0.0198719862</v>
      </c>
      <c r="S31" s="37">
        <f t="shared" si="12"/>
        <v>0.07003977259</v>
      </c>
      <c r="T31" s="19">
        <f t="shared" si="13"/>
        <v>0.1031578947</v>
      </c>
      <c r="U31" s="19"/>
    </row>
    <row r="32">
      <c r="A32" s="2" t="s">
        <v>292</v>
      </c>
      <c r="B32" s="2">
        <v>2743.0</v>
      </c>
      <c r="C32" s="12">
        <v>67.0</v>
      </c>
      <c r="D32" s="18">
        <v>104.0</v>
      </c>
      <c r="E32" s="5">
        <v>134.0</v>
      </c>
      <c r="F32" s="6">
        <v>164.0</v>
      </c>
      <c r="G32" s="23">
        <f t="shared" ref="G32:J32" si="68">C32/$B32</f>
        <v>0.02442581116</v>
      </c>
      <c r="H32" s="23">
        <f t="shared" si="68"/>
        <v>0.03791469194</v>
      </c>
      <c r="I32" s="23">
        <f t="shared" si="68"/>
        <v>0.04885162231</v>
      </c>
      <c r="J32" s="23">
        <f t="shared" si="68"/>
        <v>0.05978855268</v>
      </c>
      <c r="K32" s="19">
        <f t="shared" si="5"/>
        <v>0.3646055437</v>
      </c>
      <c r="L32" s="19">
        <f t="shared" ref="L32:M32" si="69">I32</f>
        <v>0.04885162231</v>
      </c>
      <c r="M32" s="19">
        <f t="shared" si="69"/>
        <v>0.05978855268</v>
      </c>
      <c r="N32" s="36">
        <f t="shared" si="7"/>
        <v>1</v>
      </c>
      <c r="O32" s="37">
        <f t="shared" si="8"/>
        <v>0.05978855268</v>
      </c>
      <c r="P32" s="37">
        <f t="shared" si="9"/>
        <v>0.3646055437</v>
      </c>
      <c r="Q32" s="37">
        <f t="shared" si="10"/>
        <v>0.002920767794</v>
      </c>
      <c r="R32" s="37">
        <f t="shared" si="11"/>
        <v>0.02179923776</v>
      </c>
      <c r="S32" s="37">
        <f t="shared" si="12"/>
        <v>0.1329372025</v>
      </c>
      <c r="T32" s="19">
        <f t="shared" si="13"/>
        <v>0.09770324462</v>
      </c>
      <c r="U32" s="19"/>
    </row>
    <row r="33">
      <c r="A33" s="2" t="s">
        <v>293</v>
      </c>
      <c r="B33" s="2">
        <v>2624.0</v>
      </c>
      <c r="C33" s="12">
        <v>54.0</v>
      </c>
      <c r="D33" s="18">
        <v>70.0</v>
      </c>
      <c r="E33" s="5">
        <v>151.0</v>
      </c>
      <c r="F33" s="6">
        <v>165.0</v>
      </c>
      <c r="G33" s="23">
        <f t="shared" ref="G33:J33" si="70">C33/$B33</f>
        <v>0.02057926829</v>
      </c>
      <c r="H33" s="23">
        <f t="shared" si="70"/>
        <v>0.02667682927</v>
      </c>
      <c r="I33" s="23">
        <f t="shared" si="70"/>
        <v>0.05754573171</v>
      </c>
      <c r="J33" s="23">
        <f t="shared" si="70"/>
        <v>0.06288109756</v>
      </c>
      <c r="K33" s="19">
        <f t="shared" si="5"/>
        <v>0.2818181818</v>
      </c>
      <c r="L33" s="19">
        <f t="shared" ref="L33:M33" si="71">I33</f>
        <v>0.05754573171</v>
      </c>
      <c r="M33" s="19">
        <f t="shared" si="71"/>
        <v>0.06288109756</v>
      </c>
      <c r="N33" s="36">
        <f t="shared" si="7"/>
        <v>1</v>
      </c>
      <c r="O33" s="37">
        <f t="shared" si="8"/>
        <v>0.06288109756</v>
      </c>
      <c r="P33" s="37">
        <f t="shared" si="9"/>
        <v>0.2818181818</v>
      </c>
      <c r="Q33" s="37">
        <f t="shared" si="10"/>
        <v>0.00361853877</v>
      </c>
      <c r="R33" s="37">
        <f t="shared" si="11"/>
        <v>0.01772103659</v>
      </c>
      <c r="S33" s="37">
        <f t="shared" si="12"/>
        <v>0.0794214876</v>
      </c>
      <c r="T33" s="19">
        <f t="shared" si="13"/>
        <v>0.08955792683</v>
      </c>
      <c r="U33" s="19"/>
    </row>
    <row r="34">
      <c r="A34" s="2" t="s">
        <v>294</v>
      </c>
      <c r="B34" s="2">
        <v>2046.0</v>
      </c>
      <c r="C34" s="12">
        <v>46.0</v>
      </c>
      <c r="D34" s="18">
        <v>41.0</v>
      </c>
      <c r="E34" s="5">
        <v>236.0</v>
      </c>
      <c r="F34" s="6">
        <v>194.0</v>
      </c>
      <c r="G34" s="23">
        <f t="shared" ref="G34:J34" si="72">C34/$B34</f>
        <v>0.02248289345</v>
      </c>
      <c r="H34" s="23">
        <f t="shared" si="72"/>
        <v>0.02003910068</v>
      </c>
      <c r="I34" s="23">
        <f t="shared" si="72"/>
        <v>0.1153470186</v>
      </c>
      <c r="J34" s="23">
        <f t="shared" si="72"/>
        <v>0.09481915934</v>
      </c>
      <c r="K34" s="19">
        <f t="shared" si="5"/>
        <v>0.16827853</v>
      </c>
      <c r="L34" s="19">
        <f t="shared" ref="L34:M34" si="73">I34</f>
        <v>0.1153470186</v>
      </c>
      <c r="M34" s="19">
        <f t="shared" si="73"/>
        <v>0.09481915934</v>
      </c>
      <c r="N34" s="36">
        <f t="shared" si="7"/>
        <v>1</v>
      </c>
      <c r="O34" s="37">
        <f t="shared" si="8"/>
        <v>0.09481915934</v>
      </c>
      <c r="P34" s="37">
        <f t="shared" si="9"/>
        <v>0.16827853</v>
      </c>
      <c r="Q34" s="37">
        <f t="shared" si="10"/>
        <v>0.01093710733</v>
      </c>
      <c r="R34" s="37">
        <f t="shared" si="11"/>
        <v>0.01595602875</v>
      </c>
      <c r="S34" s="37">
        <f t="shared" si="12"/>
        <v>0.02831766365</v>
      </c>
      <c r="T34" s="19">
        <f t="shared" si="13"/>
        <v>0.11485826</v>
      </c>
      <c r="U34" s="19"/>
    </row>
    <row r="35">
      <c r="A35" s="2" t="s">
        <v>295</v>
      </c>
      <c r="B35" s="2">
        <v>2825.0</v>
      </c>
      <c r="C35" s="12">
        <v>67.0</v>
      </c>
      <c r="D35" s="18">
        <v>103.0</v>
      </c>
      <c r="E35" s="5">
        <v>47.0</v>
      </c>
      <c r="F35" s="6">
        <v>46.0</v>
      </c>
      <c r="G35" s="23">
        <f t="shared" ref="G35:J35" si="74">C35/$B35</f>
        <v>0.02371681416</v>
      </c>
      <c r="H35" s="23">
        <f t="shared" si="74"/>
        <v>0.03646017699</v>
      </c>
      <c r="I35" s="23">
        <f t="shared" si="74"/>
        <v>0.01663716814</v>
      </c>
      <c r="J35" s="23">
        <f t="shared" si="74"/>
        <v>0.01628318584</v>
      </c>
      <c r="K35" s="19">
        <f t="shared" si="5"/>
        <v>0.6463878327</v>
      </c>
      <c r="L35" s="19">
        <f t="shared" ref="L35:M35" si="75">I35</f>
        <v>0.01663716814</v>
      </c>
      <c r="M35" s="19">
        <f t="shared" si="75"/>
        <v>0.01628318584</v>
      </c>
      <c r="N35" s="36">
        <f t="shared" si="7"/>
        <v>1</v>
      </c>
      <c r="O35" s="37">
        <f t="shared" si="8"/>
        <v>0.01628318584</v>
      </c>
      <c r="P35" s="37">
        <f t="shared" si="9"/>
        <v>0.6463878327</v>
      </c>
      <c r="Q35" s="37">
        <f t="shared" si="10"/>
        <v>0.0002709061007</v>
      </c>
      <c r="R35" s="37">
        <f t="shared" si="11"/>
        <v>0.01052525321</v>
      </c>
      <c r="S35" s="37">
        <f t="shared" si="12"/>
        <v>0.4178172303</v>
      </c>
      <c r="T35" s="19">
        <f t="shared" si="13"/>
        <v>0.05274336283</v>
      </c>
      <c r="U35" s="19"/>
    </row>
    <row r="36">
      <c r="A36" s="2" t="s">
        <v>296</v>
      </c>
      <c r="B36" s="2">
        <v>2495.0</v>
      </c>
      <c r="C36" s="12">
        <v>38.0</v>
      </c>
      <c r="D36" s="18">
        <v>68.0</v>
      </c>
      <c r="E36" s="5">
        <v>115.0</v>
      </c>
      <c r="F36" s="6">
        <v>135.0</v>
      </c>
      <c r="G36" s="23">
        <f t="shared" ref="G36:J36" si="76">C36/$B36</f>
        <v>0.01523046092</v>
      </c>
      <c r="H36" s="23">
        <f t="shared" si="76"/>
        <v>0.02725450902</v>
      </c>
      <c r="I36" s="23">
        <f t="shared" si="76"/>
        <v>0.04609218437</v>
      </c>
      <c r="J36" s="23">
        <f t="shared" si="76"/>
        <v>0.05410821643</v>
      </c>
      <c r="K36" s="19">
        <f t="shared" si="5"/>
        <v>0.297752809</v>
      </c>
      <c r="L36" s="19">
        <f t="shared" ref="L36:M36" si="77">I36</f>
        <v>0.04609218437</v>
      </c>
      <c r="M36" s="19">
        <f t="shared" si="77"/>
        <v>0.05410821643</v>
      </c>
      <c r="N36" s="36">
        <f t="shared" si="7"/>
        <v>1</v>
      </c>
      <c r="O36" s="37">
        <f t="shared" si="8"/>
        <v>0.05410821643</v>
      </c>
      <c r="P36" s="37">
        <f t="shared" si="9"/>
        <v>0.297752809</v>
      </c>
      <c r="Q36" s="37">
        <f t="shared" si="10"/>
        <v>0.002493965888</v>
      </c>
      <c r="R36" s="37">
        <f t="shared" si="11"/>
        <v>0.01611087343</v>
      </c>
      <c r="S36" s="37">
        <f t="shared" si="12"/>
        <v>0.08865673526</v>
      </c>
      <c r="T36" s="19">
        <f t="shared" si="13"/>
        <v>0.08136272545</v>
      </c>
      <c r="U36" s="19"/>
    </row>
    <row r="37">
      <c r="A37" s="2" t="s">
        <v>297</v>
      </c>
      <c r="B37" s="2">
        <v>1567.0</v>
      </c>
      <c r="C37" s="12">
        <v>38.0</v>
      </c>
      <c r="D37" s="18">
        <v>60.0</v>
      </c>
      <c r="E37" s="5">
        <v>68.0</v>
      </c>
      <c r="F37" s="6">
        <v>64.0</v>
      </c>
      <c r="G37" s="23">
        <f t="shared" ref="G37:J37" si="78">C37/$B37</f>
        <v>0.02425015954</v>
      </c>
      <c r="H37" s="23">
        <f t="shared" si="78"/>
        <v>0.03828972559</v>
      </c>
      <c r="I37" s="23">
        <f t="shared" si="78"/>
        <v>0.04339502234</v>
      </c>
      <c r="J37" s="23">
        <f t="shared" si="78"/>
        <v>0.04084237396</v>
      </c>
      <c r="K37" s="19">
        <f t="shared" si="5"/>
        <v>0.4260869565</v>
      </c>
      <c r="L37" s="19">
        <f t="shared" ref="L37:M37" si="79">I37</f>
        <v>0.04339502234</v>
      </c>
      <c r="M37" s="19">
        <f t="shared" si="79"/>
        <v>0.04084237396</v>
      </c>
      <c r="N37" s="36">
        <f t="shared" si="7"/>
        <v>1</v>
      </c>
      <c r="O37" s="37">
        <f t="shared" si="8"/>
        <v>0.04084237396</v>
      </c>
      <c r="P37" s="37">
        <f t="shared" si="9"/>
        <v>0.4260869565</v>
      </c>
      <c r="Q37" s="37">
        <f t="shared" si="10"/>
        <v>0.00177235573</v>
      </c>
      <c r="R37" s="37">
        <f t="shared" si="11"/>
        <v>0.01740240282</v>
      </c>
      <c r="S37" s="37">
        <f t="shared" si="12"/>
        <v>0.1815500945</v>
      </c>
      <c r="T37" s="19">
        <f t="shared" si="13"/>
        <v>0.07913209955</v>
      </c>
      <c r="U37" s="19"/>
    </row>
    <row r="38">
      <c r="A38" s="2" t="s">
        <v>299</v>
      </c>
      <c r="B38" s="2">
        <v>2783.0</v>
      </c>
      <c r="C38" s="12">
        <v>77.0</v>
      </c>
      <c r="D38" s="18">
        <v>88.0</v>
      </c>
      <c r="E38" s="5">
        <v>235.0</v>
      </c>
      <c r="F38" s="6">
        <v>192.0</v>
      </c>
      <c r="G38" s="23">
        <f t="shared" ref="G38:J38" si="80">C38/$B38</f>
        <v>0.02766798419</v>
      </c>
      <c r="H38" s="23">
        <f t="shared" si="80"/>
        <v>0.03162055336</v>
      </c>
      <c r="I38" s="23">
        <f t="shared" si="80"/>
        <v>0.08444125045</v>
      </c>
      <c r="J38" s="23">
        <f t="shared" si="80"/>
        <v>0.06899029824</v>
      </c>
      <c r="K38" s="19">
        <f t="shared" si="5"/>
        <v>0.2787162162</v>
      </c>
      <c r="L38" s="19">
        <f t="shared" ref="L38:M38" si="81">I38</f>
        <v>0.08444125045</v>
      </c>
      <c r="M38" s="19">
        <f t="shared" si="81"/>
        <v>0.06899029824</v>
      </c>
      <c r="N38" s="36">
        <f t="shared" si="7"/>
        <v>1</v>
      </c>
      <c r="O38" s="37">
        <f t="shared" si="8"/>
        <v>0.06899029824</v>
      </c>
      <c r="P38" s="37">
        <f t="shared" si="9"/>
        <v>0.2787162162</v>
      </c>
      <c r="Q38" s="37">
        <f t="shared" si="10"/>
        <v>0.005825627052</v>
      </c>
      <c r="R38" s="37">
        <f t="shared" si="11"/>
        <v>0.01922871488</v>
      </c>
      <c r="S38" s="37">
        <f t="shared" si="12"/>
        <v>0.07768272918</v>
      </c>
      <c r="T38" s="19">
        <f t="shared" si="13"/>
        <v>0.1006108516</v>
      </c>
      <c r="U38" s="19"/>
    </row>
    <row r="39">
      <c r="A39" s="2" t="s">
        <v>300</v>
      </c>
      <c r="B39" s="2">
        <v>1488.0</v>
      </c>
      <c r="C39" s="12">
        <v>17.0</v>
      </c>
      <c r="D39" s="18">
        <v>58.0</v>
      </c>
      <c r="E39" s="5">
        <v>72.0</v>
      </c>
      <c r="F39" s="6">
        <v>115.0</v>
      </c>
      <c r="G39" s="23">
        <f t="shared" ref="G39:J39" si="82">C39/$B39</f>
        <v>0.01142473118</v>
      </c>
      <c r="H39" s="23">
        <f t="shared" si="82"/>
        <v>0.03897849462</v>
      </c>
      <c r="I39" s="23">
        <f t="shared" si="82"/>
        <v>0.04838709677</v>
      </c>
      <c r="J39" s="23">
        <f t="shared" si="82"/>
        <v>0.07728494624</v>
      </c>
      <c r="K39" s="19">
        <f t="shared" si="5"/>
        <v>0.286259542</v>
      </c>
      <c r="L39" s="19">
        <f t="shared" ref="L39:M39" si="83">I39</f>
        <v>0.04838709677</v>
      </c>
      <c r="M39" s="19">
        <f t="shared" si="83"/>
        <v>0.07728494624</v>
      </c>
      <c r="N39" s="36">
        <f t="shared" si="7"/>
        <v>1</v>
      </c>
      <c r="O39" s="37">
        <f t="shared" si="8"/>
        <v>0.07728494624</v>
      </c>
      <c r="P39" s="37">
        <f t="shared" si="9"/>
        <v>0.286259542</v>
      </c>
      <c r="Q39" s="37">
        <f t="shared" si="10"/>
        <v>0.003739594173</v>
      </c>
      <c r="R39" s="37">
        <f t="shared" si="11"/>
        <v>0.02212355331</v>
      </c>
      <c r="S39" s="37">
        <f t="shared" si="12"/>
        <v>0.08194452538</v>
      </c>
      <c r="T39" s="19">
        <f t="shared" si="13"/>
        <v>0.1162634409</v>
      </c>
      <c r="U39" s="19"/>
    </row>
    <row r="40">
      <c r="A40" s="2" t="s">
        <v>301</v>
      </c>
      <c r="B40" s="2">
        <v>1120.0</v>
      </c>
      <c r="C40" s="12">
        <v>15.0</v>
      </c>
      <c r="D40" s="18">
        <v>23.0</v>
      </c>
      <c r="E40" s="5">
        <v>31.0</v>
      </c>
      <c r="F40" s="6">
        <v>35.0</v>
      </c>
      <c r="G40" s="23">
        <f t="shared" ref="G40:J40" si="84">C40/$B40</f>
        <v>0.01339285714</v>
      </c>
      <c r="H40" s="23">
        <f t="shared" si="84"/>
        <v>0.02053571429</v>
      </c>
      <c r="I40" s="23">
        <f t="shared" si="84"/>
        <v>0.02767857143</v>
      </c>
      <c r="J40" s="23">
        <f t="shared" si="84"/>
        <v>0.03125</v>
      </c>
      <c r="K40" s="19">
        <f t="shared" si="5"/>
        <v>0.3653846154</v>
      </c>
      <c r="L40" s="19">
        <f t="shared" ref="L40:M40" si="85">I40</f>
        <v>0.02767857143</v>
      </c>
      <c r="M40" s="19">
        <f t="shared" si="85"/>
        <v>0.03125</v>
      </c>
      <c r="N40" s="36">
        <f t="shared" si="7"/>
        <v>1</v>
      </c>
      <c r="O40" s="37">
        <f t="shared" si="8"/>
        <v>0.03125</v>
      </c>
      <c r="P40" s="37">
        <f t="shared" si="9"/>
        <v>0.3653846154</v>
      </c>
      <c r="Q40" s="37">
        <f t="shared" si="10"/>
        <v>0.0008649553571</v>
      </c>
      <c r="R40" s="37">
        <f t="shared" si="11"/>
        <v>0.01141826923</v>
      </c>
      <c r="S40" s="37">
        <f t="shared" si="12"/>
        <v>0.1335059172</v>
      </c>
      <c r="T40" s="19">
        <f t="shared" si="13"/>
        <v>0.05178571429</v>
      </c>
      <c r="U40" s="19"/>
    </row>
    <row r="41">
      <c r="A41" s="2" t="s">
        <v>302</v>
      </c>
      <c r="B41" s="2">
        <v>2177.0</v>
      </c>
      <c r="C41" s="12">
        <v>21.0</v>
      </c>
      <c r="D41" s="18">
        <v>52.0</v>
      </c>
      <c r="E41" s="5">
        <v>62.0</v>
      </c>
      <c r="F41" s="6">
        <v>67.0</v>
      </c>
      <c r="G41" s="23">
        <f t="shared" ref="G41:J41" si="86">C41/$B41</f>
        <v>0.009646302251</v>
      </c>
      <c r="H41" s="23">
        <f t="shared" si="86"/>
        <v>0.02388608176</v>
      </c>
      <c r="I41" s="23">
        <f t="shared" si="86"/>
        <v>0.02847955903</v>
      </c>
      <c r="J41" s="23">
        <f t="shared" si="86"/>
        <v>0.03077629766</v>
      </c>
      <c r="K41" s="19">
        <f t="shared" si="5"/>
        <v>0.3613861386</v>
      </c>
      <c r="L41" s="19">
        <f t="shared" ref="L41:M41" si="87">I41</f>
        <v>0.02847955903</v>
      </c>
      <c r="M41" s="19">
        <f t="shared" si="87"/>
        <v>0.03077629766</v>
      </c>
      <c r="N41" s="36">
        <f t="shared" si="7"/>
        <v>1</v>
      </c>
      <c r="O41" s="37">
        <f t="shared" si="8"/>
        <v>0.03077629766</v>
      </c>
      <c r="P41" s="37">
        <f t="shared" si="9"/>
        <v>0.3613861386</v>
      </c>
      <c r="Q41" s="37">
        <f t="shared" si="10"/>
        <v>0.0008764953857</v>
      </c>
      <c r="R41" s="37">
        <f t="shared" si="11"/>
        <v>0.01112212737</v>
      </c>
      <c r="S41" s="37">
        <f t="shared" si="12"/>
        <v>0.1305999412</v>
      </c>
      <c r="T41" s="19">
        <f t="shared" si="13"/>
        <v>0.05466237942</v>
      </c>
      <c r="U41" s="19"/>
    </row>
    <row r="42">
      <c r="A42" s="2" t="s">
        <v>304</v>
      </c>
      <c r="B42" s="2">
        <v>1074.0</v>
      </c>
      <c r="C42" s="12">
        <v>33.0</v>
      </c>
      <c r="D42" s="18">
        <v>45.0</v>
      </c>
      <c r="E42" s="5">
        <v>94.0</v>
      </c>
      <c r="F42" s="6">
        <v>114.0</v>
      </c>
      <c r="G42" s="23">
        <f t="shared" ref="G42:J42" si="88">C42/$B42</f>
        <v>0.03072625698</v>
      </c>
      <c r="H42" s="23">
        <f t="shared" si="88"/>
        <v>0.04189944134</v>
      </c>
      <c r="I42" s="23">
        <f t="shared" si="88"/>
        <v>0.08752327747</v>
      </c>
      <c r="J42" s="23">
        <f t="shared" si="88"/>
        <v>0.1061452514</v>
      </c>
      <c r="K42" s="19">
        <f t="shared" si="5"/>
        <v>0.2727272727</v>
      </c>
      <c r="L42" s="19">
        <f t="shared" ref="L42:M42" si="89">I42</f>
        <v>0.08752327747</v>
      </c>
      <c r="M42" s="19">
        <f t="shared" si="89"/>
        <v>0.1061452514</v>
      </c>
      <c r="N42" s="36">
        <f t="shared" si="7"/>
        <v>1</v>
      </c>
      <c r="O42" s="37">
        <f t="shared" si="8"/>
        <v>0.1061452514</v>
      </c>
      <c r="P42" s="37">
        <f t="shared" si="9"/>
        <v>0.2727272727</v>
      </c>
      <c r="Q42" s="37">
        <f t="shared" si="10"/>
        <v>0.00929018029</v>
      </c>
      <c r="R42" s="37">
        <f t="shared" si="11"/>
        <v>0.02894870493</v>
      </c>
      <c r="S42" s="37">
        <f t="shared" si="12"/>
        <v>0.07438016529</v>
      </c>
      <c r="T42" s="19">
        <f t="shared" si="13"/>
        <v>0.1480446927</v>
      </c>
      <c r="U42" s="19"/>
    </row>
    <row r="43">
      <c r="A43" s="2" t="s">
        <v>305</v>
      </c>
      <c r="B43" s="2">
        <v>1139.0</v>
      </c>
      <c r="C43" s="12">
        <v>15.0</v>
      </c>
      <c r="D43" s="18">
        <v>36.0</v>
      </c>
      <c r="E43" s="5">
        <v>115.0</v>
      </c>
      <c r="F43" s="6">
        <v>173.0</v>
      </c>
      <c r="G43" s="23">
        <f t="shared" ref="G43:J43" si="90">C43/$B43</f>
        <v>0.01316944688</v>
      </c>
      <c r="H43" s="23">
        <f t="shared" si="90"/>
        <v>0.03160667252</v>
      </c>
      <c r="I43" s="23">
        <f t="shared" si="90"/>
        <v>0.1009657594</v>
      </c>
      <c r="J43" s="23">
        <f t="shared" si="90"/>
        <v>0.1518876207</v>
      </c>
      <c r="K43" s="19">
        <f t="shared" si="5"/>
        <v>0.1504424779</v>
      </c>
      <c r="L43" s="19">
        <f t="shared" ref="L43:M43" si="91">I43</f>
        <v>0.1009657594</v>
      </c>
      <c r="M43" s="19">
        <f t="shared" si="91"/>
        <v>0.1518876207</v>
      </c>
      <c r="N43" s="36">
        <f t="shared" si="7"/>
        <v>1</v>
      </c>
      <c r="O43" s="37">
        <f t="shared" si="8"/>
        <v>0.1518876207</v>
      </c>
      <c r="P43" s="37">
        <f t="shared" si="9"/>
        <v>0.1504424779</v>
      </c>
      <c r="Q43" s="37">
        <f t="shared" si="10"/>
        <v>0.01533544898</v>
      </c>
      <c r="R43" s="37">
        <f t="shared" si="11"/>
        <v>0.02285035002</v>
      </c>
      <c r="S43" s="37">
        <f t="shared" si="12"/>
        <v>0.02263293915</v>
      </c>
      <c r="T43" s="19">
        <f t="shared" si="13"/>
        <v>0.1834942932</v>
      </c>
      <c r="U43" s="19"/>
    </row>
    <row r="44">
      <c r="A44" s="2" t="s">
        <v>306</v>
      </c>
      <c r="B44" s="2">
        <v>1849.0</v>
      </c>
      <c r="C44" s="12">
        <v>38.0</v>
      </c>
      <c r="D44" s="18">
        <v>125.0</v>
      </c>
      <c r="E44" s="5">
        <v>53.0</v>
      </c>
      <c r="F44" s="6">
        <v>142.0</v>
      </c>
      <c r="G44" s="23">
        <f t="shared" ref="G44:J44" si="92">C44/$B44</f>
        <v>0.02055164954</v>
      </c>
      <c r="H44" s="23">
        <f t="shared" si="92"/>
        <v>0.06760411033</v>
      </c>
      <c r="I44" s="23">
        <f t="shared" si="92"/>
        <v>0.02866414278</v>
      </c>
      <c r="J44" s="23">
        <f t="shared" si="92"/>
        <v>0.07679826933</v>
      </c>
      <c r="K44" s="19">
        <f t="shared" si="5"/>
        <v>0.4553072626</v>
      </c>
      <c r="L44" s="19">
        <f t="shared" ref="L44:M44" si="93">I44</f>
        <v>0.02866414278</v>
      </c>
      <c r="M44" s="19">
        <f t="shared" si="93"/>
        <v>0.07679826933</v>
      </c>
      <c r="N44" s="36">
        <f t="shared" si="7"/>
        <v>1</v>
      </c>
      <c r="O44" s="37">
        <f t="shared" si="8"/>
        <v>0.07679826933</v>
      </c>
      <c r="P44" s="37">
        <f t="shared" si="9"/>
        <v>0.4553072626</v>
      </c>
      <c r="Q44" s="37">
        <f t="shared" si="10"/>
        <v>0.002201356557</v>
      </c>
      <c r="R44" s="37">
        <f t="shared" si="11"/>
        <v>0.03496680978</v>
      </c>
      <c r="S44" s="37">
        <f t="shared" si="12"/>
        <v>0.2073047033</v>
      </c>
      <c r="T44" s="19">
        <f t="shared" si="13"/>
        <v>0.1444023797</v>
      </c>
      <c r="U44" s="19"/>
    </row>
    <row r="45">
      <c r="A45" s="2" t="s">
        <v>307</v>
      </c>
      <c r="B45" s="2">
        <v>2665.0</v>
      </c>
      <c r="C45" s="12">
        <v>53.0</v>
      </c>
      <c r="D45" s="18">
        <v>124.0</v>
      </c>
      <c r="E45" s="5">
        <v>83.0</v>
      </c>
      <c r="F45" s="6">
        <v>180.0</v>
      </c>
      <c r="G45" s="23">
        <f t="shared" ref="G45:J45" si="94">C45/$B45</f>
        <v>0.01988742964</v>
      </c>
      <c r="H45" s="23">
        <f t="shared" si="94"/>
        <v>0.04652908068</v>
      </c>
      <c r="I45" s="23">
        <f t="shared" si="94"/>
        <v>0.03114446529</v>
      </c>
      <c r="J45" s="23">
        <f t="shared" si="94"/>
        <v>0.06754221388</v>
      </c>
      <c r="K45" s="19">
        <f t="shared" si="5"/>
        <v>0.4022727273</v>
      </c>
      <c r="L45" s="19">
        <f t="shared" ref="L45:M45" si="95">I45</f>
        <v>0.03114446529</v>
      </c>
      <c r="M45" s="19">
        <f t="shared" si="95"/>
        <v>0.06754221388</v>
      </c>
      <c r="N45" s="36">
        <f t="shared" si="7"/>
        <v>1</v>
      </c>
      <c r="O45" s="37">
        <f t="shared" si="8"/>
        <v>0.06754221388</v>
      </c>
      <c r="P45" s="37">
        <f t="shared" si="9"/>
        <v>0.4022727273</v>
      </c>
      <c r="Q45" s="37">
        <f t="shared" si="10"/>
        <v>0.002103566136</v>
      </c>
      <c r="R45" s="37">
        <f t="shared" si="11"/>
        <v>0.02717039059</v>
      </c>
      <c r="S45" s="37">
        <f t="shared" si="12"/>
        <v>0.1618233471</v>
      </c>
      <c r="T45" s="19">
        <f t="shared" si="13"/>
        <v>0.1140712946</v>
      </c>
      <c r="U45" s="19"/>
    </row>
    <row r="46">
      <c r="A46" s="2" t="s">
        <v>308</v>
      </c>
      <c r="B46" s="2">
        <v>1476.0</v>
      </c>
      <c r="C46" s="12">
        <v>19.0</v>
      </c>
      <c r="D46" s="18">
        <v>56.0</v>
      </c>
      <c r="E46" s="5">
        <v>52.0</v>
      </c>
      <c r="F46" s="6">
        <v>70.0</v>
      </c>
      <c r="G46" s="23">
        <f t="shared" ref="G46:J46" si="96">C46/$B46</f>
        <v>0.01287262873</v>
      </c>
      <c r="H46" s="23">
        <f t="shared" si="96"/>
        <v>0.0379403794</v>
      </c>
      <c r="I46" s="23">
        <f t="shared" si="96"/>
        <v>0.0352303523</v>
      </c>
      <c r="J46" s="23">
        <f t="shared" si="96"/>
        <v>0.04742547425</v>
      </c>
      <c r="K46" s="19">
        <f t="shared" si="5"/>
        <v>0.3807106599</v>
      </c>
      <c r="L46" s="19">
        <f t="shared" ref="L46:M46" si="97">I46</f>
        <v>0.0352303523</v>
      </c>
      <c r="M46" s="19">
        <f t="shared" si="97"/>
        <v>0.04742547425</v>
      </c>
      <c r="N46" s="36">
        <f t="shared" si="7"/>
        <v>1</v>
      </c>
      <c r="O46" s="37">
        <f t="shared" si="8"/>
        <v>0.04742547425</v>
      </c>
      <c r="P46" s="37">
        <f t="shared" si="9"/>
        <v>0.3807106599</v>
      </c>
      <c r="Q46" s="37">
        <f t="shared" si="10"/>
        <v>0.001670816166</v>
      </c>
      <c r="R46" s="37">
        <f t="shared" si="11"/>
        <v>0.0180553836</v>
      </c>
      <c r="S46" s="37">
        <f t="shared" si="12"/>
        <v>0.1449406066</v>
      </c>
      <c r="T46" s="19">
        <f t="shared" si="13"/>
        <v>0.08536585366</v>
      </c>
      <c r="U46" s="19"/>
    </row>
    <row r="47">
      <c r="A47" s="2" t="s">
        <v>309</v>
      </c>
      <c r="B47" s="2">
        <v>1993.0</v>
      </c>
      <c r="C47" s="12">
        <v>43.0</v>
      </c>
      <c r="D47" s="18">
        <v>95.0</v>
      </c>
      <c r="E47" s="5">
        <v>186.0</v>
      </c>
      <c r="F47" s="6">
        <v>219.0</v>
      </c>
      <c r="G47" s="23">
        <f t="shared" ref="G47:J47" si="98">C47/$B47</f>
        <v>0.0215755143</v>
      </c>
      <c r="H47" s="23">
        <f t="shared" si="98"/>
        <v>0.04766683392</v>
      </c>
      <c r="I47" s="23">
        <f t="shared" si="98"/>
        <v>0.09332664325</v>
      </c>
      <c r="J47" s="23">
        <f t="shared" si="98"/>
        <v>0.1098845961</v>
      </c>
      <c r="K47" s="19">
        <f t="shared" si="5"/>
        <v>0.2541436464</v>
      </c>
      <c r="L47" s="19">
        <f t="shared" ref="L47:M47" si="99">I47</f>
        <v>0.09332664325</v>
      </c>
      <c r="M47" s="19">
        <f t="shared" si="99"/>
        <v>0.1098845961</v>
      </c>
      <c r="N47" s="36">
        <f t="shared" si="7"/>
        <v>1</v>
      </c>
      <c r="O47" s="37">
        <f t="shared" si="8"/>
        <v>0.1098845961</v>
      </c>
      <c r="P47" s="37">
        <f t="shared" si="9"/>
        <v>0.2541436464</v>
      </c>
      <c r="Q47" s="37">
        <f t="shared" si="10"/>
        <v>0.0102551605</v>
      </c>
      <c r="R47" s="37">
        <f t="shared" si="11"/>
        <v>0.02792647193</v>
      </c>
      <c r="S47" s="37">
        <f t="shared" si="12"/>
        <v>0.06458899301</v>
      </c>
      <c r="T47" s="19">
        <f t="shared" si="13"/>
        <v>0.15755143</v>
      </c>
      <c r="U47" s="19"/>
    </row>
    <row r="48">
      <c r="A48" s="2" t="s">
        <v>311</v>
      </c>
      <c r="B48" s="2">
        <v>1895.0</v>
      </c>
      <c r="C48" s="12">
        <v>34.0</v>
      </c>
      <c r="D48" s="18">
        <v>53.0</v>
      </c>
      <c r="E48" s="5">
        <v>128.0</v>
      </c>
      <c r="F48" s="6">
        <v>140.0</v>
      </c>
      <c r="G48" s="23">
        <f t="shared" ref="G48:J48" si="100">C48/$B48</f>
        <v>0.01794195251</v>
      </c>
      <c r="H48" s="23">
        <f t="shared" si="100"/>
        <v>0.02796833773</v>
      </c>
      <c r="I48" s="23">
        <f t="shared" si="100"/>
        <v>0.06754617414</v>
      </c>
      <c r="J48" s="23">
        <f t="shared" si="100"/>
        <v>0.07387862797</v>
      </c>
      <c r="K48" s="19">
        <f t="shared" si="5"/>
        <v>0.2450704225</v>
      </c>
      <c r="L48" s="19">
        <f t="shared" ref="L48:M48" si="101">I48</f>
        <v>0.06754617414</v>
      </c>
      <c r="M48" s="19">
        <f t="shared" si="101"/>
        <v>0.07387862797</v>
      </c>
      <c r="N48" s="36">
        <f t="shared" si="7"/>
        <v>1</v>
      </c>
      <c r="O48" s="37">
        <f t="shared" si="8"/>
        <v>0.07387862797</v>
      </c>
      <c r="P48" s="37">
        <f t="shared" si="9"/>
        <v>0.2450704225</v>
      </c>
      <c r="Q48" s="37">
        <f t="shared" si="10"/>
        <v>0.00499021867</v>
      </c>
      <c r="R48" s="37">
        <f t="shared" si="11"/>
        <v>0.01810546657</v>
      </c>
      <c r="S48" s="37">
        <f t="shared" si="12"/>
        <v>0.060059512</v>
      </c>
      <c r="T48" s="19">
        <f t="shared" si="13"/>
        <v>0.1018469657</v>
      </c>
      <c r="U48" s="19"/>
    </row>
    <row r="49">
      <c r="A49" s="2" t="s">
        <v>312</v>
      </c>
      <c r="B49" s="2">
        <v>2829.0</v>
      </c>
      <c r="C49" s="12">
        <v>51.0</v>
      </c>
      <c r="D49" s="18">
        <v>246.0</v>
      </c>
      <c r="E49" s="5">
        <v>64.0</v>
      </c>
      <c r="F49" s="6">
        <v>174.0</v>
      </c>
      <c r="G49" s="23">
        <f t="shared" ref="G49:J49" si="102">C49/$B49</f>
        <v>0.01802757158</v>
      </c>
      <c r="H49" s="23">
        <f t="shared" si="102"/>
        <v>0.08695652174</v>
      </c>
      <c r="I49" s="23">
        <f t="shared" si="102"/>
        <v>0.02262283492</v>
      </c>
      <c r="J49" s="23">
        <f t="shared" si="102"/>
        <v>0.06150583245</v>
      </c>
      <c r="K49" s="19">
        <f t="shared" si="5"/>
        <v>0.5551401869</v>
      </c>
      <c r="L49" s="19">
        <f t="shared" ref="L49:M49" si="103">I49</f>
        <v>0.02262283492</v>
      </c>
      <c r="M49" s="19">
        <f t="shared" si="103"/>
        <v>0.06150583245</v>
      </c>
      <c r="N49" s="36">
        <f t="shared" si="7"/>
        <v>1</v>
      </c>
      <c r="O49" s="37">
        <f t="shared" si="8"/>
        <v>0.06150583245</v>
      </c>
      <c r="P49" s="37">
        <f t="shared" si="9"/>
        <v>0.5551401869</v>
      </c>
      <c r="Q49" s="37">
        <f t="shared" si="10"/>
        <v>0.001391436294</v>
      </c>
      <c r="R49" s="37">
        <f t="shared" si="11"/>
        <v>0.03414435932</v>
      </c>
      <c r="S49" s="37">
        <f t="shared" si="12"/>
        <v>0.3081806271</v>
      </c>
      <c r="T49" s="19">
        <f t="shared" si="13"/>
        <v>0.1484623542</v>
      </c>
      <c r="U49" s="19"/>
    </row>
    <row r="50">
      <c r="A50" s="2" t="s">
        <v>313</v>
      </c>
      <c r="B50" s="2">
        <v>1997.0</v>
      </c>
      <c r="C50" s="12">
        <v>61.0</v>
      </c>
      <c r="D50" s="18">
        <v>211.0</v>
      </c>
      <c r="E50" s="5">
        <v>62.0</v>
      </c>
      <c r="F50" s="6">
        <v>196.0</v>
      </c>
      <c r="G50" s="23">
        <f t="shared" ref="G50:J50" si="104">C50/$B50</f>
        <v>0.03054581873</v>
      </c>
      <c r="H50" s="23">
        <f t="shared" si="104"/>
        <v>0.1056584877</v>
      </c>
      <c r="I50" s="23">
        <f t="shared" si="104"/>
        <v>0.03104656985</v>
      </c>
      <c r="J50" s="23">
        <f t="shared" si="104"/>
        <v>0.09814722083</v>
      </c>
      <c r="K50" s="19">
        <f t="shared" si="5"/>
        <v>0.5132075472</v>
      </c>
      <c r="L50" s="19">
        <f t="shared" ref="L50:M50" si="105">I50</f>
        <v>0.03104656985</v>
      </c>
      <c r="M50" s="19">
        <f t="shared" si="105"/>
        <v>0.09814722083</v>
      </c>
      <c r="N50" s="36">
        <f t="shared" si="7"/>
        <v>1</v>
      </c>
      <c r="O50" s="37">
        <f t="shared" si="8"/>
        <v>0.09814722083</v>
      </c>
      <c r="P50" s="37">
        <f t="shared" si="9"/>
        <v>0.5132075472</v>
      </c>
      <c r="Q50" s="37">
        <f t="shared" si="10"/>
        <v>0.003047134548</v>
      </c>
      <c r="R50" s="37">
        <f t="shared" si="11"/>
        <v>0.05036989446</v>
      </c>
      <c r="S50" s="37">
        <f t="shared" si="12"/>
        <v>0.2633819865</v>
      </c>
      <c r="T50" s="19">
        <f t="shared" si="13"/>
        <v>0.2038057086</v>
      </c>
      <c r="U50" s="19"/>
    </row>
    <row r="51">
      <c r="A51" s="2" t="s">
        <v>314</v>
      </c>
      <c r="B51" s="2">
        <v>2669.0</v>
      </c>
      <c r="C51" s="12">
        <v>55.0</v>
      </c>
      <c r="D51" s="18">
        <v>223.0</v>
      </c>
      <c r="E51" s="5">
        <v>88.0</v>
      </c>
      <c r="F51" s="6">
        <v>228.0</v>
      </c>
      <c r="G51" s="23">
        <f t="shared" ref="G51:J51" si="106">C51/$B51</f>
        <v>0.0206069689</v>
      </c>
      <c r="H51" s="23">
        <f t="shared" si="106"/>
        <v>0.08355189209</v>
      </c>
      <c r="I51" s="23">
        <f t="shared" si="106"/>
        <v>0.03297115024</v>
      </c>
      <c r="J51" s="23">
        <f t="shared" si="106"/>
        <v>0.0854252529</v>
      </c>
      <c r="K51" s="19">
        <f t="shared" si="5"/>
        <v>0.468013468</v>
      </c>
      <c r="L51" s="19">
        <f t="shared" ref="L51:M51" si="107">I51</f>
        <v>0.03297115024</v>
      </c>
      <c r="M51" s="19">
        <f t="shared" si="107"/>
        <v>0.0854252529</v>
      </c>
      <c r="N51" s="36">
        <f t="shared" si="7"/>
        <v>1</v>
      </c>
      <c r="O51" s="37">
        <f t="shared" si="8"/>
        <v>0.0854252529</v>
      </c>
      <c r="P51" s="37">
        <f t="shared" si="9"/>
        <v>0.468013468</v>
      </c>
      <c r="Q51" s="37">
        <f t="shared" si="10"/>
        <v>0.002816568848</v>
      </c>
      <c r="R51" s="37">
        <f t="shared" si="11"/>
        <v>0.03998016887</v>
      </c>
      <c r="S51" s="37">
        <f t="shared" si="12"/>
        <v>0.2190366062</v>
      </c>
      <c r="T51" s="19">
        <f t="shared" si="13"/>
        <v>0.168977145</v>
      </c>
      <c r="U51" s="19"/>
    </row>
    <row r="52">
      <c r="A52" s="2" t="s">
        <v>315</v>
      </c>
      <c r="B52" s="2">
        <v>2353.0</v>
      </c>
      <c r="C52" s="12">
        <v>58.0</v>
      </c>
      <c r="D52" s="18">
        <v>204.0</v>
      </c>
      <c r="E52" s="5">
        <v>97.0</v>
      </c>
      <c r="F52" s="6">
        <v>208.0</v>
      </c>
      <c r="G52" s="23">
        <f t="shared" ref="G52:J52" si="108">C52/$B52</f>
        <v>0.02464938377</v>
      </c>
      <c r="H52" s="23">
        <f t="shared" si="108"/>
        <v>0.08669783255</v>
      </c>
      <c r="I52" s="23">
        <f t="shared" si="108"/>
        <v>0.0412239694</v>
      </c>
      <c r="J52" s="23">
        <f t="shared" si="108"/>
        <v>0.08839779006</v>
      </c>
      <c r="K52" s="19">
        <f t="shared" si="5"/>
        <v>0.4620811287</v>
      </c>
      <c r="L52" s="19">
        <f t="shared" ref="L52:M52" si="109">I52</f>
        <v>0.0412239694</v>
      </c>
      <c r="M52" s="19">
        <f t="shared" si="109"/>
        <v>0.08839779006</v>
      </c>
      <c r="N52" s="36">
        <f t="shared" si="7"/>
        <v>1</v>
      </c>
      <c r="O52" s="37">
        <f t="shared" si="8"/>
        <v>0.08839779006</v>
      </c>
      <c r="P52" s="37">
        <f t="shared" si="9"/>
        <v>0.4620811287</v>
      </c>
      <c r="Q52" s="37">
        <f t="shared" si="10"/>
        <v>0.003644107792</v>
      </c>
      <c r="R52" s="37">
        <f t="shared" si="11"/>
        <v>0.04084695061</v>
      </c>
      <c r="S52" s="37">
        <f t="shared" si="12"/>
        <v>0.2135189695</v>
      </c>
      <c r="T52" s="19">
        <f t="shared" si="13"/>
        <v>0.1750956226</v>
      </c>
      <c r="U52" s="19"/>
    </row>
    <row r="53">
      <c r="A53" s="2" t="s">
        <v>316</v>
      </c>
      <c r="B53" s="2">
        <v>1895.0</v>
      </c>
      <c r="C53" s="12">
        <v>45.0</v>
      </c>
      <c r="D53" s="18">
        <v>115.0</v>
      </c>
      <c r="E53" s="5">
        <v>55.0</v>
      </c>
      <c r="F53" s="6">
        <v>172.0</v>
      </c>
      <c r="G53" s="23">
        <f t="shared" ref="G53:J53" si="110">C53/$B53</f>
        <v>0.02374670185</v>
      </c>
      <c r="H53" s="23">
        <f t="shared" si="110"/>
        <v>0.06068601583</v>
      </c>
      <c r="I53" s="23">
        <f t="shared" si="110"/>
        <v>0.0290237467</v>
      </c>
      <c r="J53" s="23">
        <f t="shared" si="110"/>
        <v>0.0907651715</v>
      </c>
      <c r="K53" s="19">
        <f t="shared" si="5"/>
        <v>0.4134366925</v>
      </c>
      <c r="L53" s="19">
        <f t="shared" ref="L53:M53" si="111">I53</f>
        <v>0.0290237467</v>
      </c>
      <c r="M53" s="19">
        <f t="shared" si="111"/>
        <v>0.0907651715</v>
      </c>
      <c r="N53" s="36">
        <f t="shared" si="7"/>
        <v>1</v>
      </c>
      <c r="O53" s="37">
        <f t="shared" si="8"/>
        <v>0.0907651715</v>
      </c>
      <c r="P53" s="37">
        <f t="shared" si="9"/>
        <v>0.4134366925</v>
      </c>
      <c r="Q53" s="37">
        <f t="shared" si="10"/>
        <v>0.002634345347</v>
      </c>
      <c r="R53" s="37">
        <f t="shared" si="11"/>
        <v>0.0375256523</v>
      </c>
      <c r="S53" s="37">
        <f t="shared" si="12"/>
        <v>0.1709298987</v>
      </c>
      <c r="T53" s="19">
        <f t="shared" si="13"/>
        <v>0.1514511873</v>
      </c>
      <c r="U53" s="19"/>
    </row>
    <row r="54">
      <c r="A54" s="2" t="s">
        <v>317</v>
      </c>
      <c r="B54" s="2">
        <v>2113.0</v>
      </c>
      <c r="C54" s="12">
        <v>27.0</v>
      </c>
      <c r="D54" s="18">
        <v>54.0</v>
      </c>
      <c r="E54" s="5">
        <v>57.0</v>
      </c>
      <c r="F54" s="6">
        <v>96.0</v>
      </c>
      <c r="G54" s="23">
        <f t="shared" ref="G54:J54" si="112">C54/$B54</f>
        <v>0.0127780407</v>
      </c>
      <c r="H54" s="23">
        <f t="shared" si="112"/>
        <v>0.0255560814</v>
      </c>
      <c r="I54" s="23">
        <f t="shared" si="112"/>
        <v>0.0269758637</v>
      </c>
      <c r="J54" s="23">
        <f t="shared" si="112"/>
        <v>0.0454330336</v>
      </c>
      <c r="K54" s="19">
        <f t="shared" si="5"/>
        <v>0.3461538462</v>
      </c>
      <c r="L54" s="19">
        <f t="shared" ref="L54:M54" si="113">I54</f>
        <v>0.0269758637</v>
      </c>
      <c r="M54" s="19">
        <f t="shared" si="113"/>
        <v>0.0454330336</v>
      </c>
      <c r="N54" s="36">
        <f t="shared" si="7"/>
        <v>1</v>
      </c>
      <c r="O54" s="37">
        <f t="shared" si="8"/>
        <v>0.0454330336</v>
      </c>
      <c r="P54" s="37">
        <f t="shared" si="9"/>
        <v>0.3461538462</v>
      </c>
      <c r="Q54" s="37">
        <f t="shared" si="10"/>
        <v>0.001225595322</v>
      </c>
      <c r="R54" s="37">
        <f t="shared" si="11"/>
        <v>0.01572681932</v>
      </c>
      <c r="S54" s="37">
        <f t="shared" si="12"/>
        <v>0.1198224852</v>
      </c>
      <c r="T54" s="19">
        <f t="shared" si="13"/>
        <v>0.070989115</v>
      </c>
      <c r="U54" s="19"/>
    </row>
    <row r="55">
      <c r="A55" s="2" t="s">
        <v>318</v>
      </c>
      <c r="B55" s="2">
        <v>2051.0</v>
      </c>
      <c r="C55" s="12">
        <v>62.0</v>
      </c>
      <c r="D55" s="18">
        <v>166.0</v>
      </c>
      <c r="E55" s="5">
        <v>60.0</v>
      </c>
      <c r="F55" s="6">
        <v>211.0</v>
      </c>
      <c r="G55" s="23">
        <f t="shared" ref="G55:J55" si="114">C55/$B55</f>
        <v>0.03022915651</v>
      </c>
      <c r="H55" s="23">
        <f t="shared" si="114"/>
        <v>0.08093612872</v>
      </c>
      <c r="I55" s="23">
        <f t="shared" si="114"/>
        <v>0.02925402243</v>
      </c>
      <c r="J55" s="23">
        <f t="shared" si="114"/>
        <v>0.1028766455</v>
      </c>
      <c r="K55" s="19">
        <f t="shared" si="5"/>
        <v>0.4569138277</v>
      </c>
      <c r="L55" s="19">
        <f t="shared" ref="L55:M55" si="115">I55</f>
        <v>0.02925402243</v>
      </c>
      <c r="M55" s="19">
        <f t="shared" si="115"/>
        <v>0.1028766455</v>
      </c>
      <c r="N55" s="36">
        <f t="shared" si="7"/>
        <v>1</v>
      </c>
      <c r="O55" s="37">
        <f t="shared" si="8"/>
        <v>0.1028766455</v>
      </c>
      <c r="P55" s="37">
        <f t="shared" si="9"/>
        <v>0.4569138277</v>
      </c>
      <c r="Q55" s="37">
        <f t="shared" si="10"/>
        <v>0.003009555696</v>
      </c>
      <c r="R55" s="37">
        <f t="shared" si="11"/>
        <v>0.04700576189</v>
      </c>
      <c r="S55" s="37">
        <f t="shared" si="12"/>
        <v>0.2087702459</v>
      </c>
      <c r="T55" s="19">
        <f t="shared" si="13"/>
        <v>0.1838127743</v>
      </c>
      <c r="U55" s="19"/>
    </row>
    <row r="56">
      <c r="A56" s="2" t="s">
        <v>319</v>
      </c>
      <c r="B56" s="2">
        <v>2877.0</v>
      </c>
      <c r="C56" s="12">
        <v>87.0</v>
      </c>
      <c r="D56" s="18">
        <v>224.0</v>
      </c>
      <c r="E56" s="5">
        <v>87.0</v>
      </c>
      <c r="F56" s="6">
        <v>219.0</v>
      </c>
      <c r="G56" s="23">
        <f t="shared" ref="G56:J56" si="116">C56/$B56</f>
        <v>0.03023983316</v>
      </c>
      <c r="H56" s="23">
        <f t="shared" si="116"/>
        <v>0.07785888078</v>
      </c>
      <c r="I56" s="23">
        <f t="shared" si="116"/>
        <v>0.03023983316</v>
      </c>
      <c r="J56" s="23">
        <f t="shared" si="116"/>
        <v>0.07612095933</v>
      </c>
      <c r="K56" s="19">
        <f t="shared" si="5"/>
        <v>0.5040518639</v>
      </c>
      <c r="L56" s="19">
        <f t="shared" ref="L56:M56" si="117">I56</f>
        <v>0.03023983316</v>
      </c>
      <c r="M56" s="19">
        <f t="shared" si="117"/>
        <v>0.07612095933</v>
      </c>
      <c r="N56" s="36">
        <f t="shared" si="7"/>
        <v>1</v>
      </c>
      <c r="O56" s="37">
        <f t="shared" si="8"/>
        <v>0.07612095933</v>
      </c>
      <c r="P56" s="37">
        <f t="shared" si="9"/>
        <v>0.5040518639</v>
      </c>
      <c r="Q56" s="37">
        <f t="shared" si="10"/>
        <v>0.00230188511</v>
      </c>
      <c r="R56" s="37">
        <f t="shared" si="11"/>
        <v>0.03836891143</v>
      </c>
      <c r="S56" s="37">
        <f t="shared" si="12"/>
        <v>0.2540682815</v>
      </c>
      <c r="T56" s="19">
        <f t="shared" si="13"/>
        <v>0.1539798401</v>
      </c>
      <c r="U56" s="19"/>
    </row>
    <row r="57">
      <c r="A57" s="2" t="s">
        <v>320</v>
      </c>
      <c r="B57" s="2">
        <v>2130.0</v>
      </c>
      <c r="C57" s="12">
        <v>44.0</v>
      </c>
      <c r="D57" s="18">
        <v>124.0</v>
      </c>
      <c r="E57" s="5">
        <v>58.0</v>
      </c>
      <c r="F57" s="6">
        <v>122.0</v>
      </c>
      <c r="G57" s="23">
        <f t="shared" ref="G57:J57" si="118">C57/$B57</f>
        <v>0.020657277</v>
      </c>
      <c r="H57" s="23">
        <f t="shared" si="118"/>
        <v>0.05821596244</v>
      </c>
      <c r="I57" s="23">
        <f t="shared" si="118"/>
        <v>0.02723004695</v>
      </c>
      <c r="J57" s="23">
        <f t="shared" si="118"/>
        <v>0.05727699531</v>
      </c>
      <c r="K57" s="19">
        <f t="shared" si="5"/>
        <v>0.4827586207</v>
      </c>
      <c r="L57" s="19">
        <f t="shared" ref="L57:M57" si="119">I57</f>
        <v>0.02723004695</v>
      </c>
      <c r="M57" s="19">
        <f t="shared" si="119"/>
        <v>0.05727699531</v>
      </c>
      <c r="N57" s="36">
        <f t="shared" si="7"/>
        <v>1</v>
      </c>
      <c r="O57" s="37">
        <f t="shared" si="8"/>
        <v>0.05727699531</v>
      </c>
      <c r="P57" s="37">
        <f t="shared" si="9"/>
        <v>0.4827586207</v>
      </c>
      <c r="Q57" s="37">
        <f t="shared" si="10"/>
        <v>0.001559655271</v>
      </c>
      <c r="R57" s="37">
        <f t="shared" si="11"/>
        <v>0.02765096325</v>
      </c>
      <c r="S57" s="37">
        <f t="shared" si="12"/>
        <v>0.2330558859</v>
      </c>
      <c r="T57" s="19">
        <f t="shared" si="13"/>
        <v>0.1154929577</v>
      </c>
      <c r="U57" s="19"/>
    </row>
    <row r="58">
      <c r="A58" s="2" t="s">
        <v>322</v>
      </c>
      <c r="B58" s="2">
        <v>1587.0</v>
      </c>
      <c r="C58" s="12">
        <v>15.0</v>
      </c>
      <c r="D58" s="18">
        <v>69.0</v>
      </c>
      <c r="E58" s="5">
        <v>28.0</v>
      </c>
      <c r="F58" s="6">
        <v>60.0</v>
      </c>
      <c r="G58" s="23">
        <f t="shared" ref="G58:J58" si="120">C58/$B58</f>
        <v>0.009451795841</v>
      </c>
      <c r="H58" s="23">
        <f t="shared" si="120"/>
        <v>0.04347826087</v>
      </c>
      <c r="I58" s="23">
        <f t="shared" si="120"/>
        <v>0.01764335224</v>
      </c>
      <c r="J58" s="23">
        <f t="shared" si="120"/>
        <v>0.03780718336</v>
      </c>
      <c r="K58" s="19">
        <f t="shared" si="5"/>
        <v>0.488372093</v>
      </c>
      <c r="L58" s="19">
        <f t="shared" ref="L58:M58" si="121">I58</f>
        <v>0.01764335224</v>
      </c>
      <c r="M58" s="19">
        <f t="shared" si="121"/>
        <v>0.03780718336</v>
      </c>
      <c r="N58" s="36">
        <f t="shared" si="7"/>
        <v>1</v>
      </c>
      <c r="O58" s="37">
        <f t="shared" si="8"/>
        <v>0.03780718336</v>
      </c>
      <c r="P58" s="37">
        <f t="shared" si="9"/>
        <v>0.488372093</v>
      </c>
      <c r="Q58" s="37">
        <f t="shared" si="10"/>
        <v>0.0006670454532</v>
      </c>
      <c r="R58" s="37">
        <f t="shared" si="11"/>
        <v>0.01846397327</v>
      </c>
      <c r="S58" s="37">
        <f t="shared" si="12"/>
        <v>0.2385073012</v>
      </c>
      <c r="T58" s="19">
        <f t="shared" si="13"/>
        <v>0.08128544423</v>
      </c>
      <c r="U58" s="19"/>
    </row>
    <row r="59">
      <c r="A59" s="2" t="s">
        <v>323</v>
      </c>
      <c r="B59" s="2">
        <v>1732.0</v>
      </c>
      <c r="C59" s="12">
        <v>23.0</v>
      </c>
      <c r="D59" s="18">
        <v>36.0</v>
      </c>
      <c r="E59" s="5">
        <v>56.0</v>
      </c>
      <c r="F59" s="6">
        <v>77.0</v>
      </c>
      <c r="G59" s="23">
        <f t="shared" ref="G59:J59" si="122">C59/$B59</f>
        <v>0.01327944573</v>
      </c>
      <c r="H59" s="23">
        <f t="shared" si="122"/>
        <v>0.0207852194</v>
      </c>
      <c r="I59" s="23">
        <f t="shared" si="122"/>
        <v>0.03233256351</v>
      </c>
      <c r="J59" s="23">
        <f t="shared" si="122"/>
        <v>0.04445727483</v>
      </c>
      <c r="K59" s="19">
        <f t="shared" si="5"/>
        <v>0.3072916667</v>
      </c>
      <c r="L59" s="19">
        <f t="shared" ref="L59:M59" si="123">I59</f>
        <v>0.03233256351</v>
      </c>
      <c r="M59" s="19">
        <f t="shared" si="123"/>
        <v>0.04445727483</v>
      </c>
      <c r="N59" s="36">
        <f t="shared" si="7"/>
        <v>1</v>
      </c>
      <c r="O59" s="37">
        <f t="shared" si="8"/>
        <v>0.04445727483</v>
      </c>
      <c r="P59" s="37">
        <f t="shared" si="9"/>
        <v>0.3072916667</v>
      </c>
      <c r="Q59" s="37">
        <f t="shared" si="10"/>
        <v>0.001437417662</v>
      </c>
      <c r="R59" s="37">
        <f t="shared" si="11"/>
        <v>0.01366135008</v>
      </c>
      <c r="S59" s="37">
        <f t="shared" si="12"/>
        <v>0.0944281684</v>
      </c>
      <c r="T59" s="19">
        <f t="shared" si="13"/>
        <v>0.06524249423</v>
      </c>
      <c r="U59" s="19"/>
    </row>
    <row r="60">
      <c r="A60" s="2" t="s">
        <v>324</v>
      </c>
      <c r="B60" s="2">
        <v>2763.0</v>
      </c>
      <c r="C60" s="12">
        <v>63.0</v>
      </c>
      <c r="D60" s="18">
        <v>141.0</v>
      </c>
      <c r="E60" s="5">
        <v>85.0</v>
      </c>
      <c r="F60" s="6">
        <v>121.0</v>
      </c>
      <c r="G60" s="23">
        <f t="shared" ref="G60:J60" si="124">C60/$B60</f>
        <v>0.02280130293</v>
      </c>
      <c r="H60" s="23">
        <f t="shared" si="124"/>
        <v>0.05103148751</v>
      </c>
      <c r="I60" s="23">
        <f t="shared" si="124"/>
        <v>0.03076366269</v>
      </c>
      <c r="J60" s="23">
        <f t="shared" si="124"/>
        <v>0.04379297865</v>
      </c>
      <c r="K60" s="19">
        <f t="shared" si="5"/>
        <v>0.4975609756</v>
      </c>
      <c r="L60" s="19">
        <f t="shared" ref="L60:M60" si="125">I60</f>
        <v>0.03076366269</v>
      </c>
      <c r="M60" s="19">
        <f t="shared" si="125"/>
        <v>0.04379297865</v>
      </c>
      <c r="N60" s="36">
        <f t="shared" si="7"/>
        <v>1</v>
      </c>
      <c r="O60" s="37">
        <f t="shared" si="8"/>
        <v>0.04379297865</v>
      </c>
      <c r="P60" s="37">
        <f t="shared" si="9"/>
        <v>0.4975609756</v>
      </c>
      <c r="Q60" s="37">
        <f t="shared" si="10"/>
        <v>0.001347232423</v>
      </c>
      <c r="R60" s="37">
        <f t="shared" si="11"/>
        <v>0.02178967718</v>
      </c>
      <c r="S60" s="37">
        <f t="shared" si="12"/>
        <v>0.2475669244</v>
      </c>
      <c r="T60" s="19">
        <f t="shared" si="13"/>
        <v>0.09482446616</v>
      </c>
      <c r="U60" s="19"/>
    </row>
    <row r="61">
      <c r="A61" s="2" t="s">
        <v>325</v>
      </c>
      <c r="B61" s="2">
        <v>2420.0</v>
      </c>
      <c r="C61" s="12">
        <v>43.0</v>
      </c>
      <c r="D61" s="18">
        <v>79.0</v>
      </c>
      <c r="E61" s="5">
        <v>69.0</v>
      </c>
      <c r="F61" s="6">
        <v>74.0</v>
      </c>
      <c r="G61" s="23">
        <f t="shared" ref="G61:J61" si="126">C61/$B61</f>
        <v>0.01776859504</v>
      </c>
      <c r="H61" s="23">
        <f t="shared" si="126"/>
        <v>0.0326446281</v>
      </c>
      <c r="I61" s="23">
        <f t="shared" si="126"/>
        <v>0.02851239669</v>
      </c>
      <c r="J61" s="23">
        <f t="shared" si="126"/>
        <v>0.0305785124</v>
      </c>
      <c r="K61" s="19">
        <f t="shared" si="5"/>
        <v>0.4603773585</v>
      </c>
      <c r="L61" s="19">
        <f t="shared" ref="L61:M61" si="127">I61</f>
        <v>0.02851239669</v>
      </c>
      <c r="M61" s="19">
        <f t="shared" si="127"/>
        <v>0.0305785124</v>
      </c>
      <c r="N61" s="36">
        <f t="shared" si="7"/>
        <v>1</v>
      </c>
      <c r="O61" s="37">
        <f t="shared" si="8"/>
        <v>0.0305785124</v>
      </c>
      <c r="P61" s="37">
        <f t="shared" si="9"/>
        <v>0.4603773585</v>
      </c>
      <c r="Q61" s="37">
        <f t="shared" si="10"/>
        <v>0.0008718666758</v>
      </c>
      <c r="R61" s="37">
        <f t="shared" si="11"/>
        <v>0.01407765476</v>
      </c>
      <c r="S61" s="37">
        <f t="shared" si="12"/>
        <v>0.2119473122</v>
      </c>
      <c r="T61" s="19">
        <f t="shared" si="13"/>
        <v>0.0632231405</v>
      </c>
      <c r="U61" s="19"/>
    </row>
    <row r="62">
      <c r="A62" s="2" t="s">
        <v>326</v>
      </c>
      <c r="B62" s="2">
        <v>2072.0</v>
      </c>
      <c r="C62" s="12">
        <v>17.0</v>
      </c>
      <c r="D62" s="18">
        <v>19.0</v>
      </c>
      <c r="E62" s="5">
        <v>51.0</v>
      </c>
      <c r="F62" s="6">
        <v>64.0</v>
      </c>
      <c r="G62" s="23">
        <f t="shared" ref="G62:J62" si="128">C62/$B62</f>
        <v>0.008204633205</v>
      </c>
      <c r="H62" s="23">
        <f t="shared" si="128"/>
        <v>0.00916988417</v>
      </c>
      <c r="I62" s="23">
        <f t="shared" si="128"/>
        <v>0.02461389961</v>
      </c>
      <c r="J62" s="23">
        <f t="shared" si="128"/>
        <v>0.03088803089</v>
      </c>
      <c r="K62" s="19">
        <f t="shared" si="5"/>
        <v>0.238410596</v>
      </c>
      <c r="L62" s="19">
        <f t="shared" ref="L62:M62" si="129">I62</f>
        <v>0.02461389961</v>
      </c>
      <c r="M62" s="19">
        <f t="shared" si="129"/>
        <v>0.03088803089</v>
      </c>
      <c r="N62" s="36">
        <f t="shared" si="7"/>
        <v>1</v>
      </c>
      <c r="O62" s="37">
        <f t="shared" si="8"/>
        <v>0.03088803089</v>
      </c>
      <c r="P62" s="37">
        <f t="shared" si="9"/>
        <v>0.238410596</v>
      </c>
      <c r="Q62" s="37">
        <f t="shared" si="10"/>
        <v>0.0007602748915</v>
      </c>
      <c r="R62" s="37">
        <f t="shared" si="11"/>
        <v>0.007364033854</v>
      </c>
      <c r="S62" s="37">
        <f t="shared" si="12"/>
        <v>0.0568396123</v>
      </c>
      <c r="T62" s="19">
        <f t="shared" si="13"/>
        <v>0.04005791506</v>
      </c>
      <c r="U62" s="19"/>
    </row>
    <row r="63">
      <c r="A63" s="2" t="s">
        <v>327</v>
      </c>
      <c r="B63" s="2">
        <v>2805.0</v>
      </c>
      <c r="C63" s="12">
        <v>19.0</v>
      </c>
      <c r="D63" s="18">
        <v>32.0</v>
      </c>
      <c r="E63" s="5">
        <v>36.0</v>
      </c>
      <c r="F63" s="6">
        <v>52.0</v>
      </c>
      <c r="G63" s="23">
        <f t="shared" ref="G63:J63" si="130">C63/$B63</f>
        <v>0.006773618538</v>
      </c>
      <c r="H63" s="23">
        <f t="shared" si="130"/>
        <v>0.01140819964</v>
      </c>
      <c r="I63" s="23">
        <f t="shared" si="130"/>
        <v>0.0128342246</v>
      </c>
      <c r="J63" s="23">
        <f t="shared" si="130"/>
        <v>0.01853832442</v>
      </c>
      <c r="K63" s="19">
        <f t="shared" si="5"/>
        <v>0.3669064748</v>
      </c>
      <c r="L63" s="19">
        <f t="shared" ref="L63:M63" si="131">I63</f>
        <v>0.0128342246</v>
      </c>
      <c r="M63" s="19">
        <f t="shared" si="131"/>
        <v>0.01853832442</v>
      </c>
      <c r="N63" s="36">
        <f t="shared" si="7"/>
        <v>1</v>
      </c>
      <c r="O63" s="37">
        <f t="shared" si="8"/>
        <v>0.01853832442</v>
      </c>
      <c r="P63" s="37">
        <f t="shared" si="9"/>
        <v>0.3669064748</v>
      </c>
      <c r="Q63" s="37">
        <f t="shared" si="10"/>
        <v>0.0002379250193</v>
      </c>
      <c r="R63" s="37">
        <f t="shared" si="11"/>
        <v>0.006801831262</v>
      </c>
      <c r="S63" s="37">
        <f t="shared" si="12"/>
        <v>0.1346203613</v>
      </c>
      <c r="T63" s="19">
        <f t="shared" si="13"/>
        <v>0.02994652406</v>
      </c>
      <c r="U63" s="19"/>
    </row>
    <row r="64">
      <c r="A64" s="2" t="s">
        <v>328</v>
      </c>
      <c r="B64" s="2">
        <v>1946.0</v>
      </c>
      <c r="C64" s="12">
        <v>16.0</v>
      </c>
      <c r="D64" s="18">
        <v>36.0</v>
      </c>
      <c r="E64" s="5">
        <v>47.0</v>
      </c>
      <c r="F64" s="6">
        <v>87.0</v>
      </c>
      <c r="G64" s="23">
        <f t="shared" ref="G64:J64" si="132">C64/$B64</f>
        <v>0.008221993834</v>
      </c>
      <c r="H64" s="23">
        <f t="shared" si="132"/>
        <v>0.01849948613</v>
      </c>
      <c r="I64" s="23">
        <f t="shared" si="132"/>
        <v>0.02415210689</v>
      </c>
      <c r="J64" s="23">
        <f t="shared" si="132"/>
        <v>0.04470709147</v>
      </c>
      <c r="K64" s="19">
        <f t="shared" si="5"/>
        <v>0.2795698925</v>
      </c>
      <c r="L64" s="19">
        <f t="shared" ref="L64:M64" si="133">I64</f>
        <v>0.02415210689</v>
      </c>
      <c r="M64" s="19">
        <f t="shared" si="133"/>
        <v>0.04470709147</v>
      </c>
      <c r="N64" s="36">
        <f t="shared" si="7"/>
        <v>1</v>
      </c>
      <c r="O64" s="37">
        <f t="shared" si="8"/>
        <v>0.04470709147</v>
      </c>
      <c r="P64" s="37">
        <f t="shared" si="9"/>
        <v>0.2795698925</v>
      </c>
      <c r="Q64" s="37">
        <f t="shared" si="10"/>
        <v>0.001079770452</v>
      </c>
      <c r="R64" s="37">
        <f t="shared" si="11"/>
        <v>0.01249875675</v>
      </c>
      <c r="S64" s="37">
        <f t="shared" si="12"/>
        <v>0.07815932478</v>
      </c>
      <c r="T64" s="19">
        <f t="shared" si="13"/>
        <v>0.0632065776</v>
      </c>
      <c r="U64" s="19"/>
    </row>
    <row r="65">
      <c r="A65" s="2" t="s">
        <v>329</v>
      </c>
      <c r="B65" s="2">
        <v>1952.0</v>
      </c>
      <c r="C65" s="12">
        <v>16.0</v>
      </c>
      <c r="D65" s="18">
        <v>22.0</v>
      </c>
      <c r="E65" s="5">
        <v>37.0</v>
      </c>
      <c r="F65" s="6">
        <v>54.0</v>
      </c>
      <c r="G65" s="23">
        <f t="shared" ref="G65:J65" si="134">C65/$B65</f>
        <v>0.008196721311</v>
      </c>
      <c r="H65" s="23">
        <f t="shared" si="134"/>
        <v>0.0112704918</v>
      </c>
      <c r="I65" s="23">
        <f t="shared" si="134"/>
        <v>0.01895491803</v>
      </c>
      <c r="J65" s="23">
        <f t="shared" si="134"/>
        <v>0.02766393443</v>
      </c>
      <c r="K65" s="19">
        <f t="shared" si="5"/>
        <v>0.2945736434</v>
      </c>
      <c r="L65" s="19">
        <f t="shared" ref="L65:M65" si="135">I65</f>
        <v>0.01895491803</v>
      </c>
      <c r="M65" s="19">
        <f t="shared" si="135"/>
        <v>0.02766393443</v>
      </c>
      <c r="N65" s="36">
        <f t="shared" si="7"/>
        <v>1</v>
      </c>
      <c r="O65" s="37">
        <f t="shared" si="8"/>
        <v>0.02766393443</v>
      </c>
      <c r="P65" s="37">
        <f t="shared" si="9"/>
        <v>0.2945736434</v>
      </c>
      <c r="Q65" s="37">
        <f t="shared" si="10"/>
        <v>0.0005243676095</v>
      </c>
      <c r="R65" s="37">
        <f t="shared" si="11"/>
        <v>0.008149065955</v>
      </c>
      <c r="S65" s="37">
        <f t="shared" si="12"/>
        <v>0.08677363139</v>
      </c>
      <c r="T65" s="19">
        <f t="shared" si="13"/>
        <v>0.03893442623</v>
      </c>
      <c r="U65" s="19"/>
    </row>
    <row r="66">
      <c r="A66" s="2" t="s">
        <v>330</v>
      </c>
      <c r="B66" s="2">
        <v>1266.0</v>
      </c>
      <c r="C66" s="12">
        <v>28.0</v>
      </c>
      <c r="D66" s="18">
        <v>89.0</v>
      </c>
      <c r="E66" s="5">
        <v>59.0</v>
      </c>
      <c r="F66" s="6">
        <v>186.0</v>
      </c>
      <c r="G66" s="23">
        <f t="shared" ref="G66:J66" si="136">C66/$B66</f>
        <v>0.02211690363</v>
      </c>
      <c r="H66" s="23">
        <f t="shared" si="136"/>
        <v>0.07030015798</v>
      </c>
      <c r="I66" s="23">
        <f t="shared" si="136"/>
        <v>0.04660347551</v>
      </c>
      <c r="J66" s="23">
        <f t="shared" si="136"/>
        <v>0.1469194313</v>
      </c>
      <c r="K66" s="19">
        <f t="shared" si="5"/>
        <v>0.3232044199</v>
      </c>
      <c r="L66" s="19">
        <f t="shared" ref="L66:M66" si="137">I66</f>
        <v>0.04660347551</v>
      </c>
      <c r="M66" s="19">
        <f t="shared" si="137"/>
        <v>0.1469194313</v>
      </c>
      <c r="N66" s="36">
        <f t="shared" si="7"/>
        <v>1</v>
      </c>
      <c r="O66" s="37">
        <f t="shared" si="8"/>
        <v>0.1469194313</v>
      </c>
      <c r="P66" s="37">
        <f t="shared" si="9"/>
        <v>0.3232044199</v>
      </c>
      <c r="Q66" s="37">
        <f t="shared" si="10"/>
        <v>0.006846956118</v>
      </c>
      <c r="R66" s="37">
        <f t="shared" si="11"/>
        <v>0.04748500956</v>
      </c>
      <c r="S66" s="37">
        <f t="shared" si="12"/>
        <v>0.104461097</v>
      </c>
      <c r="T66" s="19">
        <f t="shared" si="13"/>
        <v>0.2172195893</v>
      </c>
      <c r="U66" s="19"/>
    </row>
    <row r="67">
      <c r="A67" s="2" t="s">
        <v>332</v>
      </c>
      <c r="B67" s="2">
        <v>1753.0</v>
      </c>
      <c r="C67" s="12">
        <v>22.0</v>
      </c>
      <c r="D67" s="18">
        <v>101.0</v>
      </c>
      <c r="E67" s="5">
        <v>47.0</v>
      </c>
      <c r="F67" s="6">
        <v>194.0</v>
      </c>
      <c r="G67" s="23">
        <f t="shared" ref="G67:J67" si="138">C67/$B67</f>
        <v>0.01254991443</v>
      </c>
      <c r="H67" s="23">
        <f t="shared" si="138"/>
        <v>0.05761551626</v>
      </c>
      <c r="I67" s="23">
        <f t="shared" si="138"/>
        <v>0.02681118083</v>
      </c>
      <c r="J67" s="23">
        <f t="shared" si="138"/>
        <v>0.1106674273</v>
      </c>
      <c r="K67" s="19">
        <f t="shared" si="5"/>
        <v>0.3379120879</v>
      </c>
      <c r="L67" s="19">
        <f t="shared" ref="L67:M67" si="139">I67</f>
        <v>0.02681118083</v>
      </c>
      <c r="M67" s="19">
        <f t="shared" si="139"/>
        <v>0.1106674273</v>
      </c>
      <c r="N67" s="36">
        <f t="shared" si="7"/>
        <v>1</v>
      </c>
      <c r="O67" s="37">
        <f t="shared" si="8"/>
        <v>0.1106674273</v>
      </c>
      <c r="P67" s="37">
        <f t="shared" si="9"/>
        <v>0.3379120879</v>
      </c>
      <c r="Q67" s="37">
        <f t="shared" si="10"/>
        <v>0.002967124405</v>
      </c>
      <c r="R67" s="37">
        <f t="shared" si="11"/>
        <v>0.03739586141</v>
      </c>
      <c r="S67" s="37">
        <f t="shared" si="12"/>
        <v>0.1141845792</v>
      </c>
      <c r="T67" s="19">
        <f t="shared" si="13"/>
        <v>0.1682829435</v>
      </c>
      <c r="U67" s="19"/>
    </row>
    <row r="68">
      <c r="A68" s="2" t="s">
        <v>333</v>
      </c>
      <c r="B68" s="2">
        <v>1956.0</v>
      </c>
      <c r="C68" s="12">
        <v>28.0</v>
      </c>
      <c r="D68" s="18">
        <v>81.0</v>
      </c>
      <c r="E68" s="5">
        <v>65.0</v>
      </c>
      <c r="F68" s="6">
        <v>167.0</v>
      </c>
      <c r="G68" s="23">
        <f t="shared" ref="G68:J68" si="140">C68/$B68</f>
        <v>0.01431492843</v>
      </c>
      <c r="H68" s="23">
        <f t="shared" si="140"/>
        <v>0.04141104294</v>
      </c>
      <c r="I68" s="23">
        <f t="shared" si="140"/>
        <v>0.03323108384</v>
      </c>
      <c r="J68" s="23">
        <f t="shared" si="140"/>
        <v>0.08537832311</v>
      </c>
      <c r="K68" s="19">
        <f t="shared" si="5"/>
        <v>0.3196480938</v>
      </c>
      <c r="L68" s="19">
        <f t="shared" ref="L68:M68" si="141">I68</f>
        <v>0.03323108384</v>
      </c>
      <c r="M68" s="19">
        <f t="shared" si="141"/>
        <v>0.08537832311</v>
      </c>
      <c r="N68" s="36">
        <f t="shared" si="7"/>
        <v>1</v>
      </c>
      <c r="O68" s="37">
        <f t="shared" si="8"/>
        <v>0.08537832311</v>
      </c>
      <c r="P68" s="37">
        <f t="shared" si="9"/>
        <v>0.3196480938</v>
      </c>
      <c r="Q68" s="37">
        <f t="shared" si="10"/>
        <v>0.002837214214</v>
      </c>
      <c r="R68" s="37">
        <f t="shared" si="11"/>
        <v>0.02729101824</v>
      </c>
      <c r="S68" s="37">
        <f t="shared" si="12"/>
        <v>0.1021749039</v>
      </c>
      <c r="T68" s="19">
        <f t="shared" si="13"/>
        <v>0.1267893661</v>
      </c>
      <c r="U68" s="19"/>
    </row>
    <row r="69">
      <c r="A69" s="2" t="s">
        <v>334</v>
      </c>
      <c r="B69" s="2">
        <v>1643.0</v>
      </c>
      <c r="C69" s="12">
        <v>18.0</v>
      </c>
      <c r="D69" s="18">
        <v>33.0</v>
      </c>
      <c r="E69" s="5">
        <v>54.0</v>
      </c>
      <c r="F69" s="6">
        <v>99.0</v>
      </c>
      <c r="G69" s="23">
        <f t="shared" ref="G69:J69" si="142">C69/$B69</f>
        <v>0.01095556908</v>
      </c>
      <c r="H69" s="23">
        <f t="shared" si="142"/>
        <v>0.02008520998</v>
      </c>
      <c r="I69" s="23">
        <f t="shared" si="142"/>
        <v>0.03286670724</v>
      </c>
      <c r="J69" s="23">
        <f t="shared" si="142"/>
        <v>0.06025562995</v>
      </c>
      <c r="K69" s="19">
        <f t="shared" si="5"/>
        <v>0.25</v>
      </c>
      <c r="L69" s="19">
        <f t="shared" ref="L69:M69" si="143">I69</f>
        <v>0.03286670724</v>
      </c>
      <c r="M69" s="19">
        <f t="shared" si="143"/>
        <v>0.06025562995</v>
      </c>
      <c r="N69" s="36">
        <f t="shared" si="7"/>
        <v>1</v>
      </c>
      <c r="O69" s="37">
        <f t="shared" si="8"/>
        <v>0.06025562995</v>
      </c>
      <c r="P69" s="37">
        <f t="shared" si="9"/>
        <v>0.25</v>
      </c>
      <c r="Q69" s="37">
        <f t="shared" si="10"/>
        <v>0.001980404149</v>
      </c>
      <c r="R69" s="37">
        <f t="shared" si="11"/>
        <v>0.01506390749</v>
      </c>
      <c r="S69" s="37">
        <f t="shared" si="12"/>
        <v>0.0625</v>
      </c>
      <c r="T69" s="19">
        <f t="shared" si="13"/>
        <v>0.08034083993</v>
      </c>
      <c r="U69" s="19"/>
    </row>
    <row r="70">
      <c r="A70" s="2" t="s">
        <v>335</v>
      </c>
      <c r="B70" s="2">
        <v>1973.0</v>
      </c>
      <c r="C70" s="12">
        <v>19.0</v>
      </c>
      <c r="D70" s="18">
        <v>56.0</v>
      </c>
      <c r="E70" s="5">
        <v>73.0</v>
      </c>
      <c r="F70" s="6">
        <v>132.0</v>
      </c>
      <c r="G70" s="23">
        <f t="shared" ref="G70:J70" si="144">C70/$B70</f>
        <v>0.009630005068</v>
      </c>
      <c r="H70" s="23">
        <f t="shared" si="144"/>
        <v>0.02838317283</v>
      </c>
      <c r="I70" s="23">
        <f t="shared" si="144"/>
        <v>0.03699949316</v>
      </c>
      <c r="J70" s="23">
        <f t="shared" si="144"/>
        <v>0.06690319311</v>
      </c>
      <c r="K70" s="19">
        <f t="shared" si="5"/>
        <v>0.2678571429</v>
      </c>
      <c r="L70" s="19">
        <f t="shared" ref="L70:M70" si="145">I70</f>
        <v>0.03699949316</v>
      </c>
      <c r="M70" s="19">
        <f t="shared" si="145"/>
        <v>0.06690319311</v>
      </c>
      <c r="N70" s="36">
        <f t="shared" si="7"/>
        <v>1</v>
      </c>
      <c r="O70" s="37">
        <f t="shared" si="8"/>
        <v>0.06690319311</v>
      </c>
      <c r="P70" s="37">
        <f t="shared" si="9"/>
        <v>0.2678571429</v>
      </c>
      <c r="Q70" s="37">
        <f t="shared" si="10"/>
        <v>0.002475384236</v>
      </c>
      <c r="R70" s="37">
        <f t="shared" si="11"/>
        <v>0.01792049815</v>
      </c>
      <c r="S70" s="37">
        <f t="shared" si="12"/>
        <v>0.07174744898</v>
      </c>
      <c r="T70" s="19">
        <f t="shared" si="13"/>
        <v>0.09528636594</v>
      </c>
      <c r="U70" s="19"/>
    </row>
    <row r="71">
      <c r="A71" s="2" t="s">
        <v>336</v>
      </c>
      <c r="B71" s="2">
        <v>1440.0</v>
      </c>
      <c r="C71" s="12">
        <v>16.0</v>
      </c>
      <c r="D71" s="18">
        <v>35.0</v>
      </c>
      <c r="E71" s="5">
        <v>52.0</v>
      </c>
      <c r="F71" s="6">
        <v>99.0</v>
      </c>
      <c r="G71" s="23">
        <f t="shared" ref="G71:J71" si="146">C71/$B71</f>
        <v>0.01111111111</v>
      </c>
      <c r="H71" s="23">
        <f t="shared" si="146"/>
        <v>0.02430555556</v>
      </c>
      <c r="I71" s="23">
        <f t="shared" si="146"/>
        <v>0.03611111111</v>
      </c>
      <c r="J71" s="23">
        <f t="shared" si="146"/>
        <v>0.06875</v>
      </c>
      <c r="K71" s="19">
        <f t="shared" si="5"/>
        <v>0.2524752475</v>
      </c>
      <c r="L71" s="19">
        <f t="shared" ref="L71:M71" si="147">I71</f>
        <v>0.03611111111</v>
      </c>
      <c r="M71" s="19">
        <f t="shared" si="147"/>
        <v>0.06875</v>
      </c>
      <c r="N71" s="36">
        <f t="shared" si="7"/>
        <v>1</v>
      </c>
      <c r="O71" s="37">
        <f t="shared" si="8"/>
        <v>0.06875</v>
      </c>
      <c r="P71" s="37">
        <f t="shared" si="9"/>
        <v>0.2524752475</v>
      </c>
      <c r="Q71" s="37">
        <f t="shared" si="10"/>
        <v>0.002482638889</v>
      </c>
      <c r="R71" s="37">
        <f t="shared" si="11"/>
        <v>0.01735767327</v>
      </c>
      <c r="S71" s="37">
        <f t="shared" si="12"/>
        <v>0.06374375061</v>
      </c>
      <c r="T71" s="19">
        <f t="shared" si="13"/>
        <v>0.09305555556</v>
      </c>
      <c r="U71" s="19"/>
    </row>
    <row r="72">
      <c r="A72" s="2" t="s">
        <v>337</v>
      </c>
      <c r="B72" s="2">
        <v>1528.0</v>
      </c>
      <c r="C72" s="12">
        <v>21.0</v>
      </c>
      <c r="D72" s="18">
        <v>58.0</v>
      </c>
      <c r="E72" s="5">
        <v>42.0</v>
      </c>
      <c r="F72" s="6">
        <v>113.0</v>
      </c>
      <c r="G72" s="23">
        <f t="shared" ref="G72:J72" si="148">C72/$B72</f>
        <v>0.0137434555</v>
      </c>
      <c r="H72" s="23">
        <f t="shared" si="148"/>
        <v>0.03795811518</v>
      </c>
      <c r="I72" s="23">
        <f t="shared" si="148"/>
        <v>0.02748691099</v>
      </c>
      <c r="J72" s="23">
        <f t="shared" si="148"/>
        <v>0.07395287958</v>
      </c>
      <c r="K72" s="19">
        <f t="shared" si="5"/>
        <v>0.3376068376</v>
      </c>
      <c r="L72" s="19">
        <f t="shared" ref="L72:M72" si="149">I72</f>
        <v>0.02748691099</v>
      </c>
      <c r="M72" s="19">
        <f t="shared" si="149"/>
        <v>0.07395287958</v>
      </c>
      <c r="N72" s="36">
        <f t="shared" si="7"/>
        <v>1</v>
      </c>
      <c r="O72" s="37">
        <f t="shared" si="8"/>
        <v>0.07395287958</v>
      </c>
      <c r="P72" s="37">
        <f t="shared" si="9"/>
        <v>0.3376068376</v>
      </c>
      <c r="Q72" s="37">
        <f t="shared" si="10"/>
        <v>0.002032736219</v>
      </c>
      <c r="R72" s="37">
        <f t="shared" si="11"/>
        <v>0.02496699781</v>
      </c>
      <c r="S72" s="37">
        <f t="shared" si="12"/>
        <v>0.1139783768</v>
      </c>
      <c r="T72" s="19">
        <f t="shared" si="13"/>
        <v>0.1119109948</v>
      </c>
      <c r="U72" s="19"/>
    </row>
    <row r="73">
      <c r="A73" s="2" t="s">
        <v>338</v>
      </c>
      <c r="B73" s="2">
        <v>1633.0</v>
      </c>
      <c r="C73" s="12">
        <v>26.0</v>
      </c>
      <c r="D73" s="18">
        <v>70.0</v>
      </c>
      <c r="E73" s="5">
        <v>53.0</v>
      </c>
      <c r="F73" s="6">
        <v>198.0</v>
      </c>
      <c r="G73" s="23">
        <f t="shared" ref="G73:J73" si="150">C73/$B73</f>
        <v>0.01592161666</v>
      </c>
      <c r="H73" s="23">
        <f t="shared" si="150"/>
        <v>0.042865891</v>
      </c>
      <c r="I73" s="23">
        <f t="shared" si="150"/>
        <v>0.03245560318</v>
      </c>
      <c r="J73" s="23">
        <f t="shared" si="150"/>
        <v>0.1212492345</v>
      </c>
      <c r="K73" s="19">
        <f t="shared" si="5"/>
        <v>0.2766570605</v>
      </c>
      <c r="L73" s="19">
        <f t="shared" ref="L73:M73" si="151">I73</f>
        <v>0.03245560318</v>
      </c>
      <c r="M73" s="19">
        <f t="shared" si="151"/>
        <v>0.1212492345</v>
      </c>
      <c r="N73" s="36">
        <f t="shared" si="7"/>
        <v>1</v>
      </c>
      <c r="O73" s="37">
        <f t="shared" si="8"/>
        <v>0.1212492345</v>
      </c>
      <c r="P73" s="37">
        <f t="shared" si="9"/>
        <v>0.2766570605</v>
      </c>
      <c r="Q73" s="37">
        <f t="shared" si="10"/>
        <v>0.003935217043</v>
      </c>
      <c r="R73" s="37">
        <f t="shared" si="11"/>
        <v>0.03354445682</v>
      </c>
      <c r="S73" s="37">
        <f t="shared" si="12"/>
        <v>0.07653912913</v>
      </c>
      <c r="T73" s="19">
        <f t="shared" si="13"/>
        <v>0.1641151255</v>
      </c>
      <c r="U73" s="19"/>
    </row>
    <row r="74">
      <c r="A74" s="2" t="s">
        <v>339</v>
      </c>
      <c r="B74" s="2">
        <v>1700.0</v>
      </c>
      <c r="C74" s="12">
        <v>16.0</v>
      </c>
      <c r="D74" s="18">
        <v>124.0</v>
      </c>
      <c r="E74" s="5">
        <v>26.0</v>
      </c>
      <c r="F74" s="6">
        <v>172.0</v>
      </c>
      <c r="G74" s="23">
        <f t="shared" ref="G74:J74" si="152">C74/$B74</f>
        <v>0.009411764706</v>
      </c>
      <c r="H74" s="23">
        <f t="shared" si="152"/>
        <v>0.07294117647</v>
      </c>
      <c r="I74" s="23">
        <f t="shared" si="152"/>
        <v>0.01529411765</v>
      </c>
      <c r="J74" s="23">
        <f t="shared" si="152"/>
        <v>0.1011764706</v>
      </c>
      <c r="K74" s="19">
        <f t="shared" si="5"/>
        <v>0.4142011834</v>
      </c>
      <c r="L74" s="19">
        <f t="shared" ref="L74:M74" si="153">I74</f>
        <v>0.01529411765</v>
      </c>
      <c r="M74" s="19">
        <f t="shared" si="153"/>
        <v>0.1011764706</v>
      </c>
      <c r="N74" s="36">
        <f t="shared" si="7"/>
        <v>1</v>
      </c>
      <c r="O74" s="37">
        <f t="shared" si="8"/>
        <v>0.1011764706</v>
      </c>
      <c r="P74" s="37">
        <f t="shared" si="9"/>
        <v>0.4142011834</v>
      </c>
      <c r="Q74" s="37">
        <f t="shared" si="10"/>
        <v>0.001547404844</v>
      </c>
      <c r="R74" s="37">
        <f t="shared" si="11"/>
        <v>0.04190741385</v>
      </c>
      <c r="S74" s="37">
        <f t="shared" si="12"/>
        <v>0.1715626204</v>
      </c>
      <c r="T74" s="19">
        <f t="shared" si="13"/>
        <v>0.1741176471</v>
      </c>
      <c r="U74" s="19"/>
    </row>
    <row r="75">
      <c r="A75" s="2" t="s">
        <v>340</v>
      </c>
      <c r="B75" s="2">
        <v>1395.0</v>
      </c>
      <c r="C75" s="12">
        <v>21.0</v>
      </c>
      <c r="D75" s="18">
        <v>102.0</v>
      </c>
      <c r="E75" s="5">
        <v>30.0</v>
      </c>
      <c r="F75" s="6">
        <v>193.0</v>
      </c>
      <c r="G75" s="23">
        <f t="shared" ref="G75:J75" si="154">C75/$B75</f>
        <v>0.01505376344</v>
      </c>
      <c r="H75" s="23">
        <f t="shared" si="154"/>
        <v>0.07311827957</v>
      </c>
      <c r="I75" s="23">
        <f t="shared" si="154"/>
        <v>0.02150537634</v>
      </c>
      <c r="J75" s="23">
        <f t="shared" si="154"/>
        <v>0.1383512545</v>
      </c>
      <c r="K75" s="19">
        <f t="shared" si="5"/>
        <v>0.3554913295</v>
      </c>
      <c r="L75" s="19">
        <f t="shared" ref="L75:M75" si="155">I75</f>
        <v>0.02150537634</v>
      </c>
      <c r="M75" s="19">
        <f t="shared" si="155"/>
        <v>0.1383512545</v>
      </c>
      <c r="N75" s="36">
        <f t="shared" si="7"/>
        <v>1</v>
      </c>
      <c r="O75" s="37">
        <f t="shared" si="8"/>
        <v>0.1383512545</v>
      </c>
      <c r="P75" s="37">
        <f t="shared" si="9"/>
        <v>0.3554913295</v>
      </c>
      <c r="Q75" s="37">
        <f t="shared" si="10"/>
        <v>0.002975295795</v>
      </c>
      <c r="R75" s="37">
        <f t="shared" si="11"/>
        <v>0.04918267139</v>
      </c>
      <c r="S75" s="37">
        <f t="shared" si="12"/>
        <v>0.1263740853</v>
      </c>
      <c r="T75" s="19">
        <f t="shared" si="13"/>
        <v>0.2114695341</v>
      </c>
      <c r="U75" s="19"/>
    </row>
    <row r="76">
      <c r="A76" s="2" t="s">
        <v>341</v>
      </c>
      <c r="B76" s="2">
        <v>1501.0</v>
      </c>
      <c r="C76" s="12">
        <v>24.0</v>
      </c>
      <c r="D76" s="18">
        <v>110.0</v>
      </c>
      <c r="E76" s="5">
        <v>36.0</v>
      </c>
      <c r="F76" s="6">
        <v>151.0</v>
      </c>
      <c r="G76" s="23">
        <f t="shared" ref="G76:J76" si="156">C76/$B76</f>
        <v>0.01598934044</v>
      </c>
      <c r="H76" s="23">
        <f t="shared" si="156"/>
        <v>0.07328447702</v>
      </c>
      <c r="I76" s="23">
        <f t="shared" si="156"/>
        <v>0.02398401066</v>
      </c>
      <c r="J76" s="23">
        <f t="shared" si="156"/>
        <v>0.1005996003</v>
      </c>
      <c r="K76" s="19">
        <f t="shared" si="5"/>
        <v>0.4174454829</v>
      </c>
      <c r="L76" s="19">
        <f t="shared" ref="L76:M76" si="157">I76</f>
        <v>0.02398401066</v>
      </c>
      <c r="M76" s="19">
        <f t="shared" si="157"/>
        <v>0.1005996003</v>
      </c>
      <c r="N76" s="36">
        <f t="shared" si="7"/>
        <v>1</v>
      </c>
      <c r="O76" s="37">
        <f t="shared" si="8"/>
        <v>0.1005996003</v>
      </c>
      <c r="P76" s="37">
        <f t="shared" si="9"/>
        <v>0.4174454829</v>
      </c>
      <c r="Q76" s="37">
        <f t="shared" si="10"/>
        <v>0.002412781885</v>
      </c>
      <c r="R76" s="37">
        <f t="shared" si="11"/>
        <v>0.04199484871</v>
      </c>
      <c r="S76" s="37">
        <f t="shared" si="12"/>
        <v>0.1742607312</v>
      </c>
      <c r="T76" s="19">
        <f t="shared" si="13"/>
        <v>0.1738840773</v>
      </c>
      <c r="U76" s="19"/>
    </row>
    <row r="77">
      <c r="A77" s="2" t="s">
        <v>342</v>
      </c>
      <c r="B77" s="2">
        <v>2755.0</v>
      </c>
      <c r="C77" s="12">
        <v>28.0</v>
      </c>
      <c r="D77" s="18">
        <v>77.0</v>
      </c>
      <c r="E77" s="5">
        <v>57.0</v>
      </c>
      <c r="F77" s="6">
        <v>92.0</v>
      </c>
      <c r="G77" s="23">
        <f t="shared" ref="G77:J77" si="158">C77/$B77</f>
        <v>0.01016333938</v>
      </c>
      <c r="H77" s="23">
        <f t="shared" si="158"/>
        <v>0.0279491833</v>
      </c>
      <c r="I77" s="23">
        <f t="shared" si="158"/>
        <v>0.02068965517</v>
      </c>
      <c r="J77" s="23">
        <f t="shared" si="158"/>
        <v>0.0333938294</v>
      </c>
      <c r="K77" s="19">
        <f t="shared" si="5"/>
        <v>0.4133858268</v>
      </c>
      <c r="L77" s="19">
        <f t="shared" ref="L77:M77" si="159">I77</f>
        <v>0.02068965517</v>
      </c>
      <c r="M77" s="19">
        <f t="shared" si="159"/>
        <v>0.0333938294</v>
      </c>
      <c r="N77" s="36">
        <f t="shared" si="7"/>
        <v>1</v>
      </c>
      <c r="O77" s="37">
        <f t="shared" si="8"/>
        <v>0.0333938294</v>
      </c>
      <c r="P77" s="37">
        <f t="shared" si="9"/>
        <v>0.4133858268</v>
      </c>
      <c r="Q77" s="37">
        <f t="shared" si="10"/>
        <v>0.0006909068152</v>
      </c>
      <c r="R77" s="37">
        <f t="shared" si="11"/>
        <v>0.01380453578</v>
      </c>
      <c r="S77" s="37">
        <f t="shared" si="12"/>
        <v>0.1708878418</v>
      </c>
      <c r="T77" s="19">
        <f t="shared" si="13"/>
        <v>0.0613430127</v>
      </c>
      <c r="U77" s="19"/>
    </row>
    <row r="78">
      <c r="A78" s="2" t="s">
        <v>343</v>
      </c>
      <c r="B78" s="2">
        <v>1100.0</v>
      </c>
      <c r="C78" s="12">
        <v>15.0</v>
      </c>
      <c r="D78" s="18">
        <v>21.0</v>
      </c>
      <c r="E78" s="5">
        <v>18.0</v>
      </c>
      <c r="F78" s="6">
        <v>30.0</v>
      </c>
      <c r="G78" s="23">
        <f t="shared" ref="G78:J78" si="160">C78/$B78</f>
        <v>0.01363636364</v>
      </c>
      <c r="H78" s="23">
        <f t="shared" si="160"/>
        <v>0.01909090909</v>
      </c>
      <c r="I78" s="23">
        <f t="shared" si="160"/>
        <v>0.01636363636</v>
      </c>
      <c r="J78" s="23">
        <f t="shared" si="160"/>
        <v>0.02727272727</v>
      </c>
      <c r="K78" s="19">
        <f t="shared" si="5"/>
        <v>0.4285714286</v>
      </c>
      <c r="L78" s="19">
        <f t="shared" ref="L78:M78" si="161">I78</f>
        <v>0.01636363636</v>
      </c>
      <c r="M78" s="19">
        <f t="shared" si="161"/>
        <v>0.02727272727</v>
      </c>
      <c r="N78" s="36">
        <f t="shared" si="7"/>
        <v>1</v>
      </c>
      <c r="O78" s="37">
        <f t="shared" si="8"/>
        <v>0.02727272727</v>
      </c>
      <c r="P78" s="37">
        <f t="shared" si="9"/>
        <v>0.4285714286</v>
      </c>
      <c r="Q78" s="37">
        <f t="shared" si="10"/>
        <v>0.0004462809917</v>
      </c>
      <c r="R78" s="37">
        <f t="shared" si="11"/>
        <v>0.01168831169</v>
      </c>
      <c r="S78" s="37">
        <f t="shared" si="12"/>
        <v>0.1836734694</v>
      </c>
      <c r="T78" s="19">
        <f t="shared" si="13"/>
        <v>0.04636363636</v>
      </c>
      <c r="U78" s="19"/>
    </row>
    <row r="79">
      <c r="A79" s="2" t="s">
        <v>344</v>
      </c>
      <c r="B79" s="2">
        <v>2895.0</v>
      </c>
      <c r="C79" s="12">
        <v>41.0</v>
      </c>
      <c r="D79" s="18">
        <v>73.0</v>
      </c>
      <c r="E79" s="5">
        <v>73.0</v>
      </c>
      <c r="F79" s="6">
        <v>126.0</v>
      </c>
      <c r="G79" s="23">
        <f t="shared" ref="G79:J79" si="162">C79/$B79</f>
        <v>0.01416234888</v>
      </c>
      <c r="H79" s="23">
        <f t="shared" si="162"/>
        <v>0.02521588946</v>
      </c>
      <c r="I79" s="23">
        <f t="shared" si="162"/>
        <v>0.02521588946</v>
      </c>
      <c r="J79" s="23">
        <f t="shared" si="162"/>
        <v>0.04352331606</v>
      </c>
      <c r="K79" s="19">
        <f t="shared" si="5"/>
        <v>0.3642172524</v>
      </c>
      <c r="L79" s="19">
        <f t="shared" ref="L79:M79" si="163">I79</f>
        <v>0.02521588946</v>
      </c>
      <c r="M79" s="19">
        <f t="shared" si="163"/>
        <v>0.04352331606</v>
      </c>
      <c r="N79" s="36">
        <f t="shared" si="7"/>
        <v>1</v>
      </c>
      <c r="O79" s="37">
        <f t="shared" si="8"/>
        <v>0.04352331606</v>
      </c>
      <c r="P79" s="37">
        <f t="shared" si="9"/>
        <v>0.3642172524</v>
      </c>
      <c r="Q79" s="37">
        <f t="shared" si="10"/>
        <v>0.001097479127</v>
      </c>
      <c r="R79" s="37">
        <f t="shared" si="11"/>
        <v>0.01585194259</v>
      </c>
      <c r="S79" s="37">
        <f t="shared" si="12"/>
        <v>0.1326542069</v>
      </c>
      <c r="T79" s="19">
        <f t="shared" si="13"/>
        <v>0.06873920553</v>
      </c>
      <c r="U79" s="19"/>
    </row>
    <row r="80">
      <c r="A80" s="2" t="s">
        <v>345</v>
      </c>
      <c r="B80" s="2">
        <v>1926.0</v>
      </c>
      <c r="C80" s="12">
        <v>23.0</v>
      </c>
      <c r="D80" s="18">
        <v>48.0</v>
      </c>
      <c r="E80" s="5">
        <v>15.0</v>
      </c>
      <c r="F80" s="6">
        <v>45.0</v>
      </c>
      <c r="G80" s="23">
        <f t="shared" ref="G80:J80" si="164">C80/$B80</f>
        <v>0.01194184839</v>
      </c>
      <c r="H80" s="23">
        <f t="shared" si="164"/>
        <v>0.02492211838</v>
      </c>
      <c r="I80" s="23">
        <f t="shared" si="164"/>
        <v>0.007788161994</v>
      </c>
      <c r="J80" s="23">
        <f t="shared" si="164"/>
        <v>0.02336448598</v>
      </c>
      <c r="K80" s="19">
        <f t="shared" si="5"/>
        <v>0.5419847328</v>
      </c>
      <c r="L80" s="19">
        <f t="shared" ref="L80:M80" si="165">I80</f>
        <v>0.007788161994</v>
      </c>
      <c r="M80" s="19">
        <f t="shared" si="165"/>
        <v>0.02336448598</v>
      </c>
      <c r="N80" s="36">
        <f t="shared" si="7"/>
        <v>1</v>
      </c>
      <c r="O80" s="37">
        <f t="shared" si="8"/>
        <v>0.02336448598</v>
      </c>
      <c r="P80" s="37">
        <f t="shared" si="9"/>
        <v>0.5419847328</v>
      </c>
      <c r="Q80" s="37">
        <f t="shared" si="10"/>
        <v>0.0001819664017</v>
      </c>
      <c r="R80" s="37">
        <f t="shared" si="11"/>
        <v>0.01266319469</v>
      </c>
      <c r="S80" s="37">
        <f t="shared" si="12"/>
        <v>0.2937474506</v>
      </c>
      <c r="T80" s="19">
        <f t="shared" si="13"/>
        <v>0.04828660436</v>
      </c>
      <c r="U80" s="19"/>
    </row>
    <row r="81">
      <c r="A81" s="2" t="s">
        <v>268</v>
      </c>
      <c r="B81" s="2">
        <v>2336.0</v>
      </c>
      <c r="C81" s="12">
        <v>18.0</v>
      </c>
      <c r="D81" s="18">
        <v>23.0</v>
      </c>
      <c r="E81" s="5">
        <v>27.0</v>
      </c>
      <c r="F81" s="6">
        <v>23.0</v>
      </c>
      <c r="G81" s="23">
        <f t="shared" ref="G81:J81" si="166">C81/$B81</f>
        <v>0.007705479452</v>
      </c>
      <c r="H81" s="23">
        <f t="shared" si="166"/>
        <v>0.009845890411</v>
      </c>
      <c r="I81" s="23">
        <f t="shared" si="166"/>
        <v>0.01155821918</v>
      </c>
      <c r="J81" s="23">
        <f t="shared" si="166"/>
        <v>0.009845890411</v>
      </c>
      <c r="K81" s="19">
        <f t="shared" si="5"/>
        <v>0.4505494505</v>
      </c>
      <c r="L81" s="19">
        <f t="shared" ref="L81:M81" si="167">I81</f>
        <v>0.01155821918</v>
      </c>
      <c r="M81" s="19">
        <f t="shared" si="167"/>
        <v>0.009845890411</v>
      </c>
      <c r="N81" s="36">
        <f t="shared" si="7"/>
        <v>1</v>
      </c>
      <c r="O81" s="37">
        <f t="shared" si="8"/>
        <v>0.009845890411</v>
      </c>
      <c r="P81" s="37">
        <f t="shared" si="9"/>
        <v>0.4505494505</v>
      </c>
      <c r="Q81" s="37">
        <f t="shared" si="10"/>
        <v>0.0001138009594</v>
      </c>
      <c r="R81" s="37">
        <f t="shared" si="11"/>
        <v>0.004436060515</v>
      </c>
      <c r="S81" s="37">
        <f t="shared" si="12"/>
        <v>0.2029948074</v>
      </c>
      <c r="T81" s="19">
        <f t="shared" si="13"/>
        <v>0.01969178082</v>
      </c>
      <c r="U81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2" t="s">
        <v>448</v>
      </c>
      <c r="D1" s="13" t="s">
        <v>449</v>
      </c>
      <c r="E1" s="5" t="s">
        <v>450</v>
      </c>
      <c r="F1" s="6" t="s">
        <v>451</v>
      </c>
    </row>
    <row r="2">
      <c r="A2" s="1" t="s">
        <v>37</v>
      </c>
      <c r="B2" s="14">
        <v>44655.0</v>
      </c>
      <c r="C2" s="12">
        <v>17.0</v>
      </c>
      <c r="D2" s="13">
        <v>11.0</v>
      </c>
      <c r="E2" s="5">
        <v>26.0</v>
      </c>
      <c r="F2" s="6">
        <v>32.0</v>
      </c>
    </row>
    <row r="3">
      <c r="A3" s="1" t="s">
        <v>37</v>
      </c>
      <c r="B3" s="14">
        <v>44749.0</v>
      </c>
      <c r="C3" s="12">
        <v>6.0</v>
      </c>
      <c r="D3" s="13">
        <v>12.0</v>
      </c>
      <c r="E3" s="5">
        <v>20.0</v>
      </c>
      <c r="F3" s="6">
        <v>45.0</v>
      </c>
    </row>
    <row r="4">
      <c r="A4" s="1" t="s">
        <v>37</v>
      </c>
      <c r="B4" s="2" t="s">
        <v>365</v>
      </c>
      <c r="C4" s="12">
        <v>8.0</v>
      </c>
      <c r="D4" s="13">
        <v>5.0</v>
      </c>
      <c r="E4" s="5">
        <v>21.0</v>
      </c>
      <c r="F4" s="6">
        <v>26.0</v>
      </c>
    </row>
    <row r="5">
      <c r="A5" s="1" t="s">
        <v>37</v>
      </c>
      <c r="B5" s="2" t="s">
        <v>367</v>
      </c>
      <c r="C5" s="12">
        <v>22.0</v>
      </c>
      <c r="D5" s="13">
        <v>27.0</v>
      </c>
      <c r="E5" s="5">
        <v>7.0</v>
      </c>
      <c r="F5" s="6">
        <v>8.0</v>
      </c>
    </row>
    <row r="6">
      <c r="A6" s="1" t="s">
        <v>37</v>
      </c>
      <c r="B6" s="2" t="s">
        <v>368</v>
      </c>
      <c r="C6" s="12">
        <v>23.0</v>
      </c>
      <c r="D6" s="13">
        <v>9.0</v>
      </c>
      <c r="E6" s="5">
        <v>9.0</v>
      </c>
      <c r="F6" s="6">
        <v>2.0</v>
      </c>
    </row>
    <row r="7">
      <c r="A7" s="1" t="s">
        <v>37</v>
      </c>
      <c r="B7" s="2" t="s">
        <v>369</v>
      </c>
      <c r="C7" s="12">
        <v>28.0</v>
      </c>
      <c r="D7" s="13">
        <v>36.0</v>
      </c>
      <c r="E7" s="5">
        <v>4.0</v>
      </c>
      <c r="F7" s="6">
        <v>6.0</v>
      </c>
    </row>
    <row r="8">
      <c r="A8" s="1" t="s">
        <v>37</v>
      </c>
      <c r="B8" s="2" t="s">
        <v>370</v>
      </c>
      <c r="C8" s="12">
        <v>6.0</v>
      </c>
      <c r="D8" s="13">
        <v>3.0</v>
      </c>
      <c r="E8" s="5">
        <v>13.0</v>
      </c>
      <c r="F8" s="6">
        <v>27.0</v>
      </c>
    </row>
    <row r="9">
      <c r="A9" s="1" t="s">
        <v>18</v>
      </c>
      <c r="B9" s="2" t="s">
        <v>351</v>
      </c>
      <c r="C9" s="12">
        <v>49.0</v>
      </c>
      <c r="D9" s="13">
        <v>22.0</v>
      </c>
      <c r="E9" s="5">
        <v>11.0</v>
      </c>
      <c r="F9" s="6">
        <v>11.0</v>
      </c>
    </row>
    <row r="10">
      <c r="A10" s="1" t="s">
        <v>18</v>
      </c>
      <c r="B10" s="2" t="s">
        <v>363</v>
      </c>
      <c r="C10" s="12">
        <v>23.0</v>
      </c>
      <c r="D10" s="13">
        <v>14.0</v>
      </c>
      <c r="E10" s="5">
        <v>4.0</v>
      </c>
      <c r="F10" s="6">
        <v>6.0</v>
      </c>
    </row>
    <row r="11">
      <c r="A11" s="1" t="s">
        <v>18</v>
      </c>
      <c r="B11" s="2" t="s">
        <v>364</v>
      </c>
      <c r="C11" s="12">
        <v>57.0</v>
      </c>
      <c r="D11" s="13">
        <v>62.0</v>
      </c>
      <c r="E11" s="5">
        <v>11.0</v>
      </c>
      <c r="F11" s="6">
        <v>9.0</v>
      </c>
    </row>
    <row r="12">
      <c r="A12" s="1" t="s">
        <v>18</v>
      </c>
      <c r="B12" s="2" t="s">
        <v>352</v>
      </c>
      <c r="C12" s="12">
        <v>19.0</v>
      </c>
      <c r="D12" s="13">
        <v>10.0</v>
      </c>
      <c r="E12" s="5">
        <v>18.0</v>
      </c>
      <c r="F12" s="6">
        <v>14.0</v>
      </c>
    </row>
    <row r="13">
      <c r="A13" s="1" t="s">
        <v>18</v>
      </c>
      <c r="B13" s="2" t="s">
        <v>353</v>
      </c>
      <c r="C13" s="12">
        <v>25.0</v>
      </c>
      <c r="D13" s="13">
        <v>19.0</v>
      </c>
      <c r="E13" s="5">
        <v>2.0</v>
      </c>
      <c r="F13" s="6">
        <v>0.0</v>
      </c>
    </row>
    <row r="14">
      <c r="A14" s="1" t="s">
        <v>18</v>
      </c>
      <c r="B14" s="2" t="s">
        <v>354</v>
      </c>
      <c r="C14" s="12">
        <v>34.0</v>
      </c>
      <c r="D14" s="13">
        <v>30.0</v>
      </c>
      <c r="E14" s="5">
        <v>3.0</v>
      </c>
      <c r="F14" s="6">
        <v>7.0</v>
      </c>
    </row>
    <row r="15">
      <c r="A15" s="1" t="s">
        <v>18</v>
      </c>
      <c r="B15" s="2" t="s">
        <v>355</v>
      </c>
      <c r="C15" s="12">
        <v>16.0</v>
      </c>
      <c r="D15" s="13">
        <v>16.0</v>
      </c>
      <c r="E15" s="5">
        <v>6.0</v>
      </c>
      <c r="F15" s="6">
        <v>5.0</v>
      </c>
    </row>
    <row r="16">
      <c r="A16" s="1" t="s">
        <v>18</v>
      </c>
      <c r="B16" s="2" t="s">
        <v>356</v>
      </c>
      <c r="C16" s="12">
        <v>46.0</v>
      </c>
      <c r="D16" s="13">
        <v>36.0</v>
      </c>
      <c r="E16" s="5">
        <v>13.0</v>
      </c>
      <c r="F16" s="6">
        <v>12.0</v>
      </c>
    </row>
    <row r="17">
      <c r="A17" s="1" t="s">
        <v>18</v>
      </c>
      <c r="B17" s="2" t="s">
        <v>357</v>
      </c>
      <c r="C17" s="12">
        <v>27.0</v>
      </c>
      <c r="D17" s="13">
        <v>18.0</v>
      </c>
      <c r="E17" s="5">
        <v>8.0</v>
      </c>
      <c r="F17" s="6">
        <v>6.0</v>
      </c>
    </row>
    <row r="18">
      <c r="A18" s="1" t="s">
        <v>18</v>
      </c>
      <c r="B18" s="2" t="s">
        <v>358</v>
      </c>
      <c r="C18" s="12">
        <v>8.0</v>
      </c>
      <c r="D18" s="13">
        <v>6.0</v>
      </c>
      <c r="E18" s="5">
        <v>4.0</v>
      </c>
      <c r="F18" s="6">
        <v>3.0</v>
      </c>
    </row>
    <row r="19">
      <c r="A19" s="1" t="s">
        <v>18</v>
      </c>
      <c r="B19" s="2" t="s">
        <v>359</v>
      </c>
      <c r="C19" s="12">
        <v>12.0</v>
      </c>
      <c r="D19" s="13">
        <v>7.0</v>
      </c>
      <c r="E19" s="5">
        <v>2.0</v>
      </c>
      <c r="F19" s="6">
        <v>3.0</v>
      </c>
    </row>
    <row r="20">
      <c r="A20" s="1" t="s">
        <v>18</v>
      </c>
      <c r="B20" s="2" t="s">
        <v>360</v>
      </c>
      <c r="C20" s="12">
        <v>31.0</v>
      </c>
      <c r="D20" s="13">
        <v>12.0</v>
      </c>
      <c r="E20" s="5">
        <v>6.0</v>
      </c>
      <c r="F20" s="6">
        <v>7.0</v>
      </c>
    </row>
    <row r="21">
      <c r="A21" s="1" t="s">
        <v>18</v>
      </c>
      <c r="B21" s="2" t="s">
        <v>361</v>
      </c>
      <c r="C21" s="12">
        <v>43.0</v>
      </c>
      <c r="D21" s="13">
        <v>25.0</v>
      </c>
      <c r="E21" s="5">
        <v>5.0</v>
      </c>
      <c r="F21" s="6">
        <v>0.0</v>
      </c>
    </row>
    <row r="22">
      <c r="A22" s="1" t="s">
        <v>18</v>
      </c>
      <c r="B22" s="2" t="s">
        <v>362</v>
      </c>
      <c r="C22" s="12">
        <v>25.0</v>
      </c>
      <c r="D22" s="13">
        <v>28.0</v>
      </c>
      <c r="E22" s="5">
        <v>16.0</v>
      </c>
      <c r="F22" s="6">
        <v>4.0</v>
      </c>
    </row>
    <row r="23">
      <c r="A23" s="1" t="s">
        <v>69</v>
      </c>
      <c r="B23" s="15" t="s">
        <v>452</v>
      </c>
      <c r="C23" s="12">
        <v>12.0</v>
      </c>
      <c r="D23" s="13">
        <v>32.0</v>
      </c>
      <c r="E23" s="5">
        <v>5.0</v>
      </c>
      <c r="F23" s="6">
        <v>17.0</v>
      </c>
    </row>
    <row r="24">
      <c r="A24" s="1" t="s">
        <v>69</v>
      </c>
      <c r="B24" s="15" t="s">
        <v>453</v>
      </c>
      <c r="C24" s="12">
        <v>2.0</v>
      </c>
      <c r="D24" s="13">
        <v>8.0</v>
      </c>
      <c r="E24" s="5">
        <v>0.0</v>
      </c>
      <c r="F24" s="6">
        <v>0.0</v>
      </c>
    </row>
    <row r="25">
      <c r="A25" s="1" t="s">
        <v>69</v>
      </c>
      <c r="B25" s="15" t="s">
        <v>454</v>
      </c>
      <c r="C25" s="12">
        <v>19.0</v>
      </c>
      <c r="D25" s="13">
        <v>27.0</v>
      </c>
      <c r="E25" s="5">
        <v>0.0</v>
      </c>
      <c r="F25" s="6">
        <v>2.0</v>
      </c>
    </row>
    <row r="26">
      <c r="A26" s="1" t="s">
        <v>69</v>
      </c>
      <c r="B26" s="15" t="s">
        <v>375</v>
      </c>
      <c r="C26" s="12">
        <v>13.0</v>
      </c>
      <c r="D26" s="13">
        <v>15.0</v>
      </c>
      <c r="E26" s="5">
        <v>7.0</v>
      </c>
      <c r="F26" s="6">
        <v>14.0</v>
      </c>
    </row>
    <row r="27">
      <c r="A27" s="1" t="s">
        <v>69</v>
      </c>
      <c r="B27" s="15" t="s">
        <v>455</v>
      </c>
      <c r="C27" s="12">
        <v>2.0</v>
      </c>
      <c r="D27" s="13">
        <v>1.0</v>
      </c>
      <c r="E27" s="5">
        <v>0.0</v>
      </c>
      <c r="F27" s="6">
        <v>0.0</v>
      </c>
    </row>
    <row r="28">
      <c r="A28" s="1" t="s">
        <v>69</v>
      </c>
      <c r="B28" s="15" t="s">
        <v>456</v>
      </c>
      <c r="C28" s="12">
        <v>0.0</v>
      </c>
      <c r="D28" s="13">
        <v>2.0</v>
      </c>
      <c r="E28" s="5">
        <v>1.0</v>
      </c>
      <c r="F28" s="6">
        <v>0.0</v>
      </c>
    </row>
    <row r="29">
      <c r="A29" s="1" t="s">
        <v>69</v>
      </c>
      <c r="B29" s="15" t="s">
        <v>376</v>
      </c>
      <c r="C29" s="12">
        <v>14.0</v>
      </c>
      <c r="D29" s="13">
        <v>10.0</v>
      </c>
      <c r="E29" s="5">
        <v>12.0</v>
      </c>
      <c r="F29" s="6">
        <v>5.0</v>
      </c>
    </row>
    <row r="30">
      <c r="A30" s="1" t="s">
        <v>69</v>
      </c>
      <c r="B30" s="15" t="s">
        <v>457</v>
      </c>
      <c r="C30" s="12">
        <v>17.0</v>
      </c>
      <c r="D30" s="13">
        <v>31.0</v>
      </c>
      <c r="E30" s="5">
        <v>0.0</v>
      </c>
      <c r="F30" s="6">
        <v>5.0</v>
      </c>
    </row>
    <row r="31">
      <c r="A31" s="1" t="s">
        <v>69</v>
      </c>
      <c r="B31" s="15" t="s">
        <v>372</v>
      </c>
      <c r="C31" s="12">
        <v>2.0</v>
      </c>
      <c r="D31" s="13">
        <v>8.0</v>
      </c>
      <c r="E31" s="5">
        <v>16.0</v>
      </c>
      <c r="F31" s="6">
        <v>14.0</v>
      </c>
    </row>
    <row r="32">
      <c r="A32" s="1" t="s">
        <v>69</v>
      </c>
      <c r="B32" s="15" t="s">
        <v>458</v>
      </c>
      <c r="C32" s="12">
        <v>2.0</v>
      </c>
      <c r="D32" s="13">
        <v>4.0</v>
      </c>
      <c r="E32" s="5">
        <v>0.0</v>
      </c>
      <c r="F32" s="6">
        <v>0.0</v>
      </c>
    </row>
    <row r="33">
      <c r="A33" s="1" t="s">
        <v>69</v>
      </c>
      <c r="B33" s="15" t="s">
        <v>459</v>
      </c>
      <c r="C33" s="12">
        <v>20.0</v>
      </c>
      <c r="D33" s="13">
        <v>31.0</v>
      </c>
      <c r="E33" s="5">
        <v>11.0</v>
      </c>
      <c r="F33" s="6">
        <v>7.0</v>
      </c>
    </row>
    <row r="34">
      <c r="A34" s="1" t="s">
        <v>69</v>
      </c>
      <c r="B34" s="15" t="s">
        <v>373</v>
      </c>
      <c r="C34" s="12">
        <v>11.0</v>
      </c>
      <c r="D34" s="13">
        <v>6.0</v>
      </c>
      <c r="E34" s="5">
        <v>4.0</v>
      </c>
      <c r="F34" s="6">
        <v>5.0</v>
      </c>
    </row>
    <row r="35">
      <c r="A35" s="1" t="s">
        <v>78</v>
      </c>
      <c r="B35" s="15" t="s">
        <v>460</v>
      </c>
      <c r="C35" s="12">
        <v>22.0</v>
      </c>
      <c r="D35" s="13">
        <v>32.0</v>
      </c>
      <c r="E35" s="5">
        <v>10.0</v>
      </c>
      <c r="F35" s="6">
        <v>19.0</v>
      </c>
    </row>
    <row r="36">
      <c r="A36" s="1" t="s">
        <v>78</v>
      </c>
      <c r="B36" s="15" t="s">
        <v>461</v>
      </c>
      <c r="C36" s="12">
        <v>6.0</v>
      </c>
      <c r="D36" s="13">
        <v>14.0</v>
      </c>
      <c r="E36" s="5">
        <v>2.0</v>
      </c>
      <c r="F36" s="6">
        <v>6.0</v>
      </c>
    </row>
    <row r="37">
      <c r="A37" s="1" t="s">
        <v>78</v>
      </c>
      <c r="B37" s="15" t="s">
        <v>462</v>
      </c>
      <c r="C37" s="12">
        <v>10.0</v>
      </c>
      <c r="D37" s="13">
        <v>18.0</v>
      </c>
      <c r="E37" s="5">
        <v>9.0</v>
      </c>
      <c r="F37" s="6">
        <v>17.0</v>
      </c>
    </row>
    <row r="38">
      <c r="A38" s="1" t="s">
        <v>78</v>
      </c>
      <c r="B38" s="15" t="s">
        <v>463</v>
      </c>
      <c r="C38" s="12">
        <v>7.0</v>
      </c>
      <c r="D38" s="13">
        <v>6.0</v>
      </c>
      <c r="E38" s="5">
        <v>9.0</v>
      </c>
      <c r="F38" s="6">
        <v>14.0</v>
      </c>
    </row>
    <row r="39">
      <c r="A39" s="1" t="s">
        <v>78</v>
      </c>
      <c r="B39" s="15" t="s">
        <v>464</v>
      </c>
      <c r="C39" s="12">
        <v>5.0</v>
      </c>
      <c r="D39" s="13">
        <v>4.0</v>
      </c>
      <c r="E39" s="5">
        <v>4.0</v>
      </c>
      <c r="F39" s="6">
        <v>16.0</v>
      </c>
    </row>
    <row r="40">
      <c r="A40" s="1" t="s">
        <v>78</v>
      </c>
      <c r="B40" s="15" t="s">
        <v>465</v>
      </c>
      <c r="C40" s="12">
        <v>27.0</v>
      </c>
      <c r="D40" s="13">
        <v>35.0</v>
      </c>
      <c r="E40" s="5">
        <v>7.0</v>
      </c>
      <c r="F40" s="6">
        <v>11.0</v>
      </c>
    </row>
    <row r="41">
      <c r="A41" s="1" t="s">
        <v>78</v>
      </c>
      <c r="B41" s="15" t="s">
        <v>466</v>
      </c>
      <c r="C41" s="12">
        <v>16.0</v>
      </c>
      <c r="D41" s="13">
        <v>32.0</v>
      </c>
      <c r="E41" s="5">
        <v>10.0</v>
      </c>
      <c r="F41" s="6">
        <v>13.0</v>
      </c>
    </row>
    <row r="42">
      <c r="A42" s="1" t="s">
        <v>78</v>
      </c>
      <c r="B42" s="15" t="s">
        <v>467</v>
      </c>
      <c r="C42" s="12">
        <v>16.0</v>
      </c>
      <c r="D42" s="13">
        <v>27.0</v>
      </c>
      <c r="E42" s="5">
        <v>3.0</v>
      </c>
      <c r="F42" s="6">
        <v>15.0</v>
      </c>
    </row>
    <row r="43">
      <c r="A43" s="1" t="s">
        <v>78</v>
      </c>
      <c r="B43" s="15" t="s">
        <v>468</v>
      </c>
      <c r="C43" s="12">
        <v>0.0</v>
      </c>
      <c r="D43" s="13">
        <v>0.0</v>
      </c>
      <c r="E43" s="5">
        <v>0.0</v>
      </c>
      <c r="F43" s="6">
        <v>0.0</v>
      </c>
    </row>
    <row r="44">
      <c r="A44" s="1" t="s">
        <v>78</v>
      </c>
      <c r="B44" s="15" t="s">
        <v>469</v>
      </c>
      <c r="C44" s="12">
        <v>0.0</v>
      </c>
      <c r="D44" s="13">
        <v>0.0</v>
      </c>
      <c r="E44" s="5">
        <v>0.0</v>
      </c>
      <c r="F44" s="6">
        <v>0.0</v>
      </c>
    </row>
    <row r="45">
      <c r="A45" s="1" t="s">
        <v>78</v>
      </c>
      <c r="B45" s="15" t="s">
        <v>470</v>
      </c>
      <c r="C45" s="12">
        <v>0.0</v>
      </c>
      <c r="D45" s="13">
        <v>0.0</v>
      </c>
      <c r="E45" s="5">
        <v>0.0</v>
      </c>
      <c r="F45" s="6">
        <v>0.0</v>
      </c>
    </row>
    <row r="46">
      <c r="A46" s="1" t="s">
        <v>78</v>
      </c>
      <c r="B46" s="15" t="s">
        <v>471</v>
      </c>
      <c r="C46" s="12">
        <v>0.0</v>
      </c>
      <c r="D46" s="13">
        <v>0.0</v>
      </c>
      <c r="E46" s="5">
        <v>0.0</v>
      </c>
      <c r="F46" s="6">
        <v>0.0</v>
      </c>
    </row>
    <row r="47">
      <c r="A47" s="1" t="s">
        <v>78</v>
      </c>
      <c r="B47" s="15" t="s">
        <v>472</v>
      </c>
      <c r="C47" s="12">
        <v>6.0</v>
      </c>
      <c r="D47" s="13">
        <v>11.0</v>
      </c>
      <c r="E47" s="5">
        <v>1.0</v>
      </c>
      <c r="F47" s="6">
        <v>12.0</v>
      </c>
    </row>
    <row r="48">
      <c r="A48" s="1" t="s">
        <v>78</v>
      </c>
      <c r="B48" s="15" t="s">
        <v>473</v>
      </c>
      <c r="C48" s="12">
        <v>0.0</v>
      </c>
      <c r="D48" s="13">
        <v>1.0</v>
      </c>
      <c r="E48" s="5">
        <v>1.0</v>
      </c>
      <c r="F48" s="6">
        <v>4.0</v>
      </c>
    </row>
    <row r="49">
      <c r="A49" s="1" t="s">
        <v>78</v>
      </c>
      <c r="B49" s="15" t="s">
        <v>474</v>
      </c>
      <c r="C49" s="12">
        <v>15.0</v>
      </c>
      <c r="D49" s="13">
        <v>20.0</v>
      </c>
      <c r="E49" s="5">
        <v>1.0</v>
      </c>
      <c r="F49" s="6">
        <v>10.0</v>
      </c>
    </row>
    <row r="50">
      <c r="A50" s="1" t="s">
        <v>78</v>
      </c>
      <c r="B50" s="15" t="s">
        <v>475</v>
      </c>
      <c r="C50" s="12">
        <v>2.0</v>
      </c>
      <c r="D50" s="13">
        <v>3.0</v>
      </c>
      <c r="E50" s="5">
        <v>9.0</v>
      </c>
      <c r="F50" s="6">
        <v>6.0</v>
      </c>
    </row>
    <row r="51">
      <c r="A51" s="1" t="s">
        <v>78</v>
      </c>
      <c r="B51" s="15" t="s">
        <v>476</v>
      </c>
      <c r="C51" s="12">
        <v>11.0</v>
      </c>
      <c r="D51" s="13">
        <v>15.0</v>
      </c>
      <c r="E51" s="5">
        <v>2.0</v>
      </c>
      <c r="F51" s="6">
        <v>6.0</v>
      </c>
    </row>
    <row r="52">
      <c r="A52" s="1" t="s">
        <v>78</v>
      </c>
      <c r="B52" s="15" t="s">
        <v>477</v>
      </c>
      <c r="C52" s="12">
        <v>7.0</v>
      </c>
      <c r="D52" s="13">
        <v>0.0</v>
      </c>
      <c r="E52" s="5">
        <v>0.0</v>
      </c>
      <c r="F52" s="6">
        <v>4.0</v>
      </c>
    </row>
    <row r="53">
      <c r="A53" s="1" t="s">
        <v>78</v>
      </c>
      <c r="B53" s="15" t="s">
        <v>478</v>
      </c>
      <c r="C53" s="12">
        <v>4.0</v>
      </c>
      <c r="D53" s="13">
        <v>3.0</v>
      </c>
      <c r="E53" s="5">
        <v>4.0</v>
      </c>
      <c r="F53" s="6">
        <v>3.0</v>
      </c>
    </row>
    <row r="54">
      <c r="A54" s="1" t="s">
        <v>78</v>
      </c>
      <c r="B54" s="15" t="s">
        <v>479</v>
      </c>
      <c r="C54" s="12">
        <v>12.0</v>
      </c>
      <c r="D54" s="13">
        <v>6.0</v>
      </c>
      <c r="E54" s="5">
        <v>4.0</v>
      </c>
      <c r="F54" s="6">
        <v>1.0</v>
      </c>
    </row>
    <row r="55">
      <c r="A55" s="1" t="s">
        <v>78</v>
      </c>
      <c r="B55" s="15" t="s">
        <v>480</v>
      </c>
      <c r="C55" s="12">
        <v>1.0</v>
      </c>
      <c r="D55" s="13">
        <v>11.0</v>
      </c>
      <c r="E55" s="5">
        <v>7.0</v>
      </c>
      <c r="F55" s="6">
        <v>4.0</v>
      </c>
    </row>
    <row r="56">
      <c r="A56" s="1" t="s">
        <v>78</v>
      </c>
      <c r="B56" s="15" t="s">
        <v>481</v>
      </c>
      <c r="C56" s="12">
        <v>0.0</v>
      </c>
      <c r="D56" s="13">
        <v>0.0</v>
      </c>
      <c r="E56" s="5">
        <v>0.0</v>
      </c>
      <c r="F56" s="6">
        <v>0.0</v>
      </c>
    </row>
    <row r="57">
      <c r="A57" s="1" t="s">
        <v>78</v>
      </c>
      <c r="B57" s="15" t="s">
        <v>482</v>
      </c>
      <c r="C57" s="12">
        <v>0.0</v>
      </c>
      <c r="D57" s="13">
        <v>0.0</v>
      </c>
      <c r="E57" s="5">
        <v>0.0</v>
      </c>
      <c r="F57" s="6">
        <v>0.0</v>
      </c>
    </row>
    <row r="58">
      <c r="A58" s="1" t="s">
        <v>78</v>
      </c>
      <c r="B58" s="15" t="s">
        <v>483</v>
      </c>
      <c r="C58" s="12">
        <v>2.0</v>
      </c>
      <c r="D58" s="13">
        <v>5.0</v>
      </c>
      <c r="E58" s="5">
        <v>7.0</v>
      </c>
      <c r="F58" s="6">
        <v>3.0</v>
      </c>
    </row>
    <row r="59">
      <c r="A59" s="1" t="s">
        <v>78</v>
      </c>
      <c r="B59" s="15" t="s">
        <v>484</v>
      </c>
      <c r="C59" s="12">
        <v>0.0</v>
      </c>
      <c r="D59" s="13">
        <v>0.0</v>
      </c>
      <c r="E59" s="5">
        <v>0.0</v>
      </c>
      <c r="F59" s="6">
        <v>0.0</v>
      </c>
    </row>
    <row r="60">
      <c r="A60" s="1" t="s">
        <v>78</v>
      </c>
      <c r="B60" s="15" t="s">
        <v>485</v>
      </c>
      <c r="C60" s="12">
        <v>1.0</v>
      </c>
      <c r="D60" s="13">
        <v>2.0</v>
      </c>
      <c r="E60" s="5">
        <v>0.0</v>
      </c>
      <c r="F60" s="6">
        <v>0.0</v>
      </c>
    </row>
    <row r="61">
      <c r="A61" s="1" t="s">
        <v>78</v>
      </c>
      <c r="B61" s="15" t="s">
        <v>486</v>
      </c>
      <c r="C61" s="12">
        <v>22.0</v>
      </c>
      <c r="D61" s="13">
        <v>41.0</v>
      </c>
      <c r="E61" s="5">
        <v>6.0</v>
      </c>
      <c r="F61" s="6">
        <v>2.0</v>
      </c>
    </row>
    <row r="62">
      <c r="A62" s="1" t="s">
        <v>78</v>
      </c>
      <c r="B62" s="15" t="s">
        <v>487</v>
      </c>
      <c r="C62" s="12">
        <v>0.0</v>
      </c>
      <c r="D62" s="13">
        <v>0.0</v>
      </c>
      <c r="E62" s="5">
        <v>0.0</v>
      </c>
      <c r="F62" s="6">
        <v>0.0</v>
      </c>
    </row>
    <row r="63">
      <c r="A63" s="1" t="s">
        <v>78</v>
      </c>
      <c r="B63" s="15" t="s">
        <v>488</v>
      </c>
      <c r="C63" s="12">
        <v>0.0</v>
      </c>
      <c r="D63" s="13">
        <v>0.0</v>
      </c>
      <c r="E63" s="5">
        <v>0.0</v>
      </c>
      <c r="F63" s="6">
        <v>0.0</v>
      </c>
    </row>
    <row r="64">
      <c r="A64" s="1" t="s">
        <v>78</v>
      </c>
      <c r="B64" s="15" t="s">
        <v>489</v>
      </c>
      <c r="C64" s="12">
        <v>0.0</v>
      </c>
      <c r="D64" s="13">
        <v>0.0</v>
      </c>
      <c r="E64" s="5">
        <v>0.0</v>
      </c>
      <c r="F64" s="6">
        <v>0.0</v>
      </c>
    </row>
    <row r="65">
      <c r="A65" s="1" t="s">
        <v>78</v>
      </c>
      <c r="B65" s="15" t="s">
        <v>490</v>
      </c>
      <c r="C65" s="12">
        <v>55.0</v>
      </c>
      <c r="D65" s="13">
        <v>75.0</v>
      </c>
      <c r="E65" s="5">
        <v>11.0</v>
      </c>
      <c r="F65" s="6">
        <v>17.0</v>
      </c>
    </row>
    <row r="66">
      <c r="A66" s="1" t="s">
        <v>78</v>
      </c>
      <c r="B66" s="15" t="s">
        <v>491</v>
      </c>
      <c r="C66" s="12">
        <v>15.0</v>
      </c>
      <c r="D66" s="13">
        <v>10.0</v>
      </c>
      <c r="E66" s="5">
        <v>8.0</v>
      </c>
      <c r="F66" s="6">
        <v>4.0</v>
      </c>
    </row>
    <row r="67">
      <c r="A67" s="1" t="s">
        <v>78</v>
      </c>
      <c r="B67" s="15" t="s">
        <v>492</v>
      </c>
      <c r="C67" s="12">
        <v>13.0</v>
      </c>
      <c r="D67" s="13">
        <v>21.0</v>
      </c>
      <c r="E67" s="5">
        <v>6.0</v>
      </c>
      <c r="F67" s="6">
        <v>17.0</v>
      </c>
    </row>
    <row r="68">
      <c r="A68" s="1" t="s">
        <v>78</v>
      </c>
      <c r="B68" s="15" t="s">
        <v>493</v>
      </c>
      <c r="C68" s="12">
        <v>30.0</v>
      </c>
      <c r="D68" s="13">
        <v>26.0</v>
      </c>
      <c r="E68" s="5">
        <v>10.0</v>
      </c>
      <c r="F68" s="6">
        <v>13.0</v>
      </c>
    </row>
    <row r="69">
      <c r="A69" s="1" t="s">
        <v>78</v>
      </c>
      <c r="B69" s="15" t="s">
        <v>494</v>
      </c>
      <c r="C69" s="12">
        <v>17.0</v>
      </c>
      <c r="D69" s="13">
        <v>18.0</v>
      </c>
      <c r="E69" s="5">
        <v>7.0</v>
      </c>
      <c r="F69" s="6">
        <v>5.0</v>
      </c>
    </row>
    <row r="70">
      <c r="A70" s="1" t="s">
        <v>78</v>
      </c>
      <c r="B70" s="15" t="s">
        <v>495</v>
      </c>
      <c r="C70" s="12">
        <v>0.0</v>
      </c>
      <c r="D70" s="13">
        <v>0.0</v>
      </c>
      <c r="E70" s="5">
        <v>0.0</v>
      </c>
      <c r="F70" s="6">
        <v>0.0</v>
      </c>
    </row>
    <row r="71">
      <c r="A71" s="1" t="s">
        <v>78</v>
      </c>
      <c r="B71" s="15" t="s">
        <v>496</v>
      </c>
      <c r="C71" s="12">
        <v>0.0</v>
      </c>
      <c r="D71" s="13">
        <v>0.0</v>
      </c>
      <c r="E71" s="5">
        <v>0.0</v>
      </c>
      <c r="F71" s="6">
        <v>0.0</v>
      </c>
    </row>
    <row r="72">
      <c r="A72" s="1" t="s">
        <v>78</v>
      </c>
      <c r="B72" s="15" t="s">
        <v>497</v>
      </c>
      <c r="C72" s="12">
        <v>124.0</v>
      </c>
      <c r="D72" s="13">
        <v>130.0</v>
      </c>
      <c r="E72" s="5">
        <v>2.0</v>
      </c>
      <c r="F72" s="6">
        <v>21.0</v>
      </c>
    </row>
    <row r="73">
      <c r="A73" s="1" t="s">
        <v>78</v>
      </c>
      <c r="B73" s="15" t="s">
        <v>498</v>
      </c>
      <c r="C73" s="12">
        <v>32.0</v>
      </c>
      <c r="D73" s="13">
        <v>39.0</v>
      </c>
      <c r="E73" s="5">
        <v>13.0</v>
      </c>
      <c r="F73" s="6">
        <v>16.0</v>
      </c>
    </row>
    <row r="74">
      <c r="A74" s="1" t="s">
        <v>166</v>
      </c>
      <c r="B74" s="15" t="s">
        <v>377</v>
      </c>
      <c r="C74" s="12">
        <v>6.0</v>
      </c>
      <c r="D74" s="13">
        <v>3.0</v>
      </c>
      <c r="E74" s="5">
        <v>11.0</v>
      </c>
      <c r="F74" s="6">
        <v>19.0</v>
      </c>
    </row>
    <row r="75">
      <c r="A75" s="1" t="s">
        <v>166</v>
      </c>
      <c r="B75" s="15" t="s">
        <v>378</v>
      </c>
      <c r="C75" s="12">
        <v>87.0</v>
      </c>
      <c r="D75" s="13">
        <v>59.0</v>
      </c>
      <c r="E75" s="5">
        <v>10.0</v>
      </c>
      <c r="F75" s="6">
        <v>13.0</v>
      </c>
    </row>
    <row r="76">
      <c r="A76" s="1" t="s">
        <v>166</v>
      </c>
      <c r="B76" s="15" t="s">
        <v>379</v>
      </c>
      <c r="C76" s="12">
        <v>28.0</v>
      </c>
      <c r="D76" s="13">
        <v>61.0</v>
      </c>
      <c r="E76" s="5">
        <v>12.0</v>
      </c>
      <c r="F76" s="6">
        <v>16.0</v>
      </c>
    </row>
    <row r="77">
      <c r="A77" s="1" t="s">
        <v>166</v>
      </c>
      <c r="B77" s="15" t="s">
        <v>380</v>
      </c>
      <c r="C77" s="12">
        <v>26.0</v>
      </c>
      <c r="D77" s="13">
        <v>31.0</v>
      </c>
      <c r="E77" s="5">
        <v>7.0</v>
      </c>
      <c r="F77" s="6">
        <v>16.0</v>
      </c>
    </row>
    <row r="78">
      <c r="A78" s="1" t="s">
        <v>202</v>
      </c>
      <c r="B78" s="15" t="s">
        <v>384</v>
      </c>
      <c r="C78" s="12">
        <v>9.0</v>
      </c>
      <c r="D78" s="13">
        <v>11.0</v>
      </c>
      <c r="E78" s="5">
        <v>32.0</v>
      </c>
      <c r="F78" s="6">
        <v>32.0</v>
      </c>
    </row>
    <row r="79">
      <c r="A79" s="1" t="s">
        <v>202</v>
      </c>
      <c r="B79" s="15" t="s">
        <v>387</v>
      </c>
      <c r="C79" s="12">
        <v>23.0</v>
      </c>
      <c r="D79" s="13">
        <v>15.0</v>
      </c>
      <c r="E79" s="5">
        <v>9.0</v>
      </c>
      <c r="F79" s="6">
        <v>11.0</v>
      </c>
    </row>
    <row r="80">
      <c r="A80" s="1" t="s">
        <v>202</v>
      </c>
      <c r="B80" s="15" t="s">
        <v>381</v>
      </c>
      <c r="C80" s="12">
        <v>12.0</v>
      </c>
      <c r="D80" s="13">
        <v>12.0</v>
      </c>
      <c r="E80" s="5">
        <v>22.0</v>
      </c>
      <c r="F80" s="6">
        <v>18.0</v>
      </c>
    </row>
    <row r="81">
      <c r="A81" s="1" t="s">
        <v>202</v>
      </c>
      <c r="B81" s="15" t="s">
        <v>382</v>
      </c>
      <c r="C81" s="12">
        <v>9.0</v>
      </c>
      <c r="D81" s="13">
        <v>7.0</v>
      </c>
      <c r="E81" s="5">
        <v>18.0</v>
      </c>
      <c r="F81" s="6">
        <v>21.0</v>
      </c>
    </row>
    <row r="82">
      <c r="A82" s="1" t="s">
        <v>202</v>
      </c>
      <c r="B82" s="15" t="s">
        <v>383</v>
      </c>
      <c r="C82" s="12">
        <v>34.0</v>
      </c>
      <c r="D82" s="13">
        <v>56.0</v>
      </c>
      <c r="E82" s="5">
        <v>6.0</v>
      </c>
      <c r="F82" s="6">
        <v>16.0</v>
      </c>
    </row>
    <row r="83">
      <c r="A83" s="1" t="s">
        <v>214</v>
      </c>
      <c r="B83" s="15" t="s">
        <v>388</v>
      </c>
      <c r="C83" s="12">
        <v>12.0</v>
      </c>
      <c r="D83" s="13">
        <v>19.0</v>
      </c>
      <c r="E83" s="5">
        <v>7.0</v>
      </c>
      <c r="F83" s="6">
        <v>11.0</v>
      </c>
    </row>
    <row r="84">
      <c r="A84" s="1" t="s">
        <v>214</v>
      </c>
      <c r="B84" s="15" t="s">
        <v>393</v>
      </c>
      <c r="C84" s="12">
        <v>53.0</v>
      </c>
      <c r="D84" s="13">
        <v>72.0</v>
      </c>
      <c r="E84" s="5">
        <v>3.0</v>
      </c>
      <c r="F84" s="6">
        <v>7.0</v>
      </c>
    </row>
    <row r="85">
      <c r="A85" s="1" t="s">
        <v>214</v>
      </c>
      <c r="B85" s="15" t="s">
        <v>422</v>
      </c>
      <c r="C85" s="12">
        <v>12.0</v>
      </c>
      <c r="D85" s="13">
        <v>39.0</v>
      </c>
      <c r="E85" s="5">
        <v>8.0</v>
      </c>
      <c r="F85" s="6">
        <v>9.0</v>
      </c>
    </row>
    <row r="86">
      <c r="A86" s="1" t="s">
        <v>214</v>
      </c>
      <c r="B86" s="15" t="s">
        <v>436</v>
      </c>
      <c r="C86" s="12">
        <v>55.0</v>
      </c>
      <c r="D86" s="13">
        <v>51.0</v>
      </c>
      <c r="E86" s="5">
        <v>8.0</v>
      </c>
      <c r="F86" s="6">
        <v>21.0</v>
      </c>
    </row>
    <row r="87">
      <c r="A87" s="1" t="s">
        <v>214</v>
      </c>
      <c r="B87" s="15" t="s">
        <v>389</v>
      </c>
      <c r="C87" s="12">
        <v>9.0</v>
      </c>
      <c r="D87" s="13">
        <v>10.0</v>
      </c>
      <c r="E87" s="5">
        <v>0.0</v>
      </c>
      <c r="F87" s="6">
        <v>1.0</v>
      </c>
    </row>
    <row r="88">
      <c r="A88" s="1" t="s">
        <v>214</v>
      </c>
      <c r="B88" s="15" t="s">
        <v>390</v>
      </c>
      <c r="C88" s="12">
        <v>9.0</v>
      </c>
      <c r="D88" s="13">
        <v>12.0</v>
      </c>
      <c r="E88" s="5">
        <v>1.0</v>
      </c>
      <c r="F88" s="6">
        <v>0.0</v>
      </c>
    </row>
    <row r="89">
      <c r="A89" s="1" t="s">
        <v>214</v>
      </c>
      <c r="B89" s="15" t="s">
        <v>391</v>
      </c>
      <c r="C89" s="12">
        <v>5.0</v>
      </c>
      <c r="D89" s="13">
        <v>20.0</v>
      </c>
      <c r="E89" s="5">
        <v>2.0</v>
      </c>
      <c r="F89" s="6">
        <v>3.0</v>
      </c>
    </row>
    <row r="90">
      <c r="A90" s="1" t="s">
        <v>214</v>
      </c>
      <c r="B90" s="15" t="s">
        <v>392</v>
      </c>
      <c r="C90" s="12">
        <v>30.0</v>
      </c>
      <c r="D90" s="13">
        <v>33.0</v>
      </c>
      <c r="E90" s="5">
        <v>3.0</v>
      </c>
      <c r="F90" s="6">
        <v>13.0</v>
      </c>
    </row>
    <row r="91">
      <c r="A91" s="1" t="s">
        <v>214</v>
      </c>
      <c r="B91" s="15" t="s">
        <v>394</v>
      </c>
      <c r="C91" s="12">
        <v>16.0</v>
      </c>
      <c r="D91" s="13">
        <v>13.0</v>
      </c>
      <c r="E91" s="5">
        <v>3.0</v>
      </c>
      <c r="F91" s="6">
        <v>1.0</v>
      </c>
    </row>
    <row r="92">
      <c r="A92" s="1" t="s">
        <v>214</v>
      </c>
      <c r="B92" s="15" t="s">
        <v>395</v>
      </c>
      <c r="C92" s="12">
        <v>7.0</v>
      </c>
      <c r="D92" s="13">
        <v>15.0</v>
      </c>
      <c r="E92" s="5">
        <v>1.0</v>
      </c>
      <c r="F92" s="6">
        <v>6.0</v>
      </c>
    </row>
    <row r="93">
      <c r="A93" s="1" t="s">
        <v>214</v>
      </c>
      <c r="B93" s="15" t="s">
        <v>396</v>
      </c>
      <c r="C93" s="12">
        <v>29.0</v>
      </c>
      <c r="D93" s="13">
        <v>43.0</v>
      </c>
      <c r="E93" s="5">
        <v>4.0</v>
      </c>
      <c r="F93" s="6">
        <v>10.0</v>
      </c>
    </row>
    <row r="94">
      <c r="A94" s="1" t="s">
        <v>214</v>
      </c>
      <c r="B94" s="15" t="s">
        <v>397</v>
      </c>
      <c r="C94" s="12">
        <v>8.0</v>
      </c>
      <c r="D94" s="13">
        <v>18.0</v>
      </c>
      <c r="E94" s="5">
        <v>1.0</v>
      </c>
      <c r="F94" s="6">
        <v>1.0</v>
      </c>
    </row>
    <row r="95">
      <c r="A95" s="1" t="s">
        <v>214</v>
      </c>
      <c r="B95" s="15" t="s">
        <v>398</v>
      </c>
      <c r="C95" s="12">
        <v>44.0</v>
      </c>
      <c r="D95" s="13">
        <v>38.0</v>
      </c>
      <c r="E95" s="5">
        <v>4.0</v>
      </c>
      <c r="F95" s="6">
        <v>4.0</v>
      </c>
    </row>
    <row r="96">
      <c r="A96" s="1" t="s">
        <v>214</v>
      </c>
      <c r="B96" s="15" t="s">
        <v>399</v>
      </c>
      <c r="C96" s="12">
        <v>4.0</v>
      </c>
      <c r="D96" s="13">
        <v>3.0</v>
      </c>
      <c r="E96" s="5">
        <v>1.0</v>
      </c>
      <c r="F96" s="6">
        <v>0.0</v>
      </c>
    </row>
    <row r="97">
      <c r="A97" s="1" t="s">
        <v>214</v>
      </c>
      <c r="B97" s="15" t="s">
        <v>400</v>
      </c>
      <c r="C97" s="12">
        <v>13.0</v>
      </c>
      <c r="D97" s="13">
        <v>17.0</v>
      </c>
      <c r="E97" s="5">
        <v>1.0</v>
      </c>
      <c r="F97" s="6">
        <v>5.0</v>
      </c>
    </row>
    <row r="98">
      <c r="A98" s="1" t="s">
        <v>214</v>
      </c>
      <c r="B98" s="15" t="s">
        <v>401</v>
      </c>
      <c r="C98" s="12">
        <v>13.0</v>
      </c>
      <c r="D98" s="13">
        <v>23.0</v>
      </c>
      <c r="E98" s="5">
        <v>9.0</v>
      </c>
      <c r="F98" s="6">
        <v>7.0</v>
      </c>
    </row>
    <row r="99">
      <c r="A99" s="1" t="s">
        <v>214</v>
      </c>
      <c r="B99" s="15" t="s">
        <v>402</v>
      </c>
      <c r="C99" s="12">
        <v>9.0</v>
      </c>
      <c r="D99" s="13">
        <v>11.0</v>
      </c>
      <c r="E99" s="5">
        <v>4.0</v>
      </c>
      <c r="F99" s="6">
        <v>0.0</v>
      </c>
    </row>
    <row r="100">
      <c r="A100" s="1" t="s">
        <v>214</v>
      </c>
      <c r="B100" s="15" t="s">
        <v>403</v>
      </c>
      <c r="C100" s="12">
        <v>27.0</v>
      </c>
      <c r="D100" s="13">
        <v>23.0</v>
      </c>
      <c r="E100" s="5">
        <v>5.0</v>
      </c>
      <c r="F100" s="6">
        <v>14.0</v>
      </c>
    </row>
    <row r="101">
      <c r="A101" s="1" t="s">
        <v>214</v>
      </c>
      <c r="B101" s="15" t="s">
        <v>404</v>
      </c>
      <c r="C101" s="12">
        <v>10.0</v>
      </c>
      <c r="D101" s="13">
        <v>13.0</v>
      </c>
      <c r="E101" s="5">
        <v>0.0</v>
      </c>
      <c r="F101" s="6">
        <v>4.0</v>
      </c>
    </row>
    <row r="102">
      <c r="A102" s="1" t="s">
        <v>214</v>
      </c>
      <c r="B102" s="15" t="s">
        <v>405</v>
      </c>
      <c r="C102" s="12">
        <v>23.0</v>
      </c>
      <c r="D102" s="13">
        <v>20.0</v>
      </c>
      <c r="E102" s="5">
        <v>11.0</v>
      </c>
      <c r="F102" s="6">
        <v>14.0</v>
      </c>
    </row>
    <row r="103">
      <c r="A103" s="1" t="s">
        <v>214</v>
      </c>
      <c r="B103" s="15" t="s">
        <v>406</v>
      </c>
      <c r="C103" s="12">
        <v>3.0</v>
      </c>
      <c r="D103" s="13">
        <v>5.0</v>
      </c>
      <c r="E103" s="5">
        <v>4.0</v>
      </c>
      <c r="F103" s="6">
        <v>1.0</v>
      </c>
    </row>
    <row r="104">
      <c r="A104" s="1" t="s">
        <v>214</v>
      </c>
      <c r="B104" s="15" t="s">
        <v>407</v>
      </c>
      <c r="C104" s="12">
        <v>5.0</v>
      </c>
      <c r="D104" s="13">
        <v>12.0</v>
      </c>
      <c r="E104" s="5">
        <v>3.0</v>
      </c>
      <c r="F104" s="6">
        <v>0.0</v>
      </c>
    </row>
    <row r="105">
      <c r="A105" s="1" t="s">
        <v>214</v>
      </c>
      <c r="B105" s="15" t="s">
        <v>408</v>
      </c>
      <c r="C105" s="12">
        <v>4.0</v>
      </c>
      <c r="D105" s="13">
        <v>15.0</v>
      </c>
      <c r="E105" s="5">
        <v>4.0</v>
      </c>
      <c r="F105" s="6">
        <v>2.0</v>
      </c>
    </row>
    <row r="106">
      <c r="A106" s="1" t="s">
        <v>214</v>
      </c>
      <c r="B106" s="15" t="s">
        <v>409</v>
      </c>
      <c r="C106" s="12">
        <v>16.0</v>
      </c>
      <c r="D106" s="13">
        <v>21.0</v>
      </c>
      <c r="E106" s="5">
        <v>7.0</v>
      </c>
      <c r="F106" s="6">
        <v>21.0</v>
      </c>
    </row>
    <row r="107">
      <c r="A107" s="1" t="s">
        <v>214</v>
      </c>
      <c r="B107" s="15" t="s">
        <v>410</v>
      </c>
      <c r="C107" s="12">
        <v>41.0</v>
      </c>
      <c r="D107" s="13">
        <v>49.0</v>
      </c>
      <c r="E107" s="5">
        <v>6.0</v>
      </c>
      <c r="F107" s="6">
        <v>8.0</v>
      </c>
    </row>
    <row r="108">
      <c r="A108" s="1" t="s">
        <v>214</v>
      </c>
      <c r="B108" s="15" t="s">
        <v>411</v>
      </c>
      <c r="C108" s="12">
        <v>30.0</v>
      </c>
      <c r="D108" s="13">
        <v>41.0</v>
      </c>
      <c r="E108" s="5">
        <v>7.0</v>
      </c>
      <c r="F108" s="6">
        <v>14.0</v>
      </c>
    </row>
    <row r="109">
      <c r="A109" s="1" t="s">
        <v>214</v>
      </c>
      <c r="B109" s="15" t="s">
        <v>412</v>
      </c>
      <c r="C109" s="12">
        <v>24.0</v>
      </c>
      <c r="D109" s="13">
        <v>34.0</v>
      </c>
      <c r="E109" s="5">
        <v>8.0</v>
      </c>
      <c r="F109" s="6">
        <v>10.0</v>
      </c>
    </row>
    <row r="110">
      <c r="A110" s="1" t="s">
        <v>214</v>
      </c>
      <c r="B110" s="15" t="s">
        <v>413</v>
      </c>
      <c r="C110" s="12">
        <v>19.0</v>
      </c>
      <c r="D110" s="13">
        <v>20.0</v>
      </c>
      <c r="E110" s="5">
        <v>3.0</v>
      </c>
      <c r="F110" s="6">
        <v>12.0</v>
      </c>
    </row>
    <row r="111">
      <c r="A111" s="1" t="s">
        <v>214</v>
      </c>
      <c r="B111" s="15" t="s">
        <v>414</v>
      </c>
      <c r="C111" s="12">
        <v>18.0</v>
      </c>
      <c r="D111" s="13">
        <v>34.0</v>
      </c>
      <c r="E111" s="5">
        <v>7.0</v>
      </c>
      <c r="F111" s="6">
        <v>13.0</v>
      </c>
    </row>
    <row r="112">
      <c r="A112" s="1" t="s">
        <v>214</v>
      </c>
      <c r="B112" s="15" t="s">
        <v>415</v>
      </c>
      <c r="C112" s="12">
        <v>5.0</v>
      </c>
      <c r="D112" s="13">
        <v>11.0</v>
      </c>
      <c r="E112" s="5">
        <v>1.0</v>
      </c>
      <c r="F112" s="6">
        <v>1.0</v>
      </c>
    </row>
    <row r="113">
      <c r="A113" s="1" t="s">
        <v>214</v>
      </c>
      <c r="B113" s="15" t="s">
        <v>416</v>
      </c>
      <c r="C113" s="12">
        <v>19.0</v>
      </c>
      <c r="D113" s="13">
        <v>32.0</v>
      </c>
      <c r="E113" s="5">
        <v>5.0</v>
      </c>
      <c r="F113" s="6">
        <v>11.0</v>
      </c>
    </row>
    <row r="114">
      <c r="A114" s="1" t="s">
        <v>214</v>
      </c>
      <c r="B114" s="15" t="s">
        <v>417</v>
      </c>
      <c r="C114" s="12">
        <v>8.0</v>
      </c>
      <c r="D114" s="13">
        <v>13.0</v>
      </c>
      <c r="E114" s="5">
        <v>1.0</v>
      </c>
      <c r="F114" s="6">
        <v>3.0</v>
      </c>
    </row>
    <row r="115">
      <c r="A115" s="1" t="s">
        <v>214</v>
      </c>
      <c r="B115" s="15" t="s">
        <v>418</v>
      </c>
      <c r="C115" s="12">
        <v>50.0</v>
      </c>
      <c r="D115" s="13">
        <v>41.0</v>
      </c>
      <c r="E115" s="5">
        <v>5.0</v>
      </c>
      <c r="F115" s="6">
        <v>10.0</v>
      </c>
    </row>
    <row r="116">
      <c r="A116" s="1" t="s">
        <v>214</v>
      </c>
      <c r="B116" s="15" t="s">
        <v>419</v>
      </c>
      <c r="C116" s="12">
        <v>21.0</v>
      </c>
      <c r="D116" s="13">
        <v>9.0</v>
      </c>
      <c r="E116" s="5">
        <v>2.0</v>
      </c>
      <c r="F116" s="6">
        <v>6.0</v>
      </c>
    </row>
    <row r="117">
      <c r="A117" s="1" t="s">
        <v>214</v>
      </c>
      <c r="B117" s="15" t="s">
        <v>420</v>
      </c>
      <c r="C117" s="12">
        <v>32.0</v>
      </c>
      <c r="D117" s="13">
        <v>57.0</v>
      </c>
      <c r="E117" s="5">
        <v>5.0</v>
      </c>
      <c r="F117" s="6">
        <v>11.0</v>
      </c>
    </row>
    <row r="118">
      <c r="A118" s="1" t="s">
        <v>214</v>
      </c>
      <c r="B118" s="15" t="s">
        <v>421</v>
      </c>
      <c r="C118" s="12">
        <v>20.0</v>
      </c>
      <c r="D118" s="13">
        <v>22.0</v>
      </c>
      <c r="E118" s="5">
        <v>2.0</v>
      </c>
      <c r="F118" s="6">
        <v>4.0</v>
      </c>
    </row>
    <row r="119">
      <c r="A119" s="1" t="s">
        <v>214</v>
      </c>
      <c r="B119" s="15" t="s">
        <v>423</v>
      </c>
      <c r="C119" s="12">
        <v>66.0</v>
      </c>
      <c r="D119" s="13">
        <v>54.0</v>
      </c>
      <c r="E119" s="5">
        <v>11.0</v>
      </c>
      <c r="F119" s="6">
        <v>11.0</v>
      </c>
    </row>
    <row r="120">
      <c r="A120" s="1" t="s">
        <v>214</v>
      </c>
      <c r="B120" s="15" t="s">
        <v>424</v>
      </c>
      <c r="C120" s="12">
        <v>27.0</v>
      </c>
      <c r="D120" s="13">
        <v>33.0</v>
      </c>
      <c r="E120" s="5">
        <v>9.0</v>
      </c>
      <c r="F120" s="6">
        <v>4.0</v>
      </c>
    </row>
    <row r="121">
      <c r="A121" s="1" t="s">
        <v>214</v>
      </c>
      <c r="B121" s="15" t="s">
        <v>425</v>
      </c>
      <c r="C121" s="12">
        <v>14.0</v>
      </c>
      <c r="D121" s="13">
        <v>20.0</v>
      </c>
      <c r="E121" s="5">
        <v>1.0</v>
      </c>
      <c r="F121" s="6">
        <v>0.0</v>
      </c>
    </row>
    <row r="122">
      <c r="A122" s="1" t="s">
        <v>214</v>
      </c>
      <c r="B122" s="15" t="s">
        <v>426</v>
      </c>
      <c r="C122" s="12">
        <v>15.0</v>
      </c>
      <c r="D122" s="13">
        <v>25.0</v>
      </c>
      <c r="E122" s="5">
        <v>3.0</v>
      </c>
      <c r="F122" s="6">
        <v>2.0</v>
      </c>
    </row>
    <row r="123">
      <c r="A123" s="1" t="s">
        <v>214</v>
      </c>
      <c r="B123" s="15" t="s">
        <v>499</v>
      </c>
      <c r="C123" s="12">
        <v>9.0</v>
      </c>
      <c r="D123" s="13">
        <v>14.0</v>
      </c>
      <c r="E123" s="5">
        <v>4.0</v>
      </c>
      <c r="F123" s="6">
        <v>11.0</v>
      </c>
    </row>
    <row r="124">
      <c r="A124" s="1" t="s">
        <v>214</v>
      </c>
      <c r="B124" s="15" t="s">
        <v>427</v>
      </c>
      <c r="C124" s="12">
        <v>10.0</v>
      </c>
      <c r="D124" s="13">
        <v>18.0</v>
      </c>
      <c r="E124" s="5">
        <v>1.0</v>
      </c>
      <c r="F124" s="6">
        <v>3.0</v>
      </c>
    </row>
    <row r="125">
      <c r="A125" s="1" t="s">
        <v>214</v>
      </c>
      <c r="B125" s="15" t="s">
        <v>428</v>
      </c>
      <c r="C125" s="12">
        <v>8.0</v>
      </c>
      <c r="D125" s="13">
        <v>9.0</v>
      </c>
      <c r="E125" s="5">
        <v>2.0</v>
      </c>
      <c r="F125" s="6">
        <v>2.0</v>
      </c>
    </row>
    <row r="126">
      <c r="A126" s="1" t="s">
        <v>214</v>
      </c>
      <c r="B126" s="15" t="s">
        <v>429</v>
      </c>
      <c r="C126" s="12">
        <v>5.0</v>
      </c>
      <c r="D126" s="13">
        <v>12.0</v>
      </c>
      <c r="E126" s="5">
        <v>2.0</v>
      </c>
      <c r="F126" s="6">
        <v>7.0</v>
      </c>
    </row>
    <row r="127">
      <c r="A127" s="1" t="s">
        <v>214</v>
      </c>
      <c r="B127" s="15" t="s">
        <v>430</v>
      </c>
      <c r="C127" s="12">
        <v>15.0</v>
      </c>
      <c r="D127" s="13">
        <v>15.0</v>
      </c>
      <c r="E127" s="5">
        <v>6.0</v>
      </c>
      <c r="F127" s="6">
        <v>2.0</v>
      </c>
    </row>
    <row r="128">
      <c r="A128" s="1" t="s">
        <v>214</v>
      </c>
      <c r="B128" s="15" t="s">
        <v>431</v>
      </c>
      <c r="C128" s="12">
        <v>23.0</v>
      </c>
      <c r="D128" s="13">
        <v>37.0</v>
      </c>
      <c r="E128" s="5">
        <v>2.0</v>
      </c>
      <c r="F128" s="6">
        <v>5.0</v>
      </c>
    </row>
    <row r="129">
      <c r="A129" s="1" t="s">
        <v>214</v>
      </c>
      <c r="B129" s="15" t="s">
        <v>432</v>
      </c>
      <c r="C129" s="12">
        <v>48.0</v>
      </c>
      <c r="D129" s="13">
        <v>31.0</v>
      </c>
      <c r="E129" s="5">
        <v>6.0</v>
      </c>
      <c r="F129" s="6">
        <v>9.0</v>
      </c>
    </row>
    <row r="130">
      <c r="A130" s="1" t="s">
        <v>214</v>
      </c>
      <c r="B130" s="15" t="s">
        <v>433</v>
      </c>
      <c r="C130" s="12">
        <v>9.0</v>
      </c>
      <c r="D130" s="13">
        <v>12.0</v>
      </c>
      <c r="E130" s="5">
        <v>0.0</v>
      </c>
      <c r="F130" s="6">
        <v>4.0</v>
      </c>
    </row>
    <row r="131">
      <c r="A131" s="1" t="s">
        <v>214</v>
      </c>
      <c r="B131" s="15" t="s">
        <v>434</v>
      </c>
      <c r="C131" s="12">
        <v>13.0</v>
      </c>
      <c r="D131" s="13">
        <v>29.0</v>
      </c>
      <c r="E131" s="5">
        <v>0.0</v>
      </c>
      <c r="F131" s="6">
        <v>7.0</v>
      </c>
    </row>
    <row r="132">
      <c r="A132" s="1" t="s">
        <v>214</v>
      </c>
      <c r="B132" s="15" t="s">
        <v>437</v>
      </c>
      <c r="C132" s="12">
        <v>6.0</v>
      </c>
      <c r="D132" s="13">
        <v>2.0</v>
      </c>
      <c r="E132" s="5">
        <v>7.0</v>
      </c>
      <c r="F132" s="6">
        <v>3.0</v>
      </c>
    </row>
    <row r="133">
      <c r="A133" s="1" t="s">
        <v>214</v>
      </c>
      <c r="B133" s="15" t="s">
        <v>438</v>
      </c>
      <c r="C133" s="12">
        <v>9.0</v>
      </c>
      <c r="D133" s="13">
        <v>13.0</v>
      </c>
      <c r="E133" s="5">
        <v>23.0</v>
      </c>
      <c r="F133" s="6">
        <v>43.0</v>
      </c>
    </row>
    <row r="134">
      <c r="A134" s="1" t="s">
        <v>214</v>
      </c>
      <c r="B134" s="15" t="s">
        <v>439</v>
      </c>
      <c r="C134" s="12">
        <v>15.0</v>
      </c>
      <c r="D134" s="13">
        <v>17.0</v>
      </c>
      <c r="E134" s="5">
        <v>0.0</v>
      </c>
      <c r="F134" s="6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1" t="s">
        <v>78</v>
      </c>
      <c r="B2" s="15" t="s">
        <v>500</v>
      </c>
      <c r="C2" s="12">
        <v>80.0</v>
      </c>
      <c r="D2" s="13">
        <v>167.0</v>
      </c>
      <c r="E2" s="5">
        <v>19.0</v>
      </c>
      <c r="F2" s="6">
        <v>37.0</v>
      </c>
    </row>
    <row r="3">
      <c r="A3" s="1" t="s">
        <v>202</v>
      </c>
      <c r="B3" s="15" t="s">
        <v>349</v>
      </c>
      <c r="C3" s="12">
        <v>79.0</v>
      </c>
      <c r="D3" s="13">
        <v>41.0</v>
      </c>
      <c r="E3" s="5">
        <v>30.0</v>
      </c>
      <c r="F3" s="6">
        <v>51.0</v>
      </c>
    </row>
    <row r="4">
      <c r="A4" s="1" t="s">
        <v>166</v>
      </c>
      <c r="B4" s="15" t="s">
        <v>347</v>
      </c>
      <c r="C4" s="12">
        <v>25.0</v>
      </c>
      <c r="D4" s="13">
        <v>49.0</v>
      </c>
      <c r="E4" s="5">
        <v>62.0</v>
      </c>
      <c r="F4" s="6">
        <v>96.0</v>
      </c>
    </row>
    <row r="5">
      <c r="A5" s="1" t="s">
        <v>18</v>
      </c>
      <c r="B5" s="2" t="s">
        <v>264</v>
      </c>
      <c r="C5" s="12">
        <v>45.0</v>
      </c>
      <c r="D5" s="13">
        <v>18.0</v>
      </c>
      <c r="E5" s="5">
        <v>20.0</v>
      </c>
      <c r="F5" s="6">
        <v>17.0</v>
      </c>
    </row>
    <row r="6">
      <c r="A6" s="1" t="s">
        <v>78</v>
      </c>
      <c r="B6" s="15" t="s">
        <v>501</v>
      </c>
      <c r="C6" s="12">
        <v>28.0</v>
      </c>
      <c r="D6" s="13">
        <v>60.0</v>
      </c>
      <c r="E6" s="5">
        <v>15.0</v>
      </c>
      <c r="F6" s="6">
        <v>69.0</v>
      </c>
    </row>
    <row r="7">
      <c r="A7" s="1" t="s">
        <v>69</v>
      </c>
      <c r="B7" s="15" t="s">
        <v>371</v>
      </c>
      <c r="C7" s="12">
        <v>9.0</v>
      </c>
      <c r="D7" s="13">
        <v>25.0</v>
      </c>
      <c r="E7" s="5">
        <v>11.0</v>
      </c>
      <c r="F7" s="6">
        <v>20.0</v>
      </c>
    </row>
    <row r="8">
      <c r="A8" s="1" t="s">
        <v>166</v>
      </c>
      <c r="B8" s="15" t="s">
        <v>346</v>
      </c>
      <c r="C8" s="12">
        <v>84.0</v>
      </c>
      <c r="D8" s="13">
        <v>82.0</v>
      </c>
      <c r="E8" s="5">
        <v>129.0</v>
      </c>
      <c r="F8" s="6">
        <v>269.0</v>
      </c>
    </row>
    <row r="9">
      <c r="A9" s="1" t="s">
        <v>37</v>
      </c>
      <c r="B9" s="2" t="s">
        <v>266</v>
      </c>
      <c r="C9" s="12">
        <v>50.0</v>
      </c>
      <c r="D9" s="13">
        <v>76.0</v>
      </c>
      <c r="E9" s="5">
        <v>126.0</v>
      </c>
      <c r="F9" s="6">
        <v>320.0</v>
      </c>
    </row>
    <row r="10">
      <c r="A10" s="1" t="s">
        <v>78</v>
      </c>
      <c r="B10" s="15" t="s">
        <v>502</v>
      </c>
      <c r="C10" s="12">
        <v>64.0</v>
      </c>
      <c r="D10" s="13">
        <v>174.0</v>
      </c>
      <c r="E10" s="5">
        <v>51.0</v>
      </c>
      <c r="F10" s="6">
        <v>246.0</v>
      </c>
    </row>
    <row r="11">
      <c r="A11" s="1" t="s">
        <v>18</v>
      </c>
      <c r="B11" s="2" t="s">
        <v>265</v>
      </c>
      <c r="C11" s="12">
        <v>115.0</v>
      </c>
      <c r="D11" s="13">
        <v>88.0</v>
      </c>
      <c r="E11" s="5">
        <v>69.0</v>
      </c>
      <c r="F11" s="6">
        <v>36.0</v>
      </c>
    </row>
    <row r="12">
      <c r="A12" s="1" t="s">
        <v>78</v>
      </c>
      <c r="B12" s="15" t="s">
        <v>503</v>
      </c>
      <c r="C12" s="12">
        <v>14.0</v>
      </c>
      <c r="D12" s="13">
        <v>38.0</v>
      </c>
      <c r="E12" s="5">
        <v>7.0</v>
      </c>
      <c r="F12" s="6">
        <v>41.0</v>
      </c>
    </row>
    <row r="13">
      <c r="A13" s="1" t="s">
        <v>202</v>
      </c>
      <c r="B13" s="15" t="s">
        <v>385</v>
      </c>
      <c r="C13" s="12">
        <v>13.0</v>
      </c>
      <c r="D13" s="13">
        <v>23.0</v>
      </c>
      <c r="E13" s="5">
        <v>31.0</v>
      </c>
      <c r="F13" s="6">
        <v>38.0</v>
      </c>
    </row>
    <row r="14">
      <c r="A14" s="1" t="s">
        <v>37</v>
      </c>
      <c r="B14" s="14">
        <v>44813.0</v>
      </c>
      <c r="C14" s="12">
        <v>23.0</v>
      </c>
      <c r="D14" s="13">
        <v>40.0</v>
      </c>
      <c r="E14" s="5">
        <v>114.0</v>
      </c>
      <c r="F14" s="6">
        <v>131.0</v>
      </c>
    </row>
    <row r="15">
      <c r="A15" s="1" t="s">
        <v>202</v>
      </c>
      <c r="B15" s="15" t="s">
        <v>348</v>
      </c>
      <c r="C15" s="12">
        <v>50.0</v>
      </c>
      <c r="D15" s="13">
        <v>75.0</v>
      </c>
      <c r="E15" s="5">
        <v>30.0</v>
      </c>
      <c r="F15" s="6">
        <v>22.0</v>
      </c>
    </row>
    <row r="16">
      <c r="A16" s="1" t="s">
        <v>37</v>
      </c>
      <c r="B16" s="2" t="s">
        <v>366</v>
      </c>
      <c r="C16" s="12">
        <v>65.0</v>
      </c>
      <c r="D16" s="13">
        <v>42.0</v>
      </c>
      <c r="E16" s="5">
        <v>31.0</v>
      </c>
      <c r="F16" s="6">
        <v>11.0</v>
      </c>
    </row>
    <row r="17">
      <c r="A17" s="1" t="s">
        <v>37</v>
      </c>
      <c r="B17" s="14">
        <v>44781.0</v>
      </c>
      <c r="C17" s="12">
        <v>15.0</v>
      </c>
      <c r="D17" s="13">
        <v>36.0</v>
      </c>
      <c r="E17" s="5">
        <v>57.0</v>
      </c>
      <c r="F17" s="6">
        <v>81.0</v>
      </c>
    </row>
    <row r="18">
      <c r="A18" s="1" t="s">
        <v>69</v>
      </c>
      <c r="B18" s="15" t="s">
        <v>374</v>
      </c>
      <c r="C18" s="12">
        <v>17.0</v>
      </c>
      <c r="D18" s="13">
        <v>18.0</v>
      </c>
      <c r="E18" s="5">
        <v>11.0</v>
      </c>
      <c r="F18" s="6">
        <v>39.0</v>
      </c>
    </row>
    <row r="19">
      <c r="A19" s="1" t="s">
        <v>214</v>
      </c>
      <c r="B19" s="15" t="s">
        <v>350</v>
      </c>
      <c r="C19" s="12">
        <v>15.0</v>
      </c>
      <c r="D19" s="13">
        <v>32.0</v>
      </c>
      <c r="E19" s="5">
        <v>40.0</v>
      </c>
      <c r="F19" s="6">
        <v>46.0</v>
      </c>
    </row>
    <row r="20">
      <c r="A20" s="1" t="s">
        <v>214</v>
      </c>
      <c r="B20" s="15" t="s">
        <v>435</v>
      </c>
      <c r="C20" s="12">
        <v>11.0</v>
      </c>
      <c r="D20" s="13">
        <v>36.0</v>
      </c>
      <c r="E20" s="5">
        <v>27.0</v>
      </c>
      <c r="F20" s="6">
        <v>46.0</v>
      </c>
    </row>
    <row r="21">
      <c r="A21" s="1" t="s">
        <v>202</v>
      </c>
      <c r="B21" s="15" t="s">
        <v>386</v>
      </c>
      <c r="C21" s="12">
        <v>10.0</v>
      </c>
      <c r="D21" s="13">
        <v>36.0</v>
      </c>
      <c r="E21" s="5">
        <v>31.0</v>
      </c>
      <c r="F21" s="6">
        <v>56.0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39" width="12.71"/>
  </cols>
  <sheetData>
    <row r="1">
      <c r="A1" s="38"/>
      <c r="B1" s="38"/>
      <c r="C1" s="38"/>
      <c r="D1" s="38"/>
      <c r="E1" s="38"/>
      <c r="F1" s="38"/>
      <c r="G1" s="38"/>
      <c r="H1" s="39" t="s">
        <v>504</v>
      </c>
      <c r="I1" s="39" t="s">
        <v>505</v>
      </c>
      <c r="J1" s="39" t="s">
        <v>506</v>
      </c>
      <c r="K1" s="40"/>
      <c r="L1" s="41"/>
      <c r="M1" s="42"/>
      <c r="N1" s="43"/>
      <c r="O1" s="44"/>
      <c r="P1" s="45"/>
      <c r="Q1" s="46"/>
      <c r="R1" s="46"/>
      <c r="S1" s="46"/>
      <c r="T1" s="47">
        <f t="array" ref="T1:AM1">TRANSPOSE(F31:F50)</f>
        <v>0.1421007032</v>
      </c>
      <c r="U1" s="48">
        <v>-0.1899613206296591</v>
      </c>
      <c r="V1" s="48">
        <v>0.2530989413491445</v>
      </c>
      <c r="W1" s="48">
        <v>-2.2061594302591216</v>
      </c>
      <c r="X1" s="49">
        <v>0.8801204980047803</v>
      </c>
      <c r="Y1" s="49">
        <v>-0.09577460287145625</v>
      </c>
      <c r="Z1" s="49">
        <v>0.26083957128137014</v>
      </c>
      <c r="AA1" s="49">
        <v>0.07893680456119292</v>
      </c>
      <c r="AB1" s="49">
        <v>-0.7452065337845984</v>
      </c>
      <c r="AC1" s="49">
        <v>-0.8969771917477386</v>
      </c>
      <c r="AD1" s="50">
        <v>-0.0028941651547989902</v>
      </c>
      <c r="AE1" s="50">
        <v>-0.9121045641806097</v>
      </c>
      <c r="AF1" s="50">
        <v>0.8589899926747244</v>
      </c>
      <c r="AG1" s="50">
        <v>-0.010006829996734738</v>
      </c>
      <c r="AH1" s="50">
        <v>0.011488804953057888</v>
      </c>
      <c r="AI1" s="50">
        <v>0.2669628254754106</v>
      </c>
      <c r="AJ1" s="50">
        <v>0.0065017166903991895</v>
      </c>
      <c r="AK1" s="50">
        <v>-0.049017911542390095</v>
      </c>
      <c r="AL1" s="50">
        <v>-0.33428204883157414</v>
      </c>
      <c r="AM1" s="50">
        <v>0.6789981538402914</v>
      </c>
    </row>
    <row r="2">
      <c r="A2" s="38"/>
      <c r="B2" s="38"/>
      <c r="C2" s="38"/>
      <c r="D2" s="38"/>
      <c r="E2" s="38"/>
      <c r="F2" s="38"/>
      <c r="G2" s="38"/>
      <c r="H2" s="39">
        <v>0.42236565425276623</v>
      </c>
      <c r="I2" s="39">
        <v>0.5434085612114893</v>
      </c>
      <c r="J2" s="39">
        <v>0.4720202672663401</v>
      </c>
      <c r="K2" s="40"/>
      <c r="L2" s="41"/>
      <c r="M2" s="42"/>
      <c r="N2" s="43"/>
      <c r="O2" s="44"/>
      <c r="P2" s="45"/>
      <c r="Q2" s="46"/>
      <c r="R2" s="46"/>
      <c r="S2" s="46"/>
      <c r="T2" s="51">
        <v>0.0</v>
      </c>
      <c r="U2" s="52">
        <v>0.0</v>
      </c>
      <c r="V2" s="52">
        <v>0.0</v>
      </c>
      <c r="W2" s="52">
        <v>1.0</v>
      </c>
      <c r="X2" s="52">
        <v>0.0</v>
      </c>
      <c r="Y2" s="52">
        <v>0.0</v>
      </c>
      <c r="Z2" s="52">
        <v>1.0</v>
      </c>
      <c r="AA2" s="52">
        <v>0.0</v>
      </c>
      <c r="AB2" s="52">
        <v>1.0</v>
      </c>
      <c r="AC2" s="52">
        <v>2.0</v>
      </c>
      <c r="AD2" s="52">
        <v>0.0</v>
      </c>
      <c r="AE2" s="52">
        <v>0.0</v>
      </c>
      <c r="AF2" s="52">
        <v>1.0</v>
      </c>
      <c r="AG2" s="52">
        <v>0.0</v>
      </c>
      <c r="AH2" s="52">
        <v>1.0</v>
      </c>
      <c r="AI2" s="52">
        <v>2.0</v>
      </c>
      <c r="AJ2" s="52">
        <v>0.0</v>
      </c>
      <c r="AK2" s="52">
        <v>1.0</v>
      </c>
      <c r="AL2" s="52">
        <v>2.0</v>
      </c>
      <c r="AM2" s="52">
        <v>3.0</v>
      </c>
    </row>
    <row r="3">
      <c r="A3" s="38"/>
      <c r="B3" s="38"/>
      <c r="C3" s="38"/>
      <c r="D3" s="38"/>
      <c r="E3" s="38"/>
      <c r="F3" s="38"/>
      <c r="G3" s="38"/>
      <c r="H3" s="52"/>
      <c r="I3" s="52"/>
      <c r="J3" s="52"/>
      <c r="K3" s="40"/>
      <c r="L3" s="41"/>
      <c r="M3" s="42"/>
      <c r="N3" s="43"/>
      <c r="O3" s="44"/>
      <c r="P3" s="45"/>
      <c r="Q3" s="46"/>
      <c r="R3" s="46"/>
      <c r="S3" s="46"/>
      <c r="T3" s="51">
        <v>0.0</v>
      </c>
      <c r="U3" s="52">
        <v>0.0</v>
      </c>
      <c r="V3" s="52">
        <v>1.0</v>
      </c>
      <c r="W3" s="52">
        <v>0.0</v>
      </c>
      <c r="X3" s="52">
        <v>0.0</v>
      </c>
      <c r="Y3" s="52">
        <v>1.0</v>
      </c>
      <c r="Z3" s="52">
        <v>0.0</v>
      </c>
      <c r="AA3" s="52">
        <v>2.0</v>
      </c>
      <c r="AB3" s="52">
        <v>1.0</v>
      </c>
      <c r="AC3" s="52">
        <v>0.0</v>
      </c>
      <c r="AD3" s="52">
        <v>0.0</v>
      </c>
      <c r="AE3" s="52">
        <v>1.0</v>
      </c>
      <c r="AF3" s="52">
        <v>0.0</v>
      </c>
      <c r="AG3" s="52">
        <v>2.0</v>
      </c>
      <c r="AH3" s="52">
        <v>1.0</v>
      </c>
      <c r="AI3" s="52">
        <v>0.0</v>
      </c>
      <c r="AJ3" s="52">
        <v>3.0</v>
      </c>
      <c r="AK3" s="52">
        <v>2.0</v>
      </c>
      <c r="AL3" s="52">
        <v>1.0</v>
      </c>
      <c r="AM3" s="52">
        <v>0.0</v>
      </c>
    </row>
    <row r="4">
      <c r="A4" s="38"/>
      <c r="B4" s="38"/>
      <c r="C4" s="38"/>
      <c r="D4" s="38"/>
      <c r="E4" s="38"/>
      <c r="F4" s="38"/>
      <c r="G4" s="38"/>
      <c r="H4" s="52"/>
      <c r="I4" s="52"/>
      <c r="J4" s="52"/>
      <c r="K4" s="40"/>
      <c r="L4" s="41"/>
      <c r="M4" s="42"/>
      <c r="N4" s="43"/>
      <c r="O4" s="44"/>
      <c r="P4" s="45"/>
      <c r="Q4" s="46"/>
      <c r="R4" s="46"/>
      <c r="S4" s="46"/>
      <c r="T4" s="51">
        <v>3.0</v>
      </c>
      <c r="U4" s="52">
        <v>2.0</v>
      </c>
      <c r="V4" s="52">
        <v>2.0</v>
      </c>
      <c r="W4" s="52">
        <v>2.0</v>
      </c>
      <c r="X4" s="52">
        <v>1.0</v>
      </c>
      <c r="Y4" s="52">
        <v>1.0</v>
      </c>
      <c r="Z4" s="52">
        <v>1.0</v>
      </c>
      <c r="AA4" s="52">
        <v>1.0</v>
      </c>
      <c r="AB4" s="52">
        <v>1.0</v>
      </c>
      <c r="AC4" s="52">
        <v>1.0</v>
      </c>
      <c r="AD4" s="52">
        <v>0.0</v>
      </c>
      <c r="AE4" s="52">
        <v>0.0</v>
      </c>
      <c r="AF4" s="52">
        <v>0.0</v>
      </c>
      <c r="AG4" s="52">
        <v>0.0</v>
      </c>
      <c r="AH4" s="52">
        <v>0.0</v>
      </c>
      <c r="AI4" s="52">
        <v>0.0</v>
      </c>
      <c r="AJ4" s="52">
        <v>0.0</v>
      </c>
      <c r="AK4" s="52">
        <v>0.0</v>
      </c>
      <c r="AL4" s="52">
        <v>0.0</v>
      </c>
      <c r="AM4" s="52">
        <v>0.0</v>
      </c>
    </row>
    <row r="5">
      <c r="A5" s="53" t="s">
        <v>507</v>
      </c>
      <c r="B5" s="53" t="s">
        <v>508</v>
      </c>
      <c r="C5" s="53" t="s">
        <v>509</v>
      </c>
      <c r="D5" s="53" t="s">
        <v>510</v>
      </c>
      <c r="E5" s="53" t="s">
        <v>511</v>
      </c>
      <c r="F5" s="54" t="s">
        <v>512</v>
      </c>
      <c r="G5" s="53" t="s">
        <v>513</v>
      </c>
      <c r="H5" s="52" t="s">
        <v>12</v>
      </c>
      <c r="I5" s="52" t="s">
        <v>14</v>
      </c>
      <c r="J5" s="52" t="s">
        <v>8</v>
      </c>
      <c r="K5" s="40" t="str">
        <f t="shared" ref="K5:K240" si="2">IF($A$28=1,I5,IF($A$28=2,H5,H5))</f>
        <v>Omega</v>
      </c>
      <c r="L5" s="41" t="str">
        <f t="shared" ref="L5:L240" si="3">IF($A$28=1,J5,IF($A$28=2,J5,I5))</f>
        <v>G</v>
      </c>
      <c r="M5" s="42" t="str">
        <f t="shared" ref="M5:M240" si="4">IF($A$28=1,H5,IF($A$28=2,I5,J5))</f>
        <v>Alpha</v>
      </c>
      <c r="N5" s="43" t="s">
        <v>514</v>
      </c>
      <c r="O5" s="44" t="s">
        <v>515</v>
      </c>
      <c r="P5" s="45" t="s">
        <v>516</v>
      </c>
      <c r="Q5" s="46" t="s">
        <v>517</v>
      </c>
      <c r="R5" s="46" t="s">
        <v>518</v>
      </c>
      <c r="S5" s="46" t="s">
        <v>519</v>
      </c>
      <c r="T5" s="55" t="str">
        <f t="shared" ref="T5:AM5" si="1">TEXTJOIN("",TRUE,"z[",3-T4,",",T2,",",T3,"]")</f>
        <v>z[0,0,0]</v>
      </c>
      <c r="U5" s="56" t="str">
        <f t="shared" si="1"/>
        <v>z[1,0,0]</v>
      </c>
      <c r="V5" s="56" t="str">
        <f t="shared" si="1"/>
        <v>z[1,0,1]</v>
      </c>
      <c r="W5" s="56" t="str">
        <f t="shared" si="1"/>
        <v>z[1,1,0]</v>
      </c>
      <c r="X5" s="56" t="str">
        <f t="shared" si="1"/>
        <v>z[2,0,0]</v>
      </c>
      <c r="Y5" s="56" t="str">
        <f t="shared" si="1"/>
        <v>z[2,0,1]</v>
      </c>
      <c r="Z5" s="56" t="str">
        <f t="shared" si="1"/>
        <v>z[2,1,0]</v>
      </c>
      <c r="AA5" s="56" t="str">
        <f t="shared" si="1"/>
        <v>z[2,0,2]</v>
      </c>
      <c r="AB5" s="56" t="str">
        <f t="shared" si="1"/>
        <v>z[2,1,1]</v>
      </c>
      <c r="AC5" s="56" t="str">
        <f t="shared" si="1"/>
        <v>z[2,2,0]</v>
      </c>
      <c r="AD5" s="56" t="str">
        <f t="shared" si="1"/>
        <v>z[3,0,0]</v>
      </c>
      <c r="AE5" s="56" t="str">
        <f t="shared" si="1"/>
        <v>z[3,0,1]</v>
      </c>
      <c r="AF5" s="56" t="str">
        <f t="shared" si="1"/>
        <v>z[3,1,0]</v>
      </c>
      <c r="AG5" s="56" t="str">
        <f t="shared" si="1"/>
        <v>z[3,0,2]</v>
      </c>
      <c r="AH5" s="56" t="str">
        <f t="shared" si="1"/>
        <v>z[3,1,1]</v>
      </c>
      <c r="AI5" s="56" t="str">
        <f t="shared" si="1"/>
        <v>z[3,2,0]</v>
      </c>
      <c r="AJ5" s="56" t="str">
        <f t="shared" si="1"/>
        <v>z[3,0,3]</v>
      </c>
      <c r="AK5" s="56" t="str">
        <f t="shared" si="1"/>
        <v>z[3,1,2]</v>
      </c>
      <c r="AL5" s="56" t="str">
        <f t="shared" si="1"/>
        <v>z[3,2,1]</v>
      </c>
      <c r="AM5" s="56" t="str">
        <f t="shared" si="1"/>
        <v>z[3,3,0]</v>
      </c>
    </row>
    <row r="6">
      <c r="A6" s="57">
        <v>11.0</v>
      </c>
      <c r="B6" s="57">
        <v>11.0</v>
      </c>
      <c r="C6" s="57">
        <v>11.0</v>
      </c>
      <c r="D6" s="47">
        <v>1.0</v>
      </c>
      <c r="E6" s="53" t="s">
        <v>520</v>
      </c>
      <c r="F6" s="53">
        <v>-0.0028941651547989902</v>
      </c>
      <c r="G6" s="47" t="s">
        <v>521</v>
      </c>
      <c r="H6" s="52">
        <f>'Original Data'!N2-$H$2</f>
        <v>0.08273638656</v>
      </c>
      <c r="I6" s="52">
        <f>'Original Data'!P2-$I$2</f>
        <v>0.2423057245</v>
      </c>
      <c r="J6" s="52">
        <f>'Original Data'!J2-$J$2</f>
        <v>0.2994083042</v>
      </c>
      <c r="K6" s="40">
        <f t="shared" si="2"/>
        <v>0.2423057245</v>
      </c>
      <c r="L6" s="41">
        <f t="shared" si="3"/>
        <v>0.2994083042</v>
      </c>
      <c r="M6" s="42">
        <f t="shared" si="4"/>
        <v>0.08273638656</v>
      </c>
      <c r="N6" s="58">
        <f>'Cubic Output'!J2</f>
        <v>0.0637334871</v>
      </c>
      <c r="O6" s="59">
        <f t="shared" ref="O6:O240" si="6">(M6-N6)</f>
        <v>0.01900289946</v>
      </c>
      <c r="P6" s="45">
        <f t="shared" ref="P6:P240" si="7">T6</f>
        <v>0.1421007032</v>
      </c>
      <c r="Q6" s="46">
        <f t="shared" ref="Q6:Q240" si="8">U6+V6+W6</f>
        <v>-0.6487464549</v>
      </c>
      <c r="R6" s="46">
        <f t="shared" ref="R6:R240" si="9">SUM(X6:AC6)</f>
        <v>0.8149971401</v>
      </c>
      <c r="S6" s="46">
        <f t="shared" ref="S6:S240" si="10">SUM(AD6:AM6)</f>
        <v>-0.04934421668</v>
      </c>
      <c r="T6" s="38">
        <f t="shared" ref="T6:AM6" si="5">T$1*POWER($K6,T$2)*POWER($L6,T$3)</f>
        <v>0.1421007032</v>
      </c>
      <c r="U6" s="38">
        <f t="shared" si="5"/>
        <v>-0.1899613206</v>
      </c>
      <c r="V6" s="38">
        <f t="shared" si="5"/>
        <v>0.07577992481</v>
      </c>
      <c r="W6" s="38">
        <f t="shared" si="5"/>
        <v>-0.5345650591</v>
      </c>
      <c r="X6" s="38">
        <f t="shared" si="5"/>
        <v>0.880120498</v>
      </c>
      <c r="Y6" s="38">
        <f t="shared" si="5"/>
        <v>-0.02867571143</v>
      </c>
      <c r="Z6" s="38">
        <f t="shared" si="5"/>
        <v>0.0632029213</v>
      </c>
      <c r="AA6" s="38">
        <f t="shared" si="5"/>
        <v>0.007076316099</v>
      </c>
      <c r="AB6" s="38">
        <f t="shared" si="5"/>
        <v>-0.0540635015</v>
      </c>
      <c r="AC6" s="38">
        <f t="shared" si="5"/>
        <v>-0.0526633824</v>
      </c>
      <c r="AD6" s="38">
        <f t="shared" si="5"/>
        <v>-0.002894165155</v>
      </c>
      <c r="AE6" s="38">
        <f t="shared" si="5"/>
        <v>-0.2730916808</v>
      </c>
      <c r="AF6" s="38">
        <f t="shared" si="5"/>
        <v>0.2081381925</v>
      </c>
      <c r="AG6" s="38">
        <f t="shared" si="5"/>
        <v>-0.0008970656033</v>
      </c>
      <c r="AH6" s="38">
        <f t="shared" si="5"/>
        <v>0.0008334937976</v>
      </c>
      <c r="AI6" s="38">
        <f t="shared" si="5"/>
        <v>0.01567393853</v>
      </c>
      <c r="AJ6" s="38">
        <f t="shared" si="5"/>
        <v>0.0001745096975</v>
      </c>
      <c r="AK6" s="38">
        <f t="shared" si="5"/>
        <v>-0.001064746353</v>
      </c>
      <c r="AL6" s="38">
        <f t="shared" si="5"/>
        <v>-0.005876303874</v>
      </c>
      <c r="AM6" s="38">
        <f t="shared" si="5"/>
        <v>0.009659610547</v>
      </c>
    </row>
    <row r="7">
      <c r="A7" s="60">
        <v>12.0</v>
      </c>
      <c r="B7" s="60">
        <v>12.0</v>
      </c>
      <c r="C7" s="60">
        <v>5.0</v>
      </c>
      <c r="D7" s="48">
        <v>2.0</v>
      </c>
      <c r="E7" s="53" t="s">
        <v>522</v>
      </c>
      <c r="F7" s="53">
        <v>-0.9121045641806097</v>
      </c>
      <c r="G7" s="48" t="s">
        <v>523</v>
      </c>
      <c r="H7" s="52">
        <f>'Original Data'!N3-$H$2</f>
        <v>0.1078458261</v>
      </c>
      <c r="I7" s="52">
        <f>'Original Data'!P3-$I$2</f>
        <v>-0.1415958724</v>
      </c>
      <c r="J7" s="52">
        <f>'Original Data'!J3-$J$2</f>
        <v>-0.04344883869</v>
      </c>
      <c r="K7" s="40">
        <f t="shared" si="2"/>
        <v>-0.1415958724</v>
      </c>
      <c r="L7" s="41">
        <f t="shared" si="3"/>
        <v>-0.04344883869</v>
      </c>
      <c r="M7" s="42">
        <f t="shared" si="4"/>
        <v>0.1078458261</v>
      </c>
      <c r="N7" s="58">
        <f>'Cubic Output'!J3</f>
        <v>0.09690262323</v>
      </c>
      <c r="O7" s="59">
        <f t="shared" si="6"/>
        <v>0.01094320288</v>
      </c>
      <c r="P7" s="45">
        <f t="shared" si="7"/>
        <v>0.1421007032</v>
      </c>
      <c r="Q7" s="46">
        <f t="shared" si="8"/>
        <v>0.1114248935</v>
      </c>
      <c r="R7" s="46">
        <f t="shared" si="9"/>
        <v>0.8249285152</v>
      </c>
      <c r="S7" s="46">
        <f t="shared" si="10"/>
        <v>-0.08111333133</v>
      </c>
      <c r="T7" s="38">
        <f t="shared" ref="T7:AM7" si="11">T$1*POWER($K7,T$2)*POWER($L7,T$3)</f>
        <v>0.1421007032</v>
      </c>
      <c r="U7" s="38">
        <f t="shared" si="11"/>
        <v>-0.1899613206</v>
      </c>
      <c r="V7" s="38">
        <f t="shared" si="11"/>
        <v>-0.01099685508</v>
      </c>
      <c r="W7" s="38">
        <f t="shared" si="11"/>
        <v>0.3123830692</v>
      </c>
      <c r="X7" s="38">
        <f t="shared" si="11"/>
        <v>0.880120498</v>
      </c>
      <c r="Y7" s="38">
        <f t="shared" si="11"/>
        <v>0.004161295271</v>
      </c>
      <c r="Z7" s="38">
        <f t="shared" si="11"/>
        <v>-0.03693380665</v>
      </c>
      <c r="AA7" s="38">
        <f t="shared" si="11"/>
        <v>0.0001490170247</v>
      </c>
      <c r="AB7" s="38">
        <f t="shared" si="11"/>
        <v>-0.004584641916</v>
      </c>
      <c r="AC7" s="38">
        <f t="shared" si="11"/>
        <v>-0.01798384651</v>
      </c>
      <c r="AD7" s="38">
        <f t="shared" si="11"/>
        <v>-0.002894165155</v>
      </c>
      <c r="AE7" s="38">
        <f t="shared" si="11"/>
        <v>0.03962988408</v>
      </c>
      <c r="AF7" s="38">
        <f t="shared" si="11"/>
        <v>-0.1216294374</v>
      </c>
      <c r="AG7" s="38">
        <f t="shared" si="11"/>
        <v>-0.00001889090952</v>
      </c>
      <c r="AH7" s="38">
        <f t="shared" si="11"/>
        <v>0.00007068115262</v>
      </c>
      <c r="AI7" s="38">
        <f t="shared" si="11"/>
        <v>0.005352442091</v>
      </c>
      <c r="AJ7" s="38">
        <f t="shared" si="11"/>
        <v>-0.00000053328892</v>
      </c>
      <c r="AK7" s="38">
        <f t="shared" si="11"/>
        <v>0.00001310272854</v>
      </c>
      <c r="AL7" s="38">
        <f t="shared" si="11"/>
        <v>0.0002912007006</v>
      </c>
      <c r="AM7" s="38">
        <f t="shared" si="11"/>
        <v>-0.001927615342</v>
      </c>
    </row>
    <row r="8">
      <c r="A8" s="60">
        <v>13.0</v>
      </c>
      <c r="B8" s="60">
        <v>5.0</v>
      </c>
      <c r="C8" s="60">
        <v>12.0</v>
      </c>
      <c r="D8" s="48">
        <v>3.0</v>
      </c>
      <c r="E8" s="53" t="s">
        <v>524</v>
      </c>
      <c r="F8" s="53">
        <v>0.8589899926747244</v>
      </c>
      <c r="G8" s="48" t="s">
        <v>525</v>
      </c>
      <c r="H8" s="52">
        <f>'Original Data'!N4-$H$2</f>
        <v>0.02460404272</v>
      </c>
      <c r="I8" s="52">
        <f>'Original Data'!P4-$I$2</f>
        <v>-0.244166137</v>
      </c>
      <c r="J8" s="52">
        <f>'Original Data'!J4-$J$2</f>
        <v>-0.20305475</v>
      </c>
      <c r="K8" s="40">
        <f t="shared" si="2"/>
        <v>-0.244166137</v>
      </c>
      <c r="L8" s="41">
        <f t="shared" si="3"/>
        <v>-0.20305475</v>
      </c>
      <c r="M8" s="42">
        <f t="shared" si="4"/>
        <v>0.02460404272</v>
      </c>
      <c r="N8" s="58">
        <f>'Cubic Output'!J4</f>
        <v>0.02217286502</v>
      </c>
      <c r="O8" s="59">
        <f t="shared" si="6"/>
        <v>0.002431177692</v>
      </c>
      <c r="P8" s="45">
        <f t="shared" si="7"/>
        <v>0.1421007032</v>
      </c>
      <c r="Q8" s="46">
        <f t="shared" si="8"/>
        <v>0.2973151627</v>
      </c>
      <c r="R8" s="46">
        <f t="shared" si="9"/>
        <v>0.7487126114</v>
      </c>
      <c r="S8" s="46">
        <f t="shared" si="10"/>
        <v>-0.01674882353</v>
      </c>
      <c r="T8" s="38">
        <f t="shared" ref="T8:AM8" si="12">T$1*POWER($K8,T$2)*POWER($L8,T$3)</f>
        <v>0.1421007032</v>
      </c>
      <c r="U8" s="38">
        <f t="shared" si="12"/>
        <v>-0.1899613206</v>
      </c>
      <c r="V8" s="38">
        <f t="shared" si="12"/>
        <v>-0.05139294227</v>
      </c>
      <c r="W8" s="38">
        <f t="shared" si="12"/>
        <v>0.5386694256</v>
      </c>
      <c r="X8" s="38">
        <f t="shared" si="12"/>
        <v>0.880120498</v>
      </c>
      <c r="Y8" s="38">
        <f t="shared" si="12"/>
        <v>0.01944748804</v>
      </c>
      <c r="Z8" s="38">
        <f t="shared" si="12"/>
        <v>-0.06368819049</v>
      </c>
      <c r="AA8" s="38">
        <f t="shared" si="12"/>
        <v>0.003254661663</v>
      </c>
      <c r="AB8" s="38">
        <f t="shared" si="12"/>
        <v>-0.03694666472</v>
      </c>
      <c r="AC8" s="38">
        <f t="shared" si="12"/>
        <v>-0.05347518113</v>
      </c>
      <c r="AD8" s="38">
        <f t="shared" si="12"/>
        <v>-0.002894165155</v>
      </c>
      <c r="AE8" s="38">
        <f t="shared" si="12"/>
        <v>0.1852071643</v>
      </c>
      <c r="AF8" s="38">
        <f t="shared" si="12"/>
        <v>-0.2097362682</v>
      </c>
      <c r="AG8" s="38">
        <f t="shared" si="12"/>
        <v>-0.0004125939243</v>
      </c>
      <c r="AH8" s="38">
        <f t="shared" si="12"/>
        <v>0.0005696045396</v>
      </c>
      <c r="AI8" s="38">
        <f t="shared" si="12"/>
        <v>0.01591555011</v>
      </c>
      <c r="AJ8" s="38">
        <f t="shared" si="12"/>
        <v>-0.00005443365562</v>
      </c>
      <c r="AK8" s="38">
        <f t="shared" si="12"/>
        <v>0.0004934765758</v>
      </c>
      <c r="AL8" s="38">
        <f t="shared" si="12"/>
        <v>0.004046663321</v>
      </c>
      <c r="AM8" s="38">
        <f t="shared" si="12"/>
        <v>-0.009883821417</v>
      </c>
    </row>
    <row r="9">
      <c r="A9" s="60">
        <v>5.0</v>
      </c>
      <c r="B9" s="60">
        <v>13.0</v>
      </c>
      <c r="C9" s="60">
        <v>13.0</v>
      </c>
      <c r="D9" s="48">
        <v>4.0</v>
      </c>
      <c r="E9" s="53" t="s">
        <v>526</v>
      </c>
      <c r="F9" s="53">
        <v>0.8801204980047803</v>
      </c>
      <c r="G9" s="48" t="s">
        <v>527</v>
      </c>
      <c r="H9" s="52">
        <f>'Original Data'!N5-$H$2</f>
        <v>0.03596767908</v>
      </c>
      <c r="I9" s="52">
        <f>'Original Data'!P5-$I$2</f>
        <v>-0.1873479552</v>
      </c>
      <c r="J9" s="52">
        <f>'Original Data'!J5-$J$2</f>
        <v>-0.1300847834</v>
      </c>
      <c r="K9" s="40">
        <f t="shared" si="2"/>
        <v>-0.1873479552</v>
      </c>
      <c r="L9" s="41">
        <f t="shared" si="3"/>
        <v>-0.1300847834</v>
      </c>
      <c r="M9" s="42">
        <f t="shared" si="4"/>
        <v>0.03596767908</v>
      </c>
      <c r="N9" s="58">
        <f>'Cubic Output'!J5</f>
        <v>0.04782343141</v>
      </c>
      <c r="O9" s="59">
        <f t="shared" si="6"/>
        <v>-0.01185575233</v>
      </c>
      <c r="P9" s="45">
        <f t="shared" si="7"/>
        <v>0.1421007032</v>
      </c>
      <c r="Q9" s="46">
        <f t="shared" si="8"/>
        <v>0.1904338164</v>
      </c>
      <c r="R9" s="46">
        <f t="shared" si="9"/>
        <v>0.79540258</v>
      </c>
      <c r="S9" s="46">
        <f t="shared" si="10"/>
        <v>-0.03848996062</v>
      </c>
      <c r="T9" s="38">
        <f t="shared" ref="T9:AM9" si="13">T$1*POWER($K9,T$2)*POWER($L9,T$3)</f>
        <v>0.1421007032</v>
      </c>
      <c r="U9" s="38">
        <f t="shared" si="13"/>
        <v>-0.1899613206</v>
      </c>
      <c r="V9" s="38">
        <f t="shared" si="13"/>
        <v>-0.03292432096</v>
      </c>
      <c r="W9" s="38">
        <f t="shared" si="13"/>
        <v>0.413319458</v>
      </c>
      <c r="X9" s="38">
        <f t="shared" si="13"/>
        <v>0.880120498</v>
      </c>
      <c r="Y9" s="38">
        <f t="shared" si="13"/>
        <v>0.01245881847</v>
      </c>
      <c r="Z9" s="38">
        <f t="shared" si="13"/>
        <v>-0.0488677603</v>
      </c>
      <c r="AA9" s="38">
        <f t="shared" si="13"/>
        <v>0.001335772622</v>
      </c>
      <c r="AB9" s="38">
        <f t="shared" si="13"/>
        <v>-0.01816151649</v>
      </c>
      <c r="AC9" s="38">
        <f t="shared" si="13"/>
        <v>-0.03148323235</v>
      </c>
      <c r="AD9" s="38">
        <f t="shared" si="13"/>
        <v>-0.002894165155</v>
      </c>
      <c r="AE9" s="38">
        <f t="shared" si="13"/>
        <v>0.1186509247</v>
      </c>
      <c r="AF9" s="38">
        <f t="shared" si="13"/>
        <v>-0.1609300186</v>
      </c>
      <c r="AG9" s="38">
        <f t="shared" si="13"/>
        <v>-0.0001693360863</v>
      </c>
      <c r="AH9" s="38">
        <f t="shared" si="13"/>
        <v>0.0002799950231</v>
      </c>
      <c r="AI9" s="38">
        <f t="shared" si="13"/>
        <v>0.009370196634</v>
      </c>
      <c r="AJ9" s="38">
        <f t="shared" si="13"/>
        <v>-0.00001431223755</v>
      </c>
      <c r="AK9" s="38">
        <f t="shared" si="13"/>
        <v>0.0001554020549</v>
      </c>
      <c r="AL9" s="38">
        <f t="shared" si="13"/>
        <v>0.001526291438</v>
      </c>
      <c r="AM9" s="38">
        <f t="shared" si="13"/>
        <v>-0.004464938335</v>
      </c>
    </row>
    <row r="10">
      <c r="A10" s="60">
        <v>14.0</v>
      </c>
      <c r="B10" s="60">
        <v>14.0</v>
      </c>
      <c r="C10" s="60">
        <v>2.0</v>
      </c>
      <c r="D10" s="49">
        <v>5.0</v>
      </c>
      <c r="E10" s="53" t="s">
        <v>528</v>
      </c>
      <c r="F10" s="53">
        <v>-0.010006829996734738</v>
      </c>
      <c r="G10" s="49" t="s">
        <v>529</v>
      </c>
      <c r="H10" s="52">
        <f>'Original Data'!N6-$H$2</f>
        <v>0.03806600042</v>
      </c>
      <c r="I10" s="52">
        <f>'Original Data'!P6-$I$2</f>
        <v>-0.2100752279</v>
      </c>
      <c r="J10" s="52">
        <f>'Original Data'!J6-$J$2</f>
        <v>-0.1573650949</v>
      </c>
      <c r="K10" s="40">
        <f t="shared" si="2"/>
        <v>-0.2100752279</v>
      </c>
      <c r="L10" s="41">
        <f t="shared" si="3"/>
        <v>-0.1573650949</v>
      </c>
      <c r="M10" s="42">
        <f t="shared" si="4"/>
        <v>0.03806600042</v>
      </c>
      <c r="N10" s="58">
        <f>'Cubic Output'!J6</f>
        <v>0.04016973014</v>
      </c>
      <c r="O10" s="59">
        <f t="shared" si="6"/>
        <v>-0.002103729717</v>
      </c>
      <c r="P10" s="45">
        <f t="shared" si="7"/>
        <v>0.1421007032</v>
      </c>
      <c r="Q10" s="46">
        <f t="shared" si="8"/>
        <v>0.2336691855</v>
      </c>
      <c r="R10" s="46">
        <f t="shared" si="9"/>
        <v>0.7781304621</v>
      </c>
      <c r="S10" s="46">
        <f t="shared" si="10"/>
        <v>-0.03164355167</v>
      </c>
      <c r="T10" s="38">
        <f t="shared" ref="T10:AM10" si="14">T$1*POWER($K10,T$2)*POWER($L10,T$3)</f>
        <v>0.1421007032</v>
      </c>
      <c r="U10" s="38">
        <f t="shared" si="14"/>
        <v>-0.1899613206</v>
      </c>
      <c r="V10" s="38">
        <f t="shared" si="14"/>
        <v>-0.03982893891</v>
      </c>
      <c r="W10" s="38">
        <f t="shared" si="14"/>
        <v>0.463459445</v>
      </c>
      <c r="X10" s="38">
        <f t="shared" si="14"/>
        <v>0.880120498</v>
      </c>
      <c r="Y10" s="38">
        <f t="shared" si="14"/>
        <v>0.01507157947</v>
      </c>
      <c r="Z10" s="38">
        <f t="shared" si="14"/>
        <v>-0.05479593238</v>
      </c>
      <c r="AA10" s="38">
        <f t="shared" si="14"/>
        <v>0.001954773116</v>
      </c>
      <c r="AB10" s="38">
        <f t="shared" si="14"/>
        <v>-0.02463541628</v>
      </c>
      <c r="AC10" s="38">
        <f t="shared" si="14"/>
        <v>-0.03958503986</v>
      </c>
      <c r="AD10" s="38">
        <f t="shared" si="14"/>
        <v>-0.002894165155</v>
      </c>
      <c r="AE10" s="38">
        <f t="shared" si="14"/>
        <v>0.1435334213</v>
      </c>
      <c r="AF10" s="38">
        <f t="shared" si="14"/>
        <v>-0.1804525185</v>
      </c>
      <c r="AG10" s="38">
        <f t="shared" si="14"/>
        <v>-0.0002478068673</v>
      </c>
      <c r="AH10" s="38">
        <f t="shared" si="14"/>
        <v>0.0003798027523</v>
      </c>
      <c r="AI10" s="38">
        <f t="shared" si="14"/>
        <v>0.01178149699</v>
      </c>
      <c r="AJ10" s="38">
        <f t="shared" si="14"/>
        <v>-0.00002533688761</v>
      </c>
      <c r="AK10" s="38">
        <f t="shared" si="14"/>
        <v>0.0002550036888</v>
      </c>
      <c r="AL10" s="38">
        <f t="shared" si="14"/>
        <v>0.002321513159</v>
      </c>
      <c r="AM10" s="38">
        <f t="shared" si="14"/>
        <v>-0.006294962154</v>
      </c>
    </row>
    <row r="11">
      <c r="A11" s="60">
        <v>15.0</v>
      </c>
      <c r="B11" s="60">
        <v>6.0</v>
      </c>
      <c r="C11" s="60">
        <v>6.0</v>
      </c>
      <c r="D11" s="49">
        <v>6.0</v>
      </c>
      <c r="E11" s="53" t="s">
        <v>530</v>
      </c>
      <c r="F11" s="53">
        <v>0.011488804953057888</v>
      </c>
      <c r="G11" s="49" t="s">
        <v>531</v>
      </c>
      <c r="H11" s="52">
        <f>'Original Data'!N7-$H$2</f>
        <v>0.06301446271</v>
      </c>
      <c r="I11" s="52">
        <f>'Original Data'!P7-$I$2</f>
        <v>-0.09311616355</v>
      </c>
      <c r="J11" s="52">
        <f>'Original Data'!J7-$J$2</f>
        <v>-0.03053090556</v>
      </c>
      <c r="K11" s="40">
        <f t="shared" si="2"/>
        <v>-0.09311616355</v>
      </c>
      <c r="L11" s="41">
        <f t="shared" si="3"/>
        <v>-0.03053090556</v>
      </c>
      <c r="M11" s="42">
        <f t="shared" si="4"/>
        <v>0.06301446271</v>
      </c>
      <c r="N11" s="58">
        <f>'Cubic Output'!J7</f>
        <v>0.06253161384</v>
      </c>
      <c r="O11" s="59">
        <f t="shared" si="6"/>
        <v>0.0004828488632</v>
      </c>
      <c r="P11" s="45">
        <f t="shared" si="7"/>
        <v>0.1421007032</v>
      </c>
      <c r="Q11" s="46">
        <f t="shared" si="8"/>
        <v>0.00774044182</v>
      </c>
      <c r="R11" s="46">
        <f t="shared" si="9"/>
        <v>0.8489338716</v>
      </c>
      <c r="S11" s="46">
        <f t="shared" si="10"/>
        <v>-0.05315021696</v>
      </c>
      <c r="T11" s="38">
        <f t="shared" ref="T11:AM11" si="15">T$1*POWER($K11,T$2)*POWER($L11,T$3)</f>
        <v>0.1421007032</v>
      </c>
      <c r="U11" s="38">
        <f t="shared" si="15"/>
        <v>-0.1899613206</v>
      </c>
      <c r="V11" s="38">
        <f t="shared" si="15"/>
        <v>-0.007727339877</v>
      </c>
      <c r="W11" s="38">
        <f t="shared" si="15"/>
        <v>0.2054291023</v>
      </c>
      <c r="X11" s="38">
        <f t="shared" si="15"/>
        <v>0.880120498</v>
      </c>
      <c r="Y11" s="38">
        <f t="shared" si="15"/>
        <v>0.002924085356</v>
      </c>
      <c r="Z11" s="38">
        <f t="shared" si="15"/>
        <v>-0.02428838018</v>
      </c>
      <c r="AA11" s="38">
        <f t="shared" si="15"/>
        <v>0.00007357985262</v>
      </c>
      <c r="AB11" s="38">
        <f t="shared" si="15"/>
        <v>-0.002118563152</v>
      </c>
      <c r="AC11" s="38">
        <f t="shared" si="15"/>
        <v>-0.007777348302</v>
      </c>
      <c r="AD11" s="38">
        <f t="shared" si="15"/>
        <v>-0.002894165155</v>
      </c>
      <c r="AE11" s="38">
        <f t="shared" si="15"/>
        <v>0.02784737831</v>
      </c>
      <c r="AF11" s="38">
        <f t="shared" si="15"/>
        <v>-0.07998585265</v>
      </c>
      <c r="AG11" s="38">
        <f t="shared" si="15"/>
        <v>-0.000009327728433</v>
      </c>
      <c r="AH11" s="38">
        <f t="shared" si="15"/>
        <v>0.00003266176252</v>
      </c>
      <c r="AI11" s="38">
        <f t="shared" si="15"/>
        <v>0.002314733191</v>
      </c>
      <c r="AJ11" s="38">
        <f t="shared" si="15"/>
        <v>-0.0000001850321091</v>
      </c>
      <c r="AK11" s="38">
        <f t="shared" si="15"/>
        <v>0.000004254605038</v>
      </c>
      <c r="AL11" s="38">
        <f t="shared" si="15"/>
        <v>0.00008849177168</v>
      </c>
      <c r="AM11" s="38">
        <f t="shared" si="15"/>
        <v>-0.0005482060408</v>
      </c>
    </row>
    <row r="12">
      <c r="A12" s="60">
        <v>16.0</v>
      </c>
      <c r="B12" s="60">
        <v>2.0</v>
      </c>
      <c r="C12" s="60">
        <v>14.0</v>
      </c>
      <c r="D12" s="49">
        <v>7.0</v>
      </c>
      <c r="E12" s="53" t="s">
        <v>532</v>
      </c>
      <c r="F12" s="53">
        <v>0.2669628254754106</v>
      </c>
      <c r="G12" s="49" t="s">
        <v>533</v>
      </c>
      <c r="H12" s="52">
        <f>'Original Data'!N8-$H$2</f>
        <v>0.1831389329</v>
      </c>
      <c r="I12" s="52">
        <f>'Original Data'!P8-$I$2</f>
        <v>0.002462998422</v>
      </c>
      <c r="J12" s="52">
        <f>'Original Data'!J8-$J$2</f>
        <v>0.1690053738</v>
      </c>
      <c r="K12" s="40">
        <f t="shared" si="2"/>
        <v>0.002462998422</v>
      </c>
      <c r="L12" s="41">
        <f t="shared" si="3"/>
        <v>0.1690053738</v>
      </c>
      <c r="M12" s="42">
        <f t="shared" si="4"/>
        <v>0.1831389329</v>
      </c>
      <c r="N12" s="58">
        <f>'Cubic Output'!J8</f>
        <v>0.184028966</v>
      </c>
      <c r="O12" s="59">
        <f t="shared" si="6"/>
        <v>-0.0008900330851</v>
      </c>
      <c r="P12" s="45">
        <f t="shared" si="7"/>
        <v>0.1421007032</v>
      </c>
      <c r="Q12" s="46">
        <f t="shared" si="8"/>
        <v>-0.1526200066</v>
      </c>
      <c r="R12" s="46">
        <f t="shared" si="9"/>
        <v>0.8665155393</v>
      </c>
      <c r="S12" s="46">
        <f t="shared" si="10"/>
        <v>-0.1551808638</v>
      </c>
      <c r="T12" s="38">
        <f t="shared" ref="T12:AM12" si="16">T$1*POWER($K12,T$2)*POWER($L12,T$3)</f>
        <v>0.1421007032</v>
      </c>
      <c r="U12" s="38">
        <f t="shared" si="16"/>
        <v>-0.1899613206</v>
      </c>
      <c r="V12" s="38">
        <f t="shared" si="16"/>
        <v>0.04277508118</v>
      </c>
      <c r="W12" s="38">
        <f t="shared" si="16"/>
        <v>-0.005433767194</v>
      </c>
      <c r="X12" s="38">
        <f t="shared" si="16"/>
        <v>0.880120498</v>
      </c>
      <c r="Y12" s="38">
        <f t="shared" si="16"/>
        <v>-0.01618642255</v>
      </c>
      <c r="Z12" s="38">
        <f t="shared" si="16"/>
        <v>0.0006424474523</v>
      </c>
      <c r="AA12" s="38">
        <f t="shared" si="16"/>
        <v>0.002254657453</v>
      </c>
      <c r="AB12" s="38">
        <f t="shared" si="16"/>
        <v>-0.0003101996485</v>
      </c>
      <c r="AC12" s="38">
        <f t="shared" si="16"/>
        <v>-0.000005441387655</v>
      </c>
      <c r="AD12" s="38">
        <f t="shared" si="16"/>
        <v>-0.002894165155</v>
      </c>
      <c r="AE12" s="38">
        <f t="shared" si="16"/>
        <v>-0.1541505728</v>
      </c>
      <c r="AF12" s="38">
        <f t="shared" si="16"/>
        <v>0.002115690996</v>
      </c>
      <c r="AG12" s="38">
        <f t="shared" si="16"/>
        <v>-0.0002858232475</v>
      </c>
      <c r="AH12" s="38">
        <f t="shared" si="16"/>
        <v>0.000004782329591</v>
      </c>
      <c r="AI12" s="38">
        <f t="shared" si="16"/>
        <v>0.000001619492933</v>
      </c>
      <c r="AJ12" s="38">
        <f t="shared" si="16"/>
        <v>0.00003138553838</v>
      </c>
      <c r="AK12" s="38">
        <f t="shared" si="16"/>
        <v>-0.000003448418489</v>
      </c>
      <c r="AL12" s="38">
        <f t="shared" si="16"/>
        <v>-0.0000003427218837</v>
      </c>
      <c r="AM12" s="38">
        <f t="shared" si="16"/>
        <v>0.0000000101452089</v>
      </c>
    </row>
    <row r="13">
      <c r="A13" s="60">
        <v>6.0</v>
      </c>
      <c r="B13" s="60">
        <v>15.0</v>
      </c>
      <c r="C13" s="60">
        <v>7.0</v>
      </c>
      <c r="D13" s="49">
        <v>8.0</v>
      </c>
      <c r="E13" s="53" t="s">
        <v>534</v>
      </c>
      <c r="F13" s="53">
        <v>-0.09577460287145625</v>
      </c>
      <c r="G13" s="49" t="s">
        <v>535</v>
      </c>
      <c r="H13" s="52">
        <f>'Original Data'!N9-$H$2</f>
        <v>0.04822258104</v>
      </c>
      <c r="I13" s="52">
        <f>'Original Data'!P9-$I$2</f>
        <v>0.08894437996</v>
      </c>
      <c r="J13" s="52">
        <f>'Original Data'!J9-$J$2</f>
        <v>0.1200849959</v>
      </c>
      <c r="K13" s="40">
        <f t="shared" si="2"/>
        <v>0.08894437996</v>
      </c>
      <c r="L13" s="41">
        <f t="shared" si="3"/>
        <v>0.1200849959</v>
      </c>
      <c r="M13" s="42">
        <f t="shared" si="4"/>
        <v>0.04822258104</v>
      </c>
      <c r="N13" s="58">
        <f>'Cubic Output'!J9</f>
        <v>0.03913808152</v>
      </c>
      <c r="O13" s="59">
        <f t="shared" si="6"/>
        <v>0.009084499522</v>
      </c>
      <c r="P13" s="45">
        <f t="shared" si="7"/>
        <v>0.1421007032</v>
      </c>
      <c r="Q13" s="46">
        <f t="shared" si="8"/>
        <v>-0.3557934179</v>
      </c>
      <c r="R13" s="46">
        <f t="shared" si="9"/>
        <v>0.8779023756</v>
      </c>
      <c r="S13" s="46">
        <f t="shared" si="10"/>
        <v>-0.03382293327</v>
      </c>
      <c r="T13" s="38">
        <f t="shared" ref="T13:AM13" si="17">T$1*POWER($K13,T$2)*POWER($L13,T$3)</f>
        <v>0.1421007032</v>
      </c>
      <c r="U13" s="38">
        <f t="shared" si="17"/>
        <v>-0.1899613206</v>
      </c>
      <c r="V13" s="38">
        <f t="shared" si="17"/>
        <v>0.03039338533</v>
      </c>
      <c r="W13" s="38">
        <f t="shared" si="17"/>
        <v>-0.1962254826</v>
      </c>
      <c r="X13" s="38">
        <f t="shared" si="17"/>
        <v>0.880120498</v>
      </c>
      <c r="Y13" s="38">
        <f t="shared" si="17"/>
        <v>-0.01150109279</v>
      </c>
      <c r="Z13" s="38">
        <f t="shared" si="17"/>
        <v>0.02320021394</v>
      </c>
      <c r="AA13" s="38">
        <f t="shared" si="17"/>
        <v>0.001138300789</v>
      </c>
      <c r="AB13" s="38">
        <f t="shared" si="17"/>
        <v>-0.007959465663</v>
      </c>
      <c r="AC13" s="38">
        <f t="shared" si="17"/>
        <v>-0.007096078708</v>
      </c>
      <c r="AD13" s="38">
        <f t="shared" si="17"/>
        <v>-0.002894165155</v>
      </c>
      <c r="AE13" s="38">
        <f t="shared" si="17"/>
        <v>-0.1095300728</v>
      </c>
      <c r="AF13" s="38">
        <f t="shared" si="17"/>
        <v>0.07640233229</v>
      </c>
      <c r="AG13" s="38">
        <f t="shared" si="17"/>
        <v>-0.0001443025537</v>
      </c>
      <c r="AH13" s="38">
        <f t="shared" si="17"/>
        <v>0.0001227106103</v>
      </c>
      <c r="AI13" s="38">
        <f t="shared" si="17"/>
        <v>0.002111970337</v>
      </c>
      <c r="AJ13" s="38">
        <f t="shared" si="17"/>
        <v>0.0000112588565</v>
      </c>
      <c r="AK13" s="38">
        <f t="shared" si="17"/>
        <v>-0.00006287106409</v>
      </c>
      <c r="AL13" s="38">
        <f t="shared" si="17"/>
        <v>-0.0003175695304</v>
      </c>
      <c r="AM13" s="38">
        <f t="shared" si="17"/>
        <v>0.0004777757791</v>
      </c>
    </row>
    <row r="14">
      <c r="A14" s="60">
        <v>7.0</v>
      </c>
      <c r="B14" s="60">
        <v>7.0</v>
      </c>
      <c r="C14" s="60">
        <v>15.0</v>
      </c>
      <c r="D14" s="49">
        <v>9.0</v>
      </c>
      <c r="E14" s="53" t="s">
        <v>536</v>
      </c>
      <c r="F14" s="53">
        <v>0.26083957128137014</v>
      </c>
      <c r="G14" s="49" t="s">
        <v>537</v>
      </c>
      <c r="H14" s="52">
        <f>'Original Data'!N10-$H$2</f>
        <v>0.102386821</v>
      </c>
      <c r="I14" s="52">
        <f>'Original Data'!P10-$I$2</f>
        <v>-0.09786400676</v>
      </c>
      <c r="J14" s="52">
        <f>'Original Data'!J10-$J$2</f>
        <v>-0.001432031972</v>
      </c>
      <c r="K14" s="40">
        <f t="shared" si="2"/>
        <v>-0.09786400676</v>
      </c>
      <c r="L14" s="41">
        <f t="shared" si="3"/>
        <v>-0.001432031972</v>
      </c>
      <c r="M14" s="42">
        <f t="shared" si="4"/>
        <v>0.102386821</v>
      </c>
      <c r="N14" s="58">
        <f>'Cubic Output'!J10</f>
        <v>0.09850831642</v>
      </c>
      <c r="O14" s="59">
        <f t="shared" si="6"/>
        <v>0.003878504573</v>
      </c>
      <c r="P14" s="45">
        <f t="shared" si="7"/>
        <v>0.1421007032</v>
      </c>
      <c r="Q14" s="46">
        <f t="shared" si="8"/>
        <v>0.02557983498</v>
      </c>
      <c r="R14" s="46">
        <f t="shared" si="9"/>
        <v>0.8460358932</v>
      </c>
      <c r="S14" s="46">
        <f t="shared" si="10"/>
        <v>-0.08372563134</v>
      </c>
      <c r="T14" s="38">
        <f t="shared" ref="T14:AM14" si="18">T$1*POWER($K14,T$2)*POWER($L14,T$3)</f>
        <v>0.1421007032</v>
      </c>
      <c r="U14" s="38">
        <f t="shared" si="18"/>
        <v>-0.1899613206</v>
      </c>
      <c r="V14" s="38">
        <f t="shared" si="18"/>
        <v>-0.0003624457761</v>
      </c>
      <c r="W14" s="38">
        <f t="shared" si="18"/>
        <v>0.2159036014</v>
      </c>
      <c r="X14" s="38">
        <f t="shared" si="18"/>
        <v>0.880120498</v>
      </c>
      <c r="Y14" s="38">
        <f t="shared" si="18"/>
        <v>0.0001371522934</v>
      </c>
      <c r="Z14" s="38">
        <f t="shared" si="18"/>
        <v>-0.02552680557</v>
      </c>
      <c r="AA14" s="38">
        <f t="shared" si="18"/>
        <v>0.0000001618769341</v>
      </c>
      <c r="AB14" s="38">
        <f t="shared" si="18"/>
        <v>-0.0001044365126</v>
      </c>
      <c r="AC14" s="38">
        <f t="shared" si="18"/>
        <v>-0.008590676902</v>
      </c>
      <c r="AD14" s="38">
        <f t="shared" si="18"/>
        <v>-0.002894165155</v>
      </c>
      <c r="AE14" s="38">
        <f t="shared" si="18"/>
        <v>0.001306162898</v>
      </c>
      <c r="AF14" s="38">
        <f t="shared" si="18"/>
        <v>-0.08406420245</v>
      </c>
      <c r="AG14" s="38">
        <f t="shared" si="18"/>
        <v>-0.00000002052116208</v>
      </c>
      <c r="AH14" s="38">
        <f t="shared" si="18"/>
        <v>0.000001610091523</v>
      </c>
      <c r="AI14" s="38">
        <f t="shared" si="18"/>
        <v>0.002556800106</v>
      </c>
      <c r="AJ14" s="38">
        <f t="shared" si="18"/>
        <v>0</v>
      </c>
      <c r="AK14" s="38">
        <f t="shared" si="18"/>
        <v>0.000000009837465565</v>
      </c>
      <c r="AL14" s="38">
        <f t="shared" si="18"/>
        <v>0.000004584708785</v>
      </c>
      <c r="AM14" s="38">
        <f t="shared" si="18"/>
        <v>-0.0006364108447</v>
      </c>
    </row>
    <row r="15">
      <c r="A15" s="60">
        <v>2.0</v>
      </c>
      <c r="B15" s="60">
        <v>16.0</v>
      </c>
      <c r="C15" s="60">
        <v>16.0</v>
      </c>
      <c r="D15" s="49">
        <v>10.0</v>
      </c>
      <c r="E15" s="53" t="s">
        <v>538</v>
      </c>
      <c r="F15" s="53">
        <v>-0.1899613206296591</v>
      </c>
      <c r="G15" s="49" t="s">
        <v>539</v>
      </c>
      <c r="H15" s="52">
        <f>'Original Data'!N11-$H$2</f>
        <v>0.09376337801</v>
      </c>
      <c r="I15" s="52">
        <f>'Original Data'!P11-$I$2</f>
        <v>0.1616605632</v>
      </c>
      <c r="J15" s="52">
        <f>'Original Data'!J11-$J$2</f>
        <v>0.2543948271</v>
      </c>
      <c r="K15" s="40">
        <f t="shared" si="2"/>
        <v>0.1616605632</v>
      </c>
      <c r="L15" s="41">
        <f t="shared" si="3"/>
        <v>0.2543948271</v>
      </c>
      <c r="M15" s="42">
        <f t="shared" si="4"/>
        <v>0.09376337801</v>
      </c>
      <c r="N15" s="58">
        <f>'Cubic Output'!J11</f>
        <v>0.1117181327</v>
      </c>
      <c r="O15" s="59">
        <f t="shared" si="6"/>
        <v>-0.01795475473</v>
      </c>
      <c r="P15" s="45">
        <f t="shared" si="7"/>
        <v>0.1421007032</v>
      </c>
      <c r="Q15" s="46">
        <f t="shared" si="8"/>
        <v>-0.4822232352</v>
      </c>
      <c r="R15" s="46">
        <f t="shared" si="9"/>
        <v>0.8489431387</v>
      </c>
      <c r="S15" s="46">
        <f t="shared" si="10"/>
        <v>-0.08902188017</v>
      </c>
      <c r="T15" s="38">
        <f t="shared" ref="T15:AM15" si="19">T$1*POWER($K15,T$2)*POWER($L15,T$3)</f>
        <v>0.1421007032</v>
      </c>
      <c r="U15" s="38">
        <f t="shared" si="19"/>
        <v>-0.1899613206</v>
      </c>
      <c r="V15" s="38">
        <f t="shared" si="19"/>
        <v>0.06438706142</v>
      </c>
      <c r="W15" s="38">
        <f t="shared" si="19"/>
        <v>-0.356648976</v>
      </c>
      <c r="X15" s="38">
        <f t="shared" si="19"/>
        <v>0.880120498</v>
      </c>
      <c r="Y15" s="38">
        <f t="shared" si="19"/>
        <v>-0.02436456354</v>
      </c>
      <c r="Z15" s="38">
        <f t="shared" si="19"/>
        <v>0.042167472</v>
      </c>
      <c r="AA15" s="38">
        <f t="shared" si="19"/>
        <v>0.005108531713</v>
      </c>
      <c r="AB15" s="38">
        <f t="shared" si="19"/>
        <v>-0.03064707404</v>
      </c>
      <c r="AC15" s="38">
        <f t="shared" si="19"/>
        <v>-0.02344172544</v>
      </c>
      <c r="AD15" s="38">
        <f t="shared" si="19"/>
        <v>-0.002894165155</v>
      </c>
      <c r="AE15" s="38">
        <f t="shared" si="19"/>
        <v>-0.2320346829</v>
      </c>
      <c r="AF15" s="38">
        <f t="shared" si="19"/>
        <v>0.138864806</v>
      </c>
      <c r="AG15" s="38">
        <f t="shared" si="19"/>
        <v>-0.0006476092955</v>
      </c>
      <c r="AH15" s="38">
        <f t="shared" si="19"/>
        <v>0.0004724841236</v>
      </c>
      <c r="AI15" s="38">
        <f t="shared" si="19"/>
        <v>0.006976843241</v>
      </c>
      <c r="AJ15" s="38">
        <f t="shared" si="19"/>
        <v>0.0001070416684</v>
      </c>
      <c r="AK15" s="38">
        <f t="shared" si="19"/>
        <v>-0.0005128323856</v>
      </c>
      <c r="AL15" s="38">
        <f t="shared" si="19"/>
        <v>-0.002222437244</v>
      </c>
      <c r="AM15" s="38">
        <f t="shared" si="19"/>
        <v>0.002868671746</v>
      </c>
    </row>
    <row r="16">
      <c r="A16" s="60">
        <v>17.0</v>
      </c>
      <c r="B16" s="60">
        <v>17.0</v>
      </c>
      <c r="C16" s="60">
        <v>1.0</v>
      </c>
      <c r="D16" s="50">
        <v>11.0</v>
      </c>
      <c r="E16" s="53" t="s">
        <v>540</v>
      </c>
      <c r="F16" s="53">
        <v>0.0065017166903991895</v>
      </c>
      <c r="G16" s="50" t="s">
        <v>541</v>
      </c>
      <c r="H16" s="52">
        <f>'Original Data'!N12-$H$2</f>
        <v>0.2055413225</v>
      </c>
      <c r="I16" s="52">
        <f>'Original Data'!P12-$I$2</f>
        <v>0.02635888065</v>
      </c>
      <c r="J16" s="52">
        <f>'Original Data'!J12-$J$2</f>
        <v>0.2014491205</v>
      </c>
      <c r="K16" s="40">
        <f t="shared" si="2"/>
        <v>0.02635888065</v>
      </c>
      <c r="L16" s="41">
        <f t="shared" si="3"/>
        <v>0.2014491205</v>
      </c>
      <c r="M16" s="42">
        <f t="shared" si="4"/>
        <v>0.2055413225</v>
      </c>
      <c r="N16" s="58">
        <f>'Cubic Output'!J12</f>
        <v>0.1971065934</v>
      </c>
      <c r="O16" s="59">
        <f t="shared" si="6"/>
        <v>0.008434729097</v>
      </c>
      <c r="P16" s="45">
        <f t="shared" si="7"/>
        <v>0.1421007032</v>
      </c>
      <c r="Q16" s="46">
        <f t="shared" si="8"/>
        <v>-0.1971266546</v>
      </c>
      <c r="R16" s="46">
        <f t="shared" si="9"/>
        <v>0.866325383</v>
      </c>
      <c r="S16" s="46">
        <f t="shared" si="10"/>
        <v>-0.1641880529</v>
      </c>
      <c r="T16" s="38">
        <f t="shared" ref="T16:AM16" si="20">T$1*POWER($K16,T$2)*POWER($L16,T$3)</f>
        <v>0.1421007032</v>
      </c>
      <c r="U16" s="38">
        <f t="shared" si="20"/>
        <v>-0.1899613206</v>
      </c>
      <c r="V16" s="38">
        <f t="shared" si="20"/>
        <v>0.05098655913</v>
      </c>
      <c r="W16" s="38">
        <f t="shared" si="20"/>
        <v>-0.05815189311</v>
      </c>
      <c r="X16" s="38">
        <f t="shared" si="20"/>
        <v>0.880120498</v>
      </c>
      <c r="Y16" s="38">
        <f t="shared" si="20"/>
        <v>-0.01929370951</v>
      </c>
      <c r="Z16" s="38">
        <f t="shared" si="20"/>
        <v>0.006875439128</v>
      </c>
      <c r="AA16" s="38">
        <f t="shared" si="20"/>
        <v>0.003203393522</v>
      </c>
      <c r="AB16" s="38">
        <f t="shared" si="20"/>
        <v>-0.003957026815</v>
      </c>
      <c r="AC16" s="38">
        <f t="shared" si="20"/>
        <v>-0.0006232113114</v>
      </c>
      <c r="AD16" s="38">
        <f t="shared" si="20"/>
        <v>-0.002894165155</v>
      </c>
      <c r="AE16" s="38">
        <f t="shared" si="20"/>
        <v>-0.1837426622</v>
      </c>
      <c r="AF16" s="38">
        <f t="shared" si="20"/>
        <v>0.0226420147</v>
      </c>
      <c r="AG16" s="38">
        <f t="shared" si="20"/>
        <v>-0.0004060946547</v>
      </c>
      <c r="AH16" s="38">
        <f t="shared" si="20"/>
        <v>0.00006100524782</v>
      </c>
      <c r="AI16" s="38">
        <f t="shared" si="20"/>
        <v>0.0001854832588</v>
      </c>
      <c r="AJ16" s="38">
        <f t="shared" si="20"/>
        <v>0.00005315255778</v>
      </c>
      <c r="AK16" s="38">
        <f t="shared" si="20"/>
        <v>-0.00005243394313</v>
      </c>
      <c r="AL16" s="38">
        <f t="shared" si="20"/>
        <v>-0.00004678777128</v>
      </c>
      <c r="AM16" s="38">
        <f t="shared" si="20"/>
        <v>0.00001243510579</v>
      </c>
    </row>
    <row r="17">
      <c r="A17" s="60">
        <v>18.0</v>
      </c>
      <c r="B17" s="60">
        <v>8.0</v>
      </c>
      <c r="C17" s="60">
        <v>3.0</v>
      </c>
      <c r="D17" s="50">
        <v>12.0</v>
      </c>
      <c r="E17" s="53" t="s">
        <v>542</v>
      </c>
      <c r="F17" s="53">
        <v>-0.049017911542390095</v>
      </c>
      <c r="G17" s="50" t="s">
        <v>543</v>
      </c>
      <c r="H17" s="52">
        <f>'Original Data'!N13-$H$2</f>
        <v>0.1243010124</v>
      </c>
      <c r="I17" s="52">
        <f>'Original Data'!P13-$I$2</f>
        <v>-0.01451967232</v>
      </c>
      <c r="J17" s="52">
        <f>'Original Data'!J13-$J$2</f>
        <v>0.09822766662</v>
      </c>
      <c r="K17" s="40">
        <f t="shared" si="2"/>
        <v>-0.01451967232</v>
      </c>
      <c r="L17" s="41">
        <f t="shared" si="3"/>
        <v>0.09822766662</v>
      </c>
      <c r="M17" s="42">
        <f t="shared" si="4"/>
        <v>0.1243010124</v>
      </c>
      <c r="N17" s="58">
        <f>'Cubic Output'!J13</f>
        <v>0.122915361</v>
      </c>
      <c r="O17" s="59">
        <f t="shared" si="6"/>
        <v>0.001385651379</v>
      </c>
      <c r="P17" s="45">
        <f t="shared" si="7"/>
        <v>0.1421007032</v>
      </c>
      <c r="Q17" s="46">
        <f t="shared" si="8"/>
        <v>-0.1330672902</v>
      </c>
      <c r="R17" s="46">
        <f t="shared" si="9"/>
        <v>0.8685608497</v>
      </c>
      <c r="S17" s="46">
        <f t="shared" si="10"/>
        <v>-0.1050129501</v>
      </c>
      <c r="T17" s="38">
        <f t="shared" ref="T17:AM17" si="21">T$1*POWER($K17,T$2)*POWER($L17,T$3)</f>
        <v>0.1421007032</v>
      </c>
      <c r="U17" s="38">
        <f t="shared" si="21"/>
        <v>-0.1899613206</v>
      </c>
      <c r="V17" s="38">
        <f t="shared" si="21"/>
        <v>0.02486131843</v>
      </c>
      <c r="W17" s="38">
        <f t="shared" si="21"/>
        <v>0.03203271202</v>
      </c>
      <c r="X17" s="38">
        <f t="shared" si="21"/>
        <v>0.880120498</v>
      </c>
      <c r="Y17" s="38">
        <f t="shared" si="21"/>
        <v>-0.009407715761</v>
      </c>
      <c r="Z17" s="38">
        <f t="shared" si="21"/>
        <v>-0.003787305104</v>
      </c>
      <c r="AA17" s="38">
        <f t="shared" si="21"/>
        <v>0.0007616355324</v>
      </c>
      <c r="AB17" s="38">
        <f t="shared" si="21"/>
        <v>0.001062838547</v>
      </c>
      <c r="AC17" s="38">
        <f t="shared" si="21"/>
        <v>-0.0001891015248</v>
      </c>
      <c r="AD17" s="38">
        <f t="shared" si="21"/>
        <v>-0.002894165155</v>
      </c>
      <c r="AE17" s="38">
        <f t="shared" si="21"/>
        <v>-0.08959390305</v>
      </c>
      <c r="AF17" s="38">
        <f t="shared" si="21"/>
        <v>-0.01247225322</v>
      </c>
      <c r="AG17" s="38">
        <f t="shared" si="21"/>
        <v>-0.00009655264531</v>
      </c>
      <c r="AH17" s="38">
        <f t="shared" si="21"/>
        <v>-0.00001638571887</v>
      </c>
      <c r="AI17" s="38">
        <f t="shared" si="21"/>
        <v>0.00005628133896</v>
      </c>
      <c r="AJ17" s="38">
        <f t="shared" si="21"/>
        <v>0.000006162111099</v>
      </c>
      <c r="AK17" s="38">
        <f t="shared" si="21"/>
        <v>0.000006867193333</v>
      </c>
      <c r="AL17" s="38">
        <f t="shared" si="21"/>
        <v>-0.000006922460936</v>
      </c>
      <c r="AM17" s="38">
        <f t="shared" si="21"/>
        <v>-0.000002078447407</v>
      </c>
    </row>
    <row r="18">
      <c r="A18" s="60">
        <v>19.0</v>
      </c>
      <c r="B18" s="60">
        <v>3.0</v>
      </c>
      <c r="C18" s="60">
        <v>8.0</v>
      </c>
      <c r="D18" s="50">
        <v>13.0</v>
      </c>
      <c r="E18" s="53" t="s">
        <v>544</v>
      </c>
      <c r="F18" s="53">
        <v>-0.33428204883157414</v>
      </c>
      <c r="G18" s="50" t="s">
        <v>545</v>
      </c>
      <c r="H18" s="52">
        <f>'Original Data'!N14-$H$2</f>
        <v>0.07763434575</v>
      </c>
      <c r="I18" s="52">
        <f>'Original Data'!P14-$I$2</f>
        <v>0.04519903373</v>
      </c>
      <c r="J18" s="52">
        <f>'Original Data'!J14-$J$2</f>
        <v>0.1200849959</v>
      </c>
      <c r="K18" s="40">
        <f t="shared" si="2"/>
        <v>0.04519903373</v>
      </c>
      <c r="L18" s="41">
        <f t="shared" si="3"/>
        <v>0.1200849959</v>
      </c>
      <c r="M18" s="42">
        <f t="shared" si="4"/>
        <v>0.07763434575</v>
      </c>
      <c r="N18" s="58">
        <f>'Cubic Output'!J14</f>
        <v>0.08563433497</v>
      </c>
      <c r="O18" s="59">
        <f t="shared" si="6"/>
        <v>-0.007999989226</v>
      </c>
      <c r="P18" s="45">
        <f t="shared" si="7"/>
        <v>0.1421007032</v>
      </c>
      <c r="Q18" s="46">
        <f t="shared" si="8"/>
        <v>-0.2592842098</v>
      </c>
      <c r="R18" s="46">
        <f t="shared" si="9"/>
        <v>0.8756701439</v>
      </c>
      <c r="S18" s="46">
        <f t="shared" si="10"/>
        <v>-0.07317527325</v>
      </c>
      <c r="T18" s="38">
        <f t="shared" ref="T18:AM18" si="22">T$1*POWER($K18,T$2)*POWER($L18,T$3)</f>
        <v>0.1421007032</v>
      </c>
      <c r="U18" s="38">
        <f t="shared" si="22"/>
        <v>-0.1899613206</v>
      </c>
      <c r="V18" s="38">
        <f t="shared" si="22"/>
        <v>0.03039338533</v>
      </c>
      <c r="W18" s="38">
        <f t="shared" si="22"/>
        <v>-0.09971627449</v>
      </c>
      <c r="X18" s="38">
        <f t="shared" si="22"/>
        <v>0.880120498</v>
      </c>
      <c r="Y18" s="38">
        <f t="shared" si="22"/>
        <v>-0.01150109279</v>
      </c>
      <c r="Z18" s="38">
        <f t="shared" si="22"/>
        <v>0.01178969658</v>
      </c>
      <c r="AA18" s="38">
        <f t="shared" si="22"/>
        <v>0.001138300789</v>
      </c>
      <c r="AB18" s="38">
        <f t="shared" si="22"/>
        <v>-0.004044776714</v>
      </c>
      <c r="AC18" s="38">
        <f t="shared" si="22"/>
        <v>-0.001832481931</v>
      </c>
      <c r="AD18" s="38">
        <f t="shared" si="22"/>
        <v>-0.002894165155</v>
      </c>
      <c r="AE18" s="38">
        <f t="shared" si="22"/>
        <v>-0.1095300728</v>
      </c>
      <c r="AF18" s="38">
        <f t="shared" si="22"/>
        <v>0.03882551765</v>
      </c>
      <c r="AG18" s="38">
        <f t="shared" si="22"/>
        <v>-0.0001443025537</v>
      </c>
      <c r="AH18" s="38">
        <f t="shared" si="22"/>
        <v>0.00006235808282</v>
      </c>
      <c r="AI18" s="38">
        <f t="shared" si="22"/>
        <v>0.0005453924117</v>
      </c>
      <c r="AJ18" s="38">
        <f t="shared" si="22"/>
        <v>0.0000112588565</v>
      </c>
      <c r="AK18" s="38">
        <f t="shared" si="22"/>
        <v>-0.0000319493075</v>
      </c>
      <c r="AL18" s="38">
        <f t="shared" si="22"/>
        <v>-0.00008200873329</v>
      </c>
      <c r="AM18" s="38">
        <f t="shared" si="22"/>
        <v>0.00006269834033</v>
      </c>
    </row>
    <row r="19">
      <c r="A19" s="60">
        <v>20.0</v>
      </c>
      <c r="B19" s="60">
        <v>1.0</v>
      </c>
      <c r="C19" s="60">
        <v>17.0</v>
      </c>
      <c r="D19" s="50">
        <v>14.0</v>
      </c>
      <c r="E19" s="53" t="s">
        <v>546</v>
      </c>
      <c r="F19" s="53">
        <v>0.6789981538402914</v>
      </c>
      <c r="G19" s="50" t="s">
        <v>547</v>
      </c>
      <c r="H19" s="52">
        <f>'Original Data'!N15-$H$2</f>
        <v>-0.03289197004</v>
      </c>
      <c r="I19" s="52">
        <f>'Original Data'!P15-$I$2</f>
        <v>-0.08025066647</v>
      </c>
      <c r="J19" s="52">
        <f>'Original Data'!J15-$J$2</f>
        <v>-0.1120202673</v>
      </c>
      <c r="K19" s="40">
        <f t="shared" si="2"/>
        <v>-0.08025066647</v>
      </c>
      <c r="L19" s="41">
        <f t="shared" si="3"/>
        <v>-0.1120202673</v>
      </c>
      <c r="M19" s="42">
        <f t="shared" si="4"/>
        <v>-0.03289197004</v>
      </c>
      <c r="N19" s="58">
        <f>'Cubic Output'!J15</f>
        <v>-0.03717088325</v>
      </c>
      <c r="O19" s="59">
        <f t="shared" si="6"/>
        <v>0.004278913212</v>
      </c>
      <c r="P19" s="45">
        <f t="shared" si="7"/>
        <v>0.1421007032</v>
      </c>
      <c r="Q19" s="46">
        <f t="shared" si="8"/>
        <v>-0.04126776706</v>
      </c>
      <c r="R19" s="46">
        <f t="shared" si="9"/>
        <v>0.8584313177</v>
      </c>
      <c r="S19" s="46">
        <f t="shared" si="10"/>
        <v>0.03197296693</v>
      </c>
      <c r="T19" s="38">
        <f t="shared" ref="T19:AM19" si="23">T$1*POWER($K19,T$2)*POWER($L19,T$3)</f>
        <v>0.1421007032</v>
      </c>
      <c r="U19" s="38">
        <f t="shared" si="23"/>
        <v>-0.1899613206</v>
      </c>
      <c r="V19" s="38">
        <f t="shared" si="23"/>
        <v>-0.02835221105</v>
      </c>
      <c r="W19" s="38">
        <f t="shared" si="23"/>
        <v>0.1770457646</v>
      </c>
      <c r="X19" s="38">
        <f t="shared" si="23"/>
        <v>0.880120498</v>
      </c>
      <c r="Y19" s="38">
        <f t="shared" si="23"/>
        <v>0.01072869661</v>
      </c>
      <c r="Z19" s="38">
        <f t="shared" si="23"/>
        <v>-0.02093254944</v>
      </c>
      <c r="AA19" s="38">
        <f t="shared" si="23"/>
        <v>0.0009905416715</v>
      </c>
      <c r="AB19" s="38">
        <f t="shared" si="23"/>
        <v>-0.006699184002</v>
      </c>
      <c r="AC19" s="38">
        <f t="shared" si="23"/>
        <v>-0.005776685125</v>
      </c>
      <c r="AD19" s="38">
        <f t="shared" si="23"/>
        <v>-0.002894165155</v>
      </c>
      <c r="AE19" s="38">
        <f t="shared" si="23"/>
        <v>0.1021741971</v>
      </c>
      <c r="AF19" s="38">
        <f t="shared" si="23"/>
        <v>-0.06893451941</v>
      </c>
      <c r="AG19" s="38">
        <f t="shared" si="23"/>
        <v>-0.0001255711093</v>
      </c>
      <c r="AH19" s="38">
        <f t="shared" si="23"/>
        <v>0.0001032809226</v>
      </c>
      <c r="AI19" s="38">
        <f t="shared" si="23"/>
        <v>0.001719285838</v>
      </c>
      <c r="AJ19" s="38">
        <f t="shared" si="23"/>
        <v>-0.000009139403569</v>
      </c>
      <c r="AK19" s="38">
        <f t="shared" si="23"/>
        <v>0.00004936244475</v>
      </c>
      <c r="AL19" s="38">
        <f t="shared" si="23"/>
        <v>0.0002411609331</v>
      </c>
      <c r="AM19" s="38">
        <f t="shared" si="23"/>
        <v>-0.0003509251846</v>
      </c>
    </row>
    <row r="20">
      <c r="A20" s="60">
        <v>8.0</v>
      </c>
      <c r="B20" s="60">
        <v>18.0</v>
      </c>
      <c r="C20" s="60">
        <v>4.0</v>
      </c>
      <c r="D20" s="50">
        <v>15.0</v>
      </c>
      <c r="E20" s="53" t="s">
        <v>548</v>
      </c>
      <c r="F20" s="53">
        <v>0.07893680456119292</v>
      </c>
      <c r="G20" s="50" t="s">
        <v>549</v>
      </c>
      <c r="H20" s="52">
        <f>'Original Data'!N16-$H$2</f>
        <v>0.06292846339</v>
      </c>
      <c r="I20" s="52">
        <f>'Original Data'!P16-$I$2</f>
        <v>0.1477679094</v>
      </c>
      <c r="J20" s="52">
        <f>'Original Data'!J16-$J$2</f>
        <v>0.2010566558</v>
      </c>
      <c r="K20" s="40">
        <f t="shared" si="2"/>
        <v>0.1477679094</v>
      </c>
      <c r="L20" s="41">
        <f t="shared" si="3"/>
        <v>0.2010566558</v>
      </c>
      <c r="M20" s="42">
        <f t="shared" si="4"/>
        <v>0.06292846339</v>
      </c>
      <c r="N20" s="58">
        <f>'Cubic Output'!J16</f>
        <v>0.06383830204</v>
      </c>
      <c r="O20" s="59">
        <f t="shared" si="6"/>
        <v>-0.0009098386493</v>
      </c>
      <c r="P20" s="45">
        <f t="shared" si="7"/>
        <v>0.1421007032</v>
      </c>
      <c r="Q20" s="46">
        <f t="shared" si="8"/>
        <v>-0.4650736607</v>
      </c>
      <c r="R20" s="46">
        <f t="shared" si="9"/>
        <v>0.8608733245</v>
      </c>
      <c r="S20" s="46">
        <f t="shared" si="10"/>
        <v>-0.05309833244</v>
      </c>
      <c r="T20" s="38">
        <f t="shared" ref="T20:AM20" si="24">T$1*POWER($K20,T$2)*POWER($L20,T$3)</f>
        <v>0.1421007032</v>
      </c>
      <c r="U20" s="38">
        <f t="shared" si="24"/>
        <v>-0.1899613206</v>
      </c>
      <c r="V20" s="38">
        <f t="shared" si="24"/>
        <v>0.05088722674</v>
      </c>
      <c r="W20" s="38">
        <f t="shared" si="24"/>
        <v>-0.3259995668</v>
      </c>
      <c r="X20" s="38">
        <f t="shared" si="24"/>
        <v>0.880120498</v>
      </c>
      <c r="Y20" s="38">
        <f t="shared" si="24"/>
        <v>-0.01925612136</v>
      </c>
      <c r="Z20" s="38">
        <f t="shared" si="24"/>
        <v>0.03854371813</v>
      </c>
      <c r="AA20" s="38">
        <f t="shared" si="24"/>
        <v>0.00319092393</v>
      </c>
      <c r="AB20" s="38">
        <f t="shared" si="24"/>
        <v>-0.02213987872</v>
      </c>
      <c r="AC20" s="38">
        <f t="shared" si="24"/>
        <v>-0.01958581545</v>
      </c>
      <c r="AD20" s="38">
        <f t="shared" si="24"/>
        <v>-0.002894165155</v>
      </c>
      <c r="AE20" s="38">
        <f t="shared" si="24"/>
        <v>-0.1833846934</v>
      </c>
      <c r="AF20" s="38">
        <f t="shared" si="24"/>
        <v>0.1269311554</v>
      </c>
      <c r="AG20" s="38">
        <f t="shared" si="24"/>
        <v>-0.0004045138827</v>
      </c>
      <c r="AH20" s="38">
        <f t="shared" si="24"/>
        <v>0.0003413291978</v>
      </c>
      <c r="AI20" s="38">
        <f t="shared" si="24"/>
        <v>0.005829228077</v>
      </c>
      <c r="AJ20" s="38">
        <f t="shared" si="24"/>
        <v>0.00005284250598</v>
      </c>
      <c r="AK20" s="38">
        <f t="shared" si="24"/>
        <v>-0.0002928005189</v>
      </c>
      <c r="AL20" s="38">
        <f t="shared" si="24"/>
        <v>-0.001467546152</v>
      </c>
      <c r="AM20" s="38">
        <f t="shared" si="24"/>
        <v>0.002190831519</v>
      </c>
    </row>
    <row r="21">
      <c r="A21" s="60">
        <v>9.0</v>
      </c>
      <c r="B21" s="60">
        <v>9.0</v>
      </c>
      <c r="C21" s="60">
        <v>9.0</v>
      </c>
      <c r="D21" s="50">
        <v>16.0</v>
      </c>
      <c r="E21" s="53" t="s">
        <v>550</v>
      </c>
      <c r="F21" s="53">
        <v>-0.7452065337845984</v>
      </c>
      <c r="G21" s="50" t="s">
        <v>551</v>
      </c>
      <c r="H21" s="52">
        <f>'Original Data'!N17-$H$2</f>
        <v>0.08457879019</v>
      </c>
      <c r="I21" s="52">
        <f>'Original Data'!P17-$I$2</f>
        <v>0.0677025499</v>
      </c>
      <c r="J21" s="52">
        <f>'Original Data'!J17-$J$2</f>
        <v>0.1511681385</v>
      </c>
      <c r="K21" s="40">
        <f t="shared" si="2"/>
        <v>0.0677025499</v>
      </c>
      <c r="L21" s="41">
        <f t="shared" si="3"/>
        <v>0.1511681385</v>
      </c>
      <c r="M21" s="42">
        <f t="shared" si="4"/>
        <v>0.08457879019</v>
      </c>
      <c r="N21" s="58">
        <f>'Cubic Output'!J17</f>
        <v>0.09647209124</v>
      </c>
      <c r="O21" s="59">
        <f t="shared" si="6"/>
        <v>-0.01189330105</v>
      </c>
      <c r="P21" s="45">
        <f t="shared" si="7"/>
        <v>0.1421007032</v>
      </c>
      <c r="Q21" s="46">
        <f t="shared" si="8"/>
        <v>-0.3010634437</v>
      </c>
      <c r="R21" s="46">
        <f t="shared" si="9"/>
        <v>0.8733675732</v>
      </c>
      <c r="S21" s="46">
        <f t="shared" si="10"/>
        <v>-0.08158122506</v>
      </c>
      <c r="T21" s="38">
        <f t="shared" ref="T21:AM21" si="25">T$1*POWER($K21,T$2)*POWER($L21,T$3)</f>
        <v>0.1421007032</v>
      </c>
      <c r="U21" s="38">
        <f t="shared" si="25"/>
        <v>-0.1899613206</v>
      </c>
      <c r="V21" s="38">
        <f t="shared" si="25"/>
        <v>0.03826049583</v>
      </c>
      <c r="W21" s="38">
        <f t="shared" si="25"/>
        <v>-0.1493626189</v>
      </c>
      <c r="X21" s="38">
        <f t="shared" si="25"/>
        <v>0.880120498</v>
      </c>
      <c r="Y21" s="38">
        <f t="shared" si="25"/>
        <v>-0.01447806843</v>
      </c>
      <c r="Z21" s="38">
        <f t="shared" si="25"/>
        <v>0.01765950409</v>
      </c>
      <c r="AA21" s="38">
        <f t="shared" si="25"/>
        <v>0.001803848553</v>
      </c>
      <c r="AB21" s="38">
        <f t="shared" si="25"/>
        <v>-0.007626792753</v>
      </c>
      <c r="AC21" s="38">
        <f t="shared" si="25"/>
        <v>-0.004111416286</v>
      </c>
      <c r="AD21" s="38">
        <f t="shared" si="25"/>
        <v>-0.002894165155</v>
      </c>
      <c r="AE21" s="38">
        <f t="shared" si="25"/>
        <v>-0.1378811491</v>
      </c>
      <c r="AF21" s="38">
        <f t="shared" si="25"/>
        <v>0.05815581284</v>
      </c>
      <c r="AG21" s="38">
        <f t="shared" si="25"/>
        <v>-0.0002286741388</v>
      </c>
      <c r="AH21" s="38">
        <f t="shared" si="25"/>
        <v>0.0001175818117</v>
      </c>
      <c r="AI21" s="38">
        <f t="shared" si="25"/>
        <v>0.001223660221</v>
      </c>
      <c r="AJ21" s="38">
        <f t="shared" si="25"/>
        <v>0.00002245995269</v>
      </c>
      <c r="AK21" s="38">
        <f t="shared" si="25"/>
        <v>-0.00007583686302</v>
      </c>
      <c r="AL21" s="38">
        <f t="shared" si="25"/>
        <v>-0.0002316239014</v>
      </c>
      <c r="AM21" s="38">
        <f t="shared" si="25"/>
        <v>0.000210709284</v>
      </c>
    </row>
    <row r="22">
      <c r="A22" s="60">
        <v>10.0</v>
      </c>
      <c r="B22" s="60">
        <v>4.0</v>
      </c>
      <c r="C22" s="60">
        <v>18.0</v>
      </c>
      <c r="D22" s="50">
        <v>17.0</v>
      </c>
      <c r="E22" s="53" t="s">
        <v>552</v>
      </c>
      <c r="F22" s="53">
        <v>-0.8969771917477386</v>
      </c>
      <c r="G22" s="50" t="s">
        <v>553</v>
      </c>
      <c r="H22" s="52">
        <f>'Original Data'!N18-$H$2</f>
        <v>0.05620577432</v>
      </c>
      <c r="I22" s="52">
        <f>'Original Data'!P18-$I$2</f>
        <v>0.2423057245</v>
      </c>
      <c r="J22" s="52">
        <f>'Original Data'!J18-$J$2</f>
        <v>0.3040991357</v>
      </c>
      <c r="K22" s="40">
        <f t="shared" si="2"/>
        <v>0.2423057245</v>
      </c>
      <c r="L22" s="41">
        <f t="shared" si="3"/>
        <v>0.3040991357</v>
      </c>
      <c r="M22" s="42">
        <f t="shared" si="4"/>
        <v>0.05620577432</v>
      </c>
      <c r="N22" s="58">
        <f>'Cubic Output'!J18</f>
        <v>0.06986900206</v>
      </c>
      <c r="O22" s="59">
        <f t="shared" si="6"/>
        <v>-0.01366322774</v>
      </c>
      <c r="P22" s="45">
        <f t="shared" si="7"/>
        <v>0.1421007032</v>
      </c>
      <c r="Q22" s="46">
        <f t="shared" si="8"/>
        <v>-0.6475592104</v>
      </c>
      <c r="R22" s="46">
        <f t="shared" si="9"/>
        <v>0.8139243307</v>
      </c>
      <c r="S22" s="46">
        <f t="shared" si="10"/>
        <v>-0.05375537295</v>
      </c>
      <c r="T22" s="38">
        <f t="shared" ref="T22:AM22" si="26">T$1*POWER($K22,T$2)*POWER($L22,T$3)</f>
        <v>0.1421007032</v>
      </c>
      <c r="U22" s="38">
        <f t="shared" si="26"/>
        <v>-0.1899613206</v>
      </c>
      <c r="V22" s="38">
        <f t="shared" si="26"/>
        <v>0.07696716932</v>
      </c>
      <c r="W22" s="38">
        <f t="shared" si="26"/>
        <v>-0.5345650591</v>
      </c>
      <c r="X22" s="38">
        <f t="shared" si="26"/>
        <v>0.880120498</v>
      </c>
      <c r="Y22" s="38">
        <f t="shared" si="26"/>
        <v>-0.02912497396</v>
      </c>
      <c r="Z22" s="38">
        <f t="shared" si="26"/>
        <v>0.0632029213</v>
      </c>
      <c r="AA22" s="38">
        <f t="shared" si="26"/>
        <v>0.007299782384</v>
      </c>
      <c r="AB22" s="38">
        <f t="shared" si="26"/>
        <v>-0.05491051468</v>
      </c>
      <c r="AC22" s="38">
        <f t="shared" si="26"/>
        <v>-0.0526633824</v>
      </c>
      <c r="AD22" s="38">
        <f t="shared" si="26"/>
        <v>-0.002894165155</v>
      </c>
      <c r="AE22" s="38">
        <f t="shared" si="26"/>
        <v>-0.2773702097</v>
      </c>
      <c r="AF22" s="38">
        <f t="shared" si="26"/>
        <v>0.2081381925</v>
      </c>
      <c r="AG22" s="38">
        <f t="shared" si="26"/>
        <v>-0.0009253944562</v>
      </c>
      <c r="AH22" s="38">
        <f t="shared" si="26"/>
        <v>0.0008465521495</v>
      </c>
      <c r="AI22" s="38">
        <f t="shared" si="26"/>
        <v>0.01567393853</v>
      </c>
      <c r="AJ22" s="38">
        <f t="shared" si="26"/>
        <v>0.0001828410046</v>
      </c>
      <c r="AK22" s="38">
        <f t="shared" si="26"/>
        <v>-0.001098370474</v>
      </c>
      <c r="AL22" s="38">
        <f t="shared" si="26"/>
        <v>-0.005968367959</v>
      </c>
      <c r="AM22" s="38">
        <f t="shared" si="26"/>
        <v>0.009659610547</v>
      </c>
    </row>
    <row r="23">
      <c r="A23" s="60">
        <v>3.0</v>
      </c>
      <c r="B23" s="60">
        <v>19.0</v>
      </c>
      <c r="C23" s="60">
        <v>10.0</v>
      </c>
      <c r="D23" s="50">
        <v>18.0</v>
      </c>
      <c r="E23" s="53" t="s">
        <v>554</v>
      </c>
      <c r="F23" s="53">
        <v>0.2530989413491445</v>
      </c>
      <c r="G23" s="50" t="s">
        <v>555</v>
      </c>
      <c r="H23" s="52">
        <f>'Original Data'!N19-$H$2</f>
        <v>0.08858325086</v>
      </c>
      <c r="I23" s="52">
        <f>'Original Data'!P19-$I$2</f>
        <v>0.1719199059</v>
      </c>
      <c r="J23" s="52">
        <f>'Original Data'!J19-$J$2</f>
        <v>0.2462895919</v>
      </c>
      <c r="K23" s="40">
        <f t="shared" si="2"/>
        <v>0.1719199059</v>
      </c>
      <c r="L23" s="41">
        <f t="shared" si="3"/>
        <v>0.2462895919</v>
      </c>
      <c r="M23" s="42">
        <f t="shared" si="4"/>
        <v>0.08858325086</v>
      </c>
      <c r="N23" s="58">
        <f>'Cubic Output'!J19</f>
        <v>0.08889501031</v>
      </c>
      <c r="O23" s="59">
        <f t="shared" si="6"/>
        <v>-0.0003117594566</v>
      </c>
      <c r="P23" s="45">
        <f t="shared" si="7"/>
        <v>0.1421007032</v>
      </c>
      <c r="Q23" s="46">
        <f t="shared" si="8"/>
        <v>-0.5069084074</v>
      </c>
      <c r="R23" s="46">
        <f t="shared" si="9"/>
        <v>0.8480988554</v>
      </c>
      <c r="S23" s="46">
        <f t="shared" si="10"/>
        <v>-0.07148582509</v>
      </c>
      <c r="T23" s="38">
        <f t="shared" ref="T23:AM23" si="27">T$1*POWER($K23,T$2)*POWER($L23,T$3)</f>
        <v>0.1421007032</v>
      </c>
      <c r="U23" s="38">
        <f t="shared" si="27"/>
        <v>-0.1899613206</v>
      </c>
      <c r="V23" s="38">
        <f t="shared" si="27"/>
        <v>0.06233563497</v>
      </c>
      <c r="W23" s="38">
        <f t="shared" si="27"/>
        <v>-0.3792827217</v>
      </c>
      <c r="X23" s="38">
        <f t="shared" si="27"/>
        <v>0.880120498</v>
      </c>
      <c r="Y23" s="38">
        <f t="shared" si="27"/>
        <v>-0.02358828785</v>
      </c>
      <c r="Z23" s="38">
        <f t="shared" si="27"/>
        <v>0.04484351456</v>
      </c>
      <c r="AA23" s="38">
        <f t="shared" si="27"/>
        <v>0.004788193138</v>
      </c>
      <c r="AB23" s="38">
        <f t="shared" si="27"/>
        <v>-0.03155359726</v>
      </c>
      <c r="AC23" s="38">
        <f t="shared" si="27"/>
        <v>-0.02651146516</v>
      </c>
      <c r="AD23" s="38">
        <f t="shared" si="27"/>
        <v>-0.002894165155</v>
      </c>
      <c r="AE23" s="38">
        <f t="shared" si="27"/>
        <v>-0.2246418609</v>
      </c>
      <c r="AF23" s="38">
        <f t="shared" si="27"/>
        <v>0.1476774787</v>
      </c>
      <c r="AG23" s="38">
        <f t="shared" si="27"/>
        <v>-0.0006069999285</v>
      </c>
      <c r="AH23" s="38">
        <f t="shared" si="27"/>
        <v>0.0004864599383</v>
      </c>
      <c r="AI23" s="38">
        <f t="shared" si="27"/>
        <v>0.007890474487</v>
      </c>
      <c r="AJ23" s="38">
        <f t="shared" si="27"/>
        <v>0.00009713286946</v>
      </c>
      <c r="AK23" s="38">
        <f t="shared" si="27"/>
        <v>-0.0005111790974</v>
      </c>
      <c r="AL23" s="38">
        <f t="shared" si="27"/>
        <v>-0.00243338846</v>
      </c>
      <c r="AM23" s="38">
        <f t="shared" si="27"/>
        <v>0.003450222381</v>
      </c>
    </row>
    <row r="24">
      <c r="A24" s="60">
        <v>4.0</v>
      </c>
      <c r="B24" s="60">
        <v>10.0</v>
      </c>
      <c r="C24" s="60">
        <v>19.0</v>
      </c>
      <c r="D24" s="50">
        <v>19.0</v>
      </c>
      <c r="E24" s="53" t="s">
        <v>556</v>
      </c>
      <c r="F24" s="53">
        <v>-2.2061594302591216</v>
      </c>
      <c r="G24" s="50" t="s">
        <v>557</v>
      </c>
      <c r="H24" s="52">
        <f>'Original Data'!N20-$H$2</f>
        <v>-0.001764795884</v>
      </c>
      <c r="I24" s="52">
        <f>'Original Data'!P20-$I$2</f>
        <v>-0.1957690762</v>
      </c>
      <c r="J24" s="52">
        <f>'Original Data'!J20-$J$2</f>
        <v>-0.179712575</v>
      </c>
      <c r="K24" s="40">
        <f t="shared" si="2"/>
        <v>-0.1957690762</v>
      </c>
      <c r="L24" s="41">
        <f t="shared" si="3"/>
        <v>-0.179712575</v>
      </c>
      <c r="M24" s="42">
        <f t="shared" si="4"/>
        <v>-0.001764795884</v>
      </c>
      <c r="N24" s="58">
        <f>'Cubic Output'!J20</f>
        <v>-0.0008266046153</v>
      </c>
      <c r="O24" s="59">
        <f t="shared" si="6"/>
        <v>-0.0009381912684</v>
      </c>
      <c r="P24" s="45">
        <f t="shared" si="7"/>
        <v>0.1421007032</v>
      </c>
      <c r="Q24" s="46">
        <f t="shared" si="8"/>
        <v>0.1964514106</v>
      </c>
      <c r="R24" s="46">
        <f t="shared" si="9"/>
        <v>0.7882223613</v>
      </c>
      <c r="S24" s="46">
        <f t="shared" si="10"/>
        <v>0.0006514140916</v>
      </c>
      <c r="T24" s="38">
        <f t="shared" ref="T24:AM24" si="28">T$1*POWER($K24,T$2)*POWER($L24,T$3)</f>
        <v>0.1421007032</v>
      </c>
      <c r="U24" s="38">
        <f t="shared" si="28"/>
        <v>-0.1899613206</v>
      </c>
      <c r="V24" s="38">
        <f t="shared" si="28"/>
        <v>-0.04548506247</v>
      </c>
      <c r="W24" s="38">
        <f t="shared" si="28"/>
        <v>0.4318977937</v>
      </c>
      <c r="X24" s="38">
        <f t="shared" si="28"/>
        <v>0.880120498</v>
      </c>
      <c r="Y24" s="38">
        <f t="shared" si="28"/>
        <v>0.0172119005</v>
      </c>
      <c r="Z24" s="38">
        <f t="shared" si="28"/>
        <v>-0.05106432191</v>
      </c>
      <c r="AA24" s="38">
        <f t="shared" si="28"/>
        <v>0.00254939116</v>
      </c>
      <c r="AB24" s="38">
        <f t="shared" si="28"/>
        <v>-0.02621797907</v>
      </c>
      <c r="AC24" s="38">
        <f t="shared" si="28"/>
        <v>-0.03437712736</v>
      </c>
      <c r="AD24" s="38">
        <f t="shared" si="28"/>
        <v>-0.002894165155</v>
      </c>
      <c r="AE24" s="38">
        <f t="shared" si="28"/>
        <v>0.1639166599</v>
      </c>
      <c r="AF24" s="38">
        <f t="shared" si="28"/>
        <v>-0.1681636774</v>
      </c>
      <c r="AG24" s="38">
        <f t="shared" si="28"/>
        <v>-0.0003231866817</v>
      </c>
      <c r="AH24" s="38">
        <f t="shared" si="28"/>
        <v>0.0004042010291</v>
      </c>
      <c r="AI24" s="38">
        <f t="shared" si="28"/>
        <v>0.0102314921</v>
      </c>
      <c r="AJ24" s="38">
        <f t="shared" si="28"/>
        <v>-0.00003773665853</v>
      </c>
      <c r="AK24" s="38">
        <f t="shared" si="28"/>
        <v>0.0003099244428</v>
      </c>
      <c r="AL24" s="38">
        <f t="shared" si="28"/>
        <v>0.002302394321</v>
      </c>
      <c r="AM24" s="38">
        <f t="shared" si="28"/>
        <v>-0.005094491806</v>
      </c>
    </row>
    <row r="25">
      <c r="A25" s="60">
        <v>1.0</v>
      </c>
      <c r="B25" s="60">
        <v>20.0</v>
      </c>
      <c r="C25" s="60">
        <v>20.0</v>
      </c>
      <c r="D25" s="50">
        <v>20.0</v>
      </c>
      <c r="E25" s="53" t="s">
        <v>558</v>
      </c>
      <c r="F25" s="53">
        <v>0.14210070315234552</v>
      </c>
      <c r="G25" s="50" t="s">
        <v>559</v>
      </c>
      <c r="H25" s="52">
        <f>'Original Data'!N21-$H$2</f>
        <v>-0.04813252542</v>
      </c>
      <c r="I25" s="52">
        <f>'Original Data'!P21-$I$2</f>
        <v>-0.2796048802</v>
      </c>
      <c r="J25" s="52">
        <f>'Original Data'!J21-$J$2</f>
        <v>-0.2761439786</v>
      </c>
      <c r="K25" s="40">
        <f t="shared" si="2"/>
        <v>-0.2796048802</v>
      </c>
      <c r="L25" s="41">
        <f t="shared" si="3"/>
        <v>-0.2761439786</v>
      </c>
      <c r="M25" s="42">
        <f t="shared" si="4"/>
        <v>-0.04813252542</v>
      </c>
      <c r="N25" s="58">
        <f>'Cubic Output'!J21</f>
        <v>-0.03294998169</v>
      </c>
      <c r="O25" s="59">
        <f t="shared" si="6"/>
        <v>-0.01518254373</v>
      </c>
      <c r="P25" s="45">
        <f t="shared" si="7"/>
        <v>0.1421007032</v>
      </c>
      <c r="Q25" s="46">
        <f t="shared" si="8"/>
        <v>0.356999874</v>
      </c>
      <c r="R25" s="46">
        <f t="shared" si="9"/>
        <v>0.711992452</v>
      </c>
      <c r="S25" s="46">
        <f t="shared" si="10"/>
        <v>0.02307762652</v>
      </c>
      <c r="T25" s="38">
        <f t="shared" ref="T25:AM25" si="29">T$1*POWER($K25,T$2)*POWER($L25,T$3)</f>
        <v>0.1421007032</v>
      </c>
      <c r="U25" s="38">
        <f t="shared" si="29"/>
        <v>-0.1899613206</v>
      </c>
      <c r="V25" s="38">
        <f t="shared" si="29"/>
        <v>-0.06989174865</v>
      </c>
      <c r="W25" s="38">
        <f t="shared" si="29"/>
        <v>0.6168529433</v>
      </c>
      <c r="X25" s="38">
        <f t="shared" si="29"/>
        <v>0.880120498</v>
      </c>
      <c r="Y25" s="38">
        <f t="shared" si="29"/>
        <v>0.02644757989</v>
      </c>
      <c r="Z25" s="38">
        <f t="shared" si="29"/>
        <v>-0.07293201709</v>
      </c>
      <c r="AA25" s="38">
        <f t="shared" si="29"/>
        <v>0.006019365257</v>
      </c>
      <c r="AB25" s="38">
        <f t="shared" si="29"/>
        <v>-0.05753829375</v>
      </c>
      <c r="AC25" s="38">
        <f t="shared" si="29"/>
        <v>-0.07012468035</v>
      </c>
      <c r="AD25" s="38">
        <f t="shared" si="29"/>
        <v>-0.002894165155</v>
      </c>
      <c r="AE25" s="38">
        <f t="shared" si="29"/>
        <v>0.2518721833</v>
      </c>
      <c r="AF25" s="38">
        <f t="shared" si="29"/>
        <v>-0.240177794</v>
      </c>
      <c r="AG25" s="38">
        <f t="shared" si="29"/>
        <v>-0.000763075794</v>
      </c>
      <c r="AH25" s="38">
        <f t="shared" si="29"/>
        <v>0.0008870644637</v>
      </c>
      <c r="AI25" s="38">
        <f t="shared" si="29"/>
        <v>0.02087085711</v>
      </c>
      <c r="AJ25" s="38">
        <f t="shared" si="29"/>
        <v>-0.0001369098752</v>
      </c>
      <c r="AK25" s="38">
        <f t="shared" si="29"/>
        <v>0.001045130944</v>
      </c>
      <c r="AL25" s="38">
        <f t="shared" si="29"/>
        <v>0.007216691289</v>
      </c>
      <c r="AM25" s="38">
        <f t="shared" si="29"/>
        <v>-0.0148423557</v>
      </c>
    </row>
    <row r="26">
      <c r="A26" s="38"/>
      <c r="B26" s="38"/>
      <c r="C26" s="38"/>
      <c r="D26" s="38"/>
      <c r="E26" s="38"/>
      <c r="F26" s="38"/>
      <c r="G26" s="38"/>
      <c r="H26" s="52">
        <f>'Original Data'!N22-$H$2</f>
        <v>-0.0331611088</v>
      </c>
      <c r="I26" s="52">
        <f>'Original Data'!P22-$I$2</f>
        <v>-0.225226743</v>
      </c>
      <c r="J26" s="52">
        <f>'Original Data'!J22-$J$2</f>
        <v>-0.2184317505</v>
      </c>
      <c r="K26" s="40">
        <f t="shared" si="2"/>
        <v>-0.225226743</v>
      </c>
      <c r="L26" s="41">
        <f t="shared" si="3"/>
        <v>-0.2184317505</v>
      </c>
      <c r="M26" s="42">
        <f t="shared" si="4"/>
        <v>-0.0331611088</v>
      </c>
      <c r="N26" s="58">
        <f>'Cubic Output'!J22</f>
        <v>-0.01698949475</v>
      </c>
      <c r="O26" s="59">
        <f t="shared" si="6"/>
        <v>-0.01617161405</v>
      </c>
      <c r="P26" s="45">
        <f t="shared" si="7"/>
        <v>0.1421007032</v>
      </c>
      <c r="Q26" s="46">
        <f t="shared" si="8"/>
        <v>0.2516399376</v>
      </c>
      <c r="R26" s="46">
        <f t="shared" si="9"/>
        <v>0.7638962116</v>
      </c>
      <c r="S26" s="46">
        <f t="shared" si="10"/>
        <v>0.01290627343</v>
      </c>
      <c r="T26" s="38">
        <f t="shared" ref="T26:AM26" si="30">T$1*POWER($K26,T$2)*POWER($L26,T$3)</f>
        <v>0.1421007032</v>
      </c>
      <c r="U26" s="38">
        <f t="shared" si="30"/>
        <v>-0.1899613206</v>
      </c>
      <c r="V26" s="38">
        <f t="shared" si="30"/>
        <v>-0.05528484481</v>
      </c>
      <c r="W26" s="38">
        <f t="shared" si="30"/>
        <v>0.4968861031</v>
      </c>
      <c r="X26" s="38">
        <f t="shared" si="30"/>
        <v>0.880120498</v>
      </c>
      <c r="Y26" s="38">
        <f t="shared" si="30"/>
        <v>0.02092021416</v>
      </c>
      <c r="Z26" s="38">
        <f t="shared" si="30"/>
        <v>-0.05874804709</v>
      </c>
      <c r="AA26" s="38">
        <f t="shared" si="30"/>
        <v>0.003766266733</v>
      </c>
      <c r="AB26" s="38">
        <f t="shared" si="30"/>
        <v>-0.03666168122</v>
      </c>
      <c r="AC26" s="38">
        <f t="shared" si="30"/>
        <v>-0.04550103894</v>
      </c>
      <c r="AD26" s="38">
        <f t="shared" si="30"/>
        <v>-0.002894165155</v>
      </c>
      <c r="AE26" s="38">
        <f t="shared" si="30"/>
        <v>0.1992325966</v>
      </c>
      <c r="AF26" s="38">
        <f t="shared" si="30"/>
        <v>-0.1934675183</v>
      </c>
      <c r="AG26" s="38">
        <f t="shared" si="30"/>
        <v>-0.0004774501721</v>
      </c>
      <c r="AH26" s="38">
        <f t="shared" si="30"/>
        <v>0.000565210966</v>
      </c>
      <c r="AI26" s="38">
        <f t="shared" si="30"/>
        <v>0.01354224615</v>
      </c>
      <c r="AJ26" s="38">
        <f t="shared" si="30"/>
        <v>-0.00006776030312</v>
      </c>
      <c r="AK26" s="38">
        <f t="shared" si="30"/>
        <v>0.0005267521208</v>
      </c>
      <c r="AL26" s="38">
        <f t="shared" si="30"/>
        <v>0.003703980868</v>
      </c>
      <c r="AM26" s="38">
        <f t="shared" si="30"/>
        <v>-0.007757619304</v>
      </c>
    </row>
    <row r="27">
      <c r="A27" s="61" t="s">
        <v>560</v>
      </c>
      <c r="B27" s="38"/>
      <c r="C27" s="38"/>
      <c r="D27" s="38"/>
      <c r="E27" s="38"/>
      <c r="F27" s="38"/>
      <c r="G27" s="38"/>
      <c r="H27" s="52">
        <f>'Original Data'!N23-$H$2</f>
        <v>-0.01775349492</v>
      </c>
      <c r="I27" s="52">
        <f>'Original Data'!P23-$I$2</f>
        <v>-0.2289431524</v>
      </c>
      <c r="J27" s="52">
        <f>'Original Data'!J23-$J$2</f>
        <v>-0.2317101897</v>
      </c>
      <c r="K27" s="40">
        <f t="shared" si="2"/>
        <v>-0.2289431524</v>
      </c>
      <c r="L27" s="41">
        <f t="shared" si="3"/>
        <v>-0.2317101897</v>
      </c>
      <c r="M27" s="42">
        <f t="shared" si="4"/>
        <v>-0.01775349492</v>
      </c>
      <c r="N27" s="58">
        <f>'Cubic Output'!J23</f>
        <v>-0.02960671092</v>
      </c>
      <c r="O27" s="59">
        <f t="shared" si="6"/>
        <v>0.011853216</v>
      </c>
      <c r="P27" s="45">
        <f t="shared" si="7"/>
        <v>0.1421007032</v>
      </c>
      <c r="Q27" s="46">
        <f t="shared" si="8"/>
        <v>0.2564781703</v>
      </c>
      <c r="R27" s="46">
        <f t="shared" si="9"/>
        <v>0.7602860122</v>
      </c>
      <c r="S27" s="46">
        <f t="shared" si="10"/>
        <v>0.02228843816</v>
      </c>
      <c r="T27" s="38">
        <f t="shared" ref="T27:AM27" si="31">T$1*POWER($K27,T$2)*POWER($L27,T$3)</f>
        <v>0.1421007032</v>
      </c>
      <c r="U27" s="38">
        <f t="shared" si="31"/>
        <v>-0.1899613206</v>
      </c>
      <c r="V27" s="38">
        <f t="shared" si="31"/>
        <v>-0.05864560372</v>
      </c>
      <c r="W27" s="38">
        <f t="shared" si="31"/>
        <v>0.5050850947</v>
      </c>
      <c r="X27" s="38">
        <f t="shared" si="31"/>
        <v>0.880120498</v>
      </c>
      <c r="Y27" s="38">
        <f t="shared" si="31"/>
        <v>0.0221919514</v>
      </c>
      <c r="Z27" s="38">
        <f t="shared" si="31"/>
        <v>-0.05971743372</v>
      </c>
      <c r="AA27" s="38">
        <f t="shared" si="31"/>
        <v>0.004238086412</v>
      </c>
      <c r="AB27" s="38">
        <f t="shared" si="31"/>
        <v>-0.03953205996</v>
      </c>
      <c r="AC27" s="38">
        <f t="shared" si="31"/>
        <v>-0.04701502994</v>
      </c>
      <c r="AD27" s="38">
        <f t="shared" si="31"/>
        <v>-0.002894165155</v>
      </c>
      <c r="AE27" s="38">
        <f t="shared" si="31"/>
        <v>0.2113439216</v>
      </c>
      <c r="AF27" s="38">
        <f t="shared" si="31"/>
        <v>-0.1966598768</v>
      </c>
      <c r="AG27" s="38">
        <f t="shared" si="31"/>
        <v>-0.0005372628202</v>
      </c>
      <c r="AH27" s="38">
        <f t="shared" si="31"/>
        <v>0.0006094634248</v>
      </c>
      <c r="AI27" s="38">
        <f t="shared" si="31"/>
        <v>0.0139928477</v>
      </c>
      <c r="AJ27" s="38">
        <f t="shared" si="31"/>
        <v>-0.00008088415261</v>
      </c>
      <c r="AK27" s="38">
        <f t="shared" si="31"/>
        <v>0.0006025217488</v>
      </c>
      <c r="AL27" s="38">
        <f t="shared" si="31"/>
        <v>0.00405988288</v>
      </c>
      <c r="AM27" s="38">
        <f t="shared" si="31"/>
        <v>-0.008148010293</v>
      </c>
    </row>
    <row r="28">
      <c r="A28" s="62">
        <v>1.0</v>
      </c>
      <c r="B28" s="38"/>
      <c r="C28" s="38"/>
      <c r="D28" s="38"/>
      <c r="E28" s="38"/>
      <c r="F28" s="38"/>
      <c r="G28" s="38"/>
      <c r="H28" s="52">
        <f>'Original Data'!N24-$H$2</f>
        <v>0.09937347618</v>
      </c>
      <c r="I28" s="52">
        <f>'Original Data'!P24-$I$2</f>
        <v>-0.2245679815</v>
      </c>
      <c r="J28" s="52">
        <f>'Original Data'!J24-$J$2</f>
        <v>-0.1029726482</v>
      </c>
      <c r="K28" s="40">
        <f t="shared" si="2"/>
        <v>-0.2245679815</v>
      </c>
      <c r="L28" s="41">
        <f t="shared" si="3"/>
        <v>-0.1029726482</v>
      </c>
      <c r="M28" s="42">
        <f t="shared" si="4"/>
        <v>0.09937347618</v>
      </c>
      <c r="N28" s="58">
        <f>'Cubic Output'!J24</f>
        <v>0.1169753855</v>
      </c>
      <c r="O28" s="59">
        <f t="shared" si="6"/>
        <v>-0.01760190932</v>
      </c>
      <c r="P28" s="45">
        <f t="shared" si="7"/>
        <v>0.1421007032</v>
      </c>
      <c r="Q28" s="46">
        <f t="shared" si="8"/>
        <v>0.2794091812</v>
      </c>
      <c r="R28" s="46">
        <f t="shared" si="9"/>
        <v>0.7697757604</v>
      </c>
      <c r="S28" s="46">
        <f t="shared" si="10"/>
        <v>-0.09409548616</v>
      </c>
      <c r="T28" s="38">
        <f t="shared" ref="T28:AM28" si="32">T$1*POWER($K28,T$2)*POWER($L28,T$3)</f>
        <v>0.1421007032</v>
      </c>
      <c r="U28" s="38">
        <f t="shared" si="32"/>
        <v>-0.1899613206</v>
      </c>
      <c r="V28" s="38">
        <f t="shared" si="32"/>
        <v>-0.02606226825</v>
      </c>
      <c r="W28" s="38">
        <f t="shared" si="32"/>
        <v>0.4954327701</v>
      </c>
      <c r="X28" s="38">
        <f t="shared" si="32"/>
        <v>0.880120498</v>
      </c>
      <c r="Y28" s="38">
        <f t="shared" si="32"/>
        <v>0.00986216449</v>
      </c>
      <c r="Z28" s="38">
        <f t="shared" si="32"/>
        <v>-0.05857621602</v>
      </c>
      <c r="AA28" s="38">
        <f t="shared" si="32"/>
        <v>0.0008369958518</v>
      </c>
      <c r="AB28" s="38">
        <f t="shared" si="32"/>
        <v>-0.01723242398</v>
      </c>
      <c r="AC28" s="38">
        <f t="shared" si="32"/>
        <v>-0.04523525791</v>
      </c>
      <c r="AD28" s="38">
        <f t="shared" si="32"/>
        <v>-0.002894165155</v>
      </c>
      <c r="AE28" s="38">
        <f t="shared" si="32"/>
        <v>0.09392182243</v>
      </c>
      <c r="AF28" s="38">
        <f t="shared" si="32"/>
        <v>-0.1929016488</v>
      </c>
      <c r="AG28" s="38">
        <f t="shared" si="32"/>
        <v>-0.0001061060838</v>
      </c>
      <c r="AH28" s="38">
        <f t="shared" si="32"/>
        <v>0.000265671259</v>
      </c>
      <c r="AI28" s="38">
        <f t="shared" si="32"/>
        <v>0.01346314307</v>
      </c>
      <c r="AJ28" s="38">
        <f t="shared" si="32"/>
        <v>-0.000007098942969</v>
      </c>
      <c r="AK28" s="38">
        <f t="shared" si="32"/>
        <v>0.0001167203021</v>
      </c>
      <c r="AL28" s="38">
        <f t="shared" si="32"/>
        <v>0.001735923602</v>
      </c>
      <c r="AM28" s="38">
        <f t="shared" si="32"/>
        <v>-0.007689747856</v>
      </c>
    </row>
    <row r="29">
      <c r="A29" s="38"/>
      <c r="B29" s="38"/>
      <c r="C29" s="38"/>
      <c r="D29" s="38"/>
      <c r="E29" s="38"/>
      <c r="F29" s="38"/>
      <c r="G29" s="38"/>
      <c r="H29" s="52">
        <f>'Original Data'!N25-$H$2</f>
        <v>-0.03604086793</v>
      </c>
      <c r="I29" s="52">
        <f>'Original Data'!P25-$I$2</f>
        <v>-0.2750324928</v>
      </c>
      <c r="J29" s="52">
        <f>'Original Data'!J25-$J$2</f>
        <v>-0.2837486623</v>
      </c>
      <c r="K29" s="40">
        <f t="shared" si="2"/>
        <v>-0.2750324928</v>
      </c>
      <c r="L29" s="41">
        <f t="shared" si="3"/>
        <v>-0.2837486623</v>
      </c>
      <c r="M29" s="42">
        <f t="shared" si="4"/>
        <v>-0.03604086793</v>
      </c>
      <c r="N29" s="58">
        <f>'Cubic Output'!J25</f>
        <v>-0.04851232883</v>
      </c>
      <c r="O29" s="59">
        <f t="shared" si="6"/>
        <v>0.0124714609</v>
      </c>
      <c r="P29" s="45">
        <f t="shared" si="7"/>
        <v>0.1421007032</v>
      </c>
      <c r="Q29" s="46">
        <f t="shared" si="8"/>
        <v>0.344987721</v>
      </c>
      <c r="R29" s="46">
        <f t="shared" si="9"/>
        <v>0.715906594</v>
      </c>
      <c r="S29" s="46">
        <f t="shared" si="10"/>
        <v>0.03393460991</v>
      </c>
      <c r="T29" s="38">
        <f t="shared" ref="T29:AM29" si="33">T$1*POWER($K29,T$2)*POWER($L29,T$3)</f>
        <v>0.1421007032</v>
      </c>
      <c r="U29" s="38">
        <f t="shared" si="33"/>
        <v>-0.1899613206</v>
      </c>
      <c r="V29" s="38">
        <f t="shared" si="33"/>
        <v>-0.07181648604</v>
      </c>
      <c r="W29" s="38">
        <f t="shared" si="33"/>
        <v>0.6067655277</v>
      </c>
      <c r="X29" s="38">
        <f t="shared" si="33"/>
        <v>0.880120498</v>
      </c>
      <c r="Y29" s="38">
        <f t="shared" si="33"/>
        <v>0.02717591545</v>
      </c>
      <c r="Z29" s="38">
        <f t="shared" si="33"/>
        <v>-0.07173935752</v>
      </c>
      <c r="AA29" s="38">
        <f t="shared" si="33"/>
        <v>0.006355462893</v>
      </c>
      <c r="AB29" s="38">
        <f t="shared" si="33"/>
        <v>-0.05815599386</v>
      </c>
      <c r="AC29" s="38">
        <f t="shared" si="33"/>
        <v>-0.06784993101</v>
      </c>
      <c r="AD29" s="38">
        <f t="shared" si="33"/>
        <v>-0.002894165155</v>
      </c>
      <c r="AE29" s="38">
        <f t="shared" si="33"/>
        <v>0.25880845</v>
      </c>
      <c r="AF29" s="38">
        <f t="shared" si="33"/>
        <v>-0.236250159</v>
      </c>
      <c r="AG29" s="38">
        <f t="shared" si="33"/>
        <v>-0.0008056829393</v>
      </c>
      <c r="AH29" s="38">
        <f t="shared" si="33"/>
        <v>0.0008965875097</v>
      </c>
      <c r="AI29" s="38">
        <f t="shared" si="33"/>
        <v>0.02019383487</v>
      </c>
      <c r="AJ29" s="38">
        <f t="shared" si="33"/>
        <v>-0.0001485352426</v>
      </c>
      <c r="AK29" s="38">
        <f t="shared" si="33"/>
        <v>0.001085441581</v>
      </c>
      <c r="AL29" s="38">
        <f t="shared" si="33"/>
        <v>0.007174884075</v>
      </c>
      <c r="AM29" s="38">
        <f t="shared" si="33"/>
        <v>-0.01412604577</v>
      </c>
    </row>
    <row r="30">
      <c r="A30" s="53" t="s">
        <v>507</v>
      </c>
      <c r="B30" s="53" t="s">
        <v>508</v>
      </c>
      <c r="C30" s="53" t="s">
        <v>509</v>
      </c>
      <c r="D30" s="53" t="s">
        <v>510</v>
      </c>
      <c r="E30" s="53" t="s">
        <v>511</v>
      </c>
      <c r="F30" s="54" t="s">
        <v>512</v>
      </c>
      <c r="G30" s="53" t="s">
        <v>513</v>
      </c>
      <c r="H30" s="52">
        <f>'Original Data'!N26-$H$2</f>
        <v>-0.02965310365</v>
      </c>
      <c r="I30" s="52">
        <f>'Original Data'!P26-$I$2</f>
        <v>-0.1749875086</v>
      </c>
      <c r="J30" s="52">
        <f>'Original Data'!J26-$J$2</f>
        <v>-0.1754685431</v>
      </c>
      <c r="K30" s="40">
        <f t="shared" si="2"/>
        <v>-0.1749875086</v>
      </c>
      <c r="L30" s="41">
        <f t="shared" si="3"/>
        <v>-0.1754685431</v>
      </c>
      <c r="M30" s="42">
        <f t="shared" si="4"/>
        <v>-0.02965310365</v>
      </c>
      <c r="N30" s="58">
        <f>'Cubic Output'!J26</f>
        <v>-0.01678826321</v>
      </c>
      <c r="O30" s="59">
        <f t="shared" si="6"/>
        <v>-0.01286484043</v>
      </c>
      <c r="P30" s="45">
        <f t="shared" si="7"/>
        <v>0.1421007032</v>
      </c>
      <c r="Q30" s="46">
        <f t="shared" si="8"/>
        <v>0.1516781191</v>
      </c>
      <c r="R30" s="46">
        <f t="shared" si="9"/>
        <v>0.8033652381</v>
      </c>
      <c r="S30" s="46">
        <f t="shared" si="10"/>
        <v>0.01344502961</v>
      </c>
      <c r="T30" s="38">
        <f t="shared" ref="T30:AM30" si="34">T$1*POWER($K30,T$2)*POWER($L30,T$3)</f>
        <v>0.1421007032</v>
      </c>
      <c r="U30" s="38">
        <f t="shared" si="34"/>
        <v>-0.1899613206</v>
      </c>
      <c r="V30" s="38">
        <f t="shared" si="34"/>
        <v>-0.04441090251</v>
      </c>
      <c r="W30" s="38">
        <f t="shared" si="34"/>
        <v>0.3860503422</v>
      </c>
      <c r="X30" s="38">
        <f t="shared" si="34"/>
        <v>0.880120498</v>
      </c>
      <c r="Y30" s="38">
        <f t="shared" si="34"/>
        <v>0.01680543003</v>
      </c>
      <c r="Z30" s="38">
        <f t="shared" si="34"/>
        <v>-0.04564366672</v>
      </c>
      <c r="AA30" s="38">
        <f t="shared" si="34"/>
        <v>0.002430401823</v>
      </c>
      <c r="AB30" s="38">
        <f t="shared" si="34"/>
        <v>-0.02288141996</v>
      </c>
      <c r="AC30" s="38">
        <f t="shared" si="34"/>
        <v>-0.02746600506</v>
      </c>
      <c r="AD30" s="38">
        <f t="shared" si="34"/>
        <v>-0.002894165155</v>
      </c>
      <c r="AE30" s="38">
        <f t="shared" si="34"/>
        <v>0.1600456591</v>
      </c>
      <c r="AF30" s="38">
        <f t="shared" si="34"/>
        <v>-0.1503125187</v>
      </c>
      <c r="AG30" s="38">
        <f t="shared" si="34"/>
        <v>-0.0003081023865</v>
      </c>
      <c r="AH30" s="38">
        <f t="shared" si="34"/>
        <v>0.000352761495</v>
      </c>
      <c r="AI30" s="38">
        <f t="shared" si="34"/>
        <v>0.008174569411</v>
      </c>
      <c r="AJ30" s="38">
        <f t="shared" si="34"/>
        <v>-0.00003512576991</v>
      </c>
      <c r="AK30" s="38">
        <f t="shared" si="34"/>
        <v>0.0002640951296</v>
      </c>
      <c r="AL30" s="38">
        <f t="shared" si="34"/>
        <v>0.001796083079</v>
      </c>
      <c r="AM30" s="38">
        <f t="shared" si="34"/>
        <v>-0.003638226535</v>
      </c>
    </row>
    <row r="31">
      <c r="A31" s="57">
        <f t="array" ref="A31:F50">SORT(A6:F25,$A$28,1)</f>
        <v>1</v>
      </c>
      <c r="B31" s="57">
        <v>20.0</v>
      </c>
      <c r="C31" s="57">
        <v>20.0</v>
      </c>
      <c r="D31" s="47">
        <v>20.0</v>
      </c>
      <c r="E31" s="53" t="s">
        <v>558</v>
      </c>
      <c r="F31" s="47">
        <v>0.14210070315234552</v>
      </c>
      <c r="G31" s="47" t="s">
        <v>521</v>
      </c>
      <c r="H31" s="52">
        <f>'Original Data'!N27-$H$2</f>
        <v>0.09192006003</v>
      </c>
      <c r="I31" s="52">
        <f>'Original Data'!P27-$I$2</f>
        <v>-0.04245618026</v>
      </c>
      <c r="J31" s="52">
        <f>'Original Data'!J27-$J$2</f>
        <v>0.04236822194</v>
      </c>
      <c r="K31" s="40">
        <f t="shared" si="2"/>
        <v>-0.04245618026</v>
      </c>
      <c r="L31" s="41">
        <f t="shared" si="3"/>
        <v>0.04236822194</v>
      </c>
      <c r="M31" s="42">
        <f t="shared" si="4"/>
        <v>0.09192006003</v>
      </c>
      <c r="N31" s="58">
        <f>'Cubic Output'!J27</f>
        <v>0.09045872474</v>
      </c>
      <c r="O31" s="59">
        <f t="shared" si="6"/>
        <v>0.001461335289</v>
      </c>
      <c r="P31" s="45">
        <f t="shared" si="7"/>
        <v>0.1421007032</v>
      </c>
      <c r="Q31" s="46">
        <f t="shared" si="8"/>
        <v>-0.08557286606</v>
      </c>
      <c r="R31" s="46">
        <f t="shared" si="9"/>
        <v>0.8648537897</v>
      </c>
      <c r="S31" s="46">
        <f t="shared" si="10"/>
        <v>-0.07763853039</v>
      </c>
      <c r="T31" s="38">
        <f t="shared" ref="T31:AM31" si="35">T$1*POWER($K31,T$2)*POWER($L31,T$3)</f>
        <v>0.1421007032</v>
      </c>
      <c r="U31" s="38">
        <f t="shared" si="35"/>
        <v>-0.1899613206</v>
      </c>
      <c r="V31" s="38">
        <f t="shared" si="35"/>
        <v>0.01072335212</v>
      </c>
      <c r="W31" s="38">
        <f t="shared" si="35"/>
        <v>0.09366510245</v>
      </c>
      <c r="X31" s="38">
        <f t="shared" si="35"/>
        <v>0.880120498</v>
      </c>
      <c r="Y31" s="38">
        <f t="shared" si="35"/>
        <v>-0.004057799631</v>
      </c>
      <c r="Z31" s="38">
        <f t="shared" si="35"/>
        <v>-0.01107425186</v>
      </c>
      <c r="AA31" s="38">
        <f t="shared" si="35"/>
        <v>0.0001416967922</v>
      </c>
      <c r="AB31" s="38">
        <f t="shared" si="35"/>
        <v>0.001340472198</v>
      </c>
      <c r="AC31" s="38">
        <f t="shared" si="35"/>
        <v>-0.001616825824</v>
      </c>
      <c r="AD31" s="38">
        <f t="shared" si="35"/>
        <v>-0.002894165155</v>
      </c>
      <c r="AE31" s="38">
        <f t="shared" si="35"/>
        <v>-0.03864424861</v>
      </c>
      <c r="AF31" s="38">
        <f t="shared" si="35"/>
        <v>-0.03646943397</v>
      </c>
      <c r="AG31" s="38">
        <f t="shared" si="35"/>
        <v>-0.0000179629226</v>
      </c>
      <c r="AH31" s="38">
        <f t="shared" si="35"/>
        <v>-0.00002066598041</v>
      </c>
      <c r="AI31" s="38">
        <f t="shared" si="35"/>
        <v>0.0004812077656</v>
      </c>
      <c r="AJ31" s="38">
        <f t="shared" si="35"/>
        <v>0.0000004944800297</v>
      </c>
      <c r="AK31" s="38">
        <f t="shared" si="35"/>
        <v>0.000003735736186</v>
      </c>
      <c r="AL31" s="38">
        <f t="shared" si="35"/>
        <v>-0.00002552907803</v>
      </c>
      <c r="AM31" s="38">
        <f t="shared" si="35"/>
        <v>-0.00005196265693</v>
      </c>
    </row>
    <row r="32">
      <c r="A32" s="60">
        <v>2.0</v>
      </c>
      <c r="B32" s="60">
        <v>16.0</v>
      </c>
      <c r="C32" s="60">
        <v>16.0</v>
      </c>
      <c r="D32" s="48">
        <v>10.0</v>
      </c>
      <c r="E32" s="53" t="s">
        <v>538</v>
      </c>
      <c r="F32" s="48">
        <v>-0.1899613206296591</v>
      </c>
      <c r="G32" s="48" t="s">
        <v>523</v>
      </c>
      <c r="H32" s="52">
        <f>'Original Data'!N28-$H$2</f>
        <v>0.004690048665</v>
      </c>
      <c r="I32" s="52">
        <f>'Original Data'!P28-$I$2</f>
        <v>-0.0261671819</v>
      </c>
      <c r="J32" s="52">
        <f>'Original Data'!J28-$J$2</f>
        <v>-0.03003131699</v>
      </c>
      <c r="K32" s="40">
        <f t="shared" si="2"/>
        <v>-0.0261671819</v>
      </c>
      <c r="L32" s="41">
        <f t="shared" si="3"/>
        <v>-0.03003131699</v>
      </c>
      <c r="M32" s="42">
        <f t="shared" si="4"/>
        <v>0.004690048665</v>
      </c>
      <c r="N32" s="58">
        <f>'Cubic Output'!J28</f>
        <v>-0.002511639376</v>
      </c>
      <c r="O32" s="59">
        <f t="shared" si="6"/>
        <v>0.007201688041</v>
      </c>
      <c r="P32" s="45">
        <f t="shared" si="7"/>
        <v>0.1421007032</v>
      </c>
      <c r="Q32" s="46">
        <f t="shared" si="8"/>
        <v>-0.1398332401</v>
      </c>
      <c r="R32" s="46">
        <f t="shared" si="9"/>
        <v>0.8750427017</v>
      </c>
      <c r="S32" s="46">
        <f t="shared" si="10"/>
        <v>0.002198676071</v>
      </c>
      <c r="T32" s="38">
        <f t="shared" ref="T32:AM32" si="36">T$1*POWER($K32,T$2)*POWER($L32,T$3)</f>
        <v>0.1421007032</v>
      </c>
      <c r="U32" s="38">
        <f t="shared" si="36"/>
        <v>-0.1899613206</v>
      </c>
      <c r="V32" s="38">
        <f t="shared" si="36"/>
        <v>-0.007600894538</v>
      </c>
      <c r="W32" s="38">
        <f t="shared" si="36"/>
        <v>0.05772897511</v>
      </c>
      <c r="X32" s="38">
        <f t="shared" si="36"/>
        <v>0.880120498</v>
      </c>
      <c r="Y32" s="38">
        <f t="shared" si="36"/>
        <v>0.002876237458</v>
      </c>
      <c r="Z32" s="38">
        <f t="shared" si="36"/>
        <v>-0.006825436509</v>
      </c>
      <c r="AA32" s="38">
        <f t="shared" si="36"/>
        <v>0.00007119152531</v>
      </c>
      <c r="AB32" s="38">
        <f t="shared" si="36"/>
        <v>-0.0005856093276</v>
      </c>
      <c r="AC32" s="38">
        <f t="shared" si="36"/>
        <v>-0.0006141794863</v>
      </c>
      <c r="AD32" s="38">
        <f t="shared" si="36"/>
        <v>-0.002894165155</v>
      </c>
      <c r="AE32" s="38">
        <f t="shared" si="36"/>
        <v>0.0273917013</v>
      </c>
      <c r="AF32" s="38">
        <f t="shared" si="36"/>
        <v>-0.02247734739</v>
      </c>
      <c r="AG32" s="38">
        <f t="shared" si="36"/>
        <v>-0.000009024959839</v>
      </c>
      <c r="AH32" s="38">
        <f t="shared" si="36"/>
        <v>0.000009028304287</v>
      </c>
      <c r="AI32" s="38">
        <f t="shared" si="36"/>
        <v>0.0001827951619</v>
      </c>
      <c r="AJ32" s="38">
        <f t="shared" si="36"/>
        <v>-0.0000001760966831</v>
      </c>
      <c r="AK32" s="38">
        <f t="shared" si="36"/>
        <v>0.000001156805949</v>
      </c>
      <c r="AL32" s="38">
        <f t="shared" si="36"/>
        <v>0.000006873870409</v>
      </c>
      <c r="AM32" s="38">
        <f t="shared" si="36"/>
        <v>-0.00001216576586</v>
      </c>
    </row>
    <row r="33">
      <c r="A33" s="60">
        <v>3.0</v>
      </c>
      <c r="B33" s="60">
        <v>19.0</v>
      </c>
      <c r="C33" s="60">
        <v>10.0</v>
      </c>
      <c r="D33" s="48">
        <v>18.0</v>
      </c>
      <c r="E33" s="53" t="s">
        <v>554</v>
      </c>
      <c r="F33" s="48">
        <v>0.2530989413491445</v>
      </c>
      <c r="G33" s="48" t="s">
        <v>525</v>
      </c>
      <c r="H33" s="52">
        <f>'Original Data'!N29-$H$2</f>
        <v>0.1262454569</v>
      </c>
      <c r="I33" s="52">
        <f>'Original Data'!P29-$I$2</f>
        <v>-0.09201967232</v>
      </c>
      <c r="J33" s="52">
        <f>'Original Data'!J29-$J$2</f>
        <v>0.02797973273</v>
      </c>
      <c r="K33" s="40">
        <f t="shared" si="2"/>
        <v>-0.09201967232</v>
      </c>
      <c r="L33" s="41">
        <f t="shared" si="3"/>
        <v>0.02797973273</v>
      </c>
      <c r="M33" s="42">
        <f t="shared" si="4"/>
        <v>0.1262454569</v>
      </c>
      <c r="N33" s="58">
        <f>'Cubic Output'!J29</f>
        <v>0.1241506536</v>
      </c>
      <c r="O33" s="59">
        <f t="shared" si="6"/>
        <v>0.002094803267</v>
      </c>
      <c r="P33" s="45">
        <f t="shared" si="7"/>
        <v>0.1421007032</v>
      </c>
      <c r="Q33" s="46">
        <f t="shared" si="8"/>
        <v>0.02013038797</v>
      </c>
      <c r="R33" s="46">
        <f t="shared" si="9"/>
        <v>0.8478235858</v>
      </c>
      <c r="S33" s="46">
        <f t="shared" si="10"/>
        <v>-0.105840051</v>
      </c>
      <c r="T33" s="38">
        <f t="shared" ref="T33:AM33" si="37">T$1*POWER($K33,T$2)*POWER($L33,T$3)</f>
        <v>0.1421007032</v>
      </c>
      <c r="U33" s="38">
        <f t="shared" si="37"/>
        <v>-0.1899613206</v>
      </c>
      <c r="V33" s="38">
        <f t="shared" si="37"/>
        <v>0.007081640734</v>
      </c>
      <c r="W33" s="38">
        <f t="shared" si="37"/>
        <v>0.2030100679</v>
      </c>
      <c r="X33" s="38">
        <f t="shared" si="37"/>
        <v>0.880120498</v>
      </c>
      <c r="Y33" s="38">
        <f t="shared" si="37"/>
        <v>-0.002679747791</v>
      </c>
      <c r="Z33" s="38">
        <f t="shared" si="37"/>
        <v>-0.02400237188</v>
      </c>
      <c r="AA33" s="38">
        <f t="shared" si="37"/>
        <v>0.00006179689654</v>
      </c>
      <c r="AB33" s="38">
        <f t="shared" si="37"/>
        <v>0.001918672709</v>
      </c>
      <c r="AC33" s="38">
        <f t="shared" si="37"/>
        <v>-0.007595262093</v>
      </c>
      <c r="AD33" s="38">
        <f t="shared" si="37"/>
        <v>-0.002894165155</v>
      </c>
      <c r="AE33" s="38">
        <f t="shared" si="37"/>
        <v>-0.02552044193</v>
      </c>
      <c r="AF33" s="38">
        <f t="shared" si="37"/>
        <v>-0.07904397765</v>
      </c>
      <c r="AG33" s="38">
        <f t="shared" si="37"/>
        <v>-0.000007834001407</v>
      </c>
      <c r="AH33" s="38">
        <f t="shared" si="37"/>
        <v>-0.00002958006341</v>
      </c>
      <c r="AI33" s="38">
        <f t="shared" si="37"/>
        <v>0.002260539785</v>
      </c>
      <c r="AJ33" s="38">
        <f t="shared" si="37"/>
        <v>0.0000001424159813</v>
      </c>
      <c r="AK33" s="38">
        <f t="shared" si="37"/>
        <v>0.000003531202389</v>
      </c>
      <c r="AL33" s="38">
        <f t="shared" si="37"/>
        <v>-0.00007919868704</v>
      </c>
      <c r="AM33" s="38">
        <f t="shared" si="37"/>
        <v>-0.0005290669598</v>
      </c>
    </row>
    <row r="34">
      <c r="A34" s="60">
        <v>4.0</v>
      </c>
      <c r="B34" s="60">
        <v>10.0</v>
      </c>
      <c r="C34" s="60">
        <v>19.0</v>
      </c>
      <c r="D34" s="48">
        <v>19.0</v>
      </c>
      <c r="E34" s="53" t="s">
        <v>556</v>
      </c>
      <c r="F34" s="48">
        <v>-2.2061594302591216</v>
      </c>
      <c r="G34" s="48" t="s">
        <v>527</v>
      </c>
      <c r="H34" s="52">
        <f>'Original Data'!N30-$H$2</f>
        <v>0.1662229343</v>
      </c>
      <c r="I34" s="52">
        <f>'Original Data'!P30-$I$2</f>
        <v>0.01514999735</v>
      </c>
      <c r="J34" s="52">
        <f>'Original Data'!J30-$J$2</f>
        <v>0.1648512411</v>
      </c>
      <c r="K34" s="40">
        <f t="shared" si="2"/>
        <v>0.01514999735</v>
      </c>
      <c r="L34" s="41">
        <f t="shared" si="3"/>
        <v>0.1648512411</v>
      </c>
      <c r="M34" s="42">
        <f t="shared" si="4"/>
        <v>0.1662229343</v>
      </c>
      <c r="N34" s="58">
        <f>'Cubic Output'!J30</f>
        <v>0.1667723878</v>
      </c>
      <c r="O34" s="59">
        <f t="shared" si="6"/>
        <v>-0.0005494534184</v>
      </c>
      <c r="P34" s="45">
        <f t="shared" si="7"/>
        <v>0.1421007032</v>
      </c>
      <c r="Q34" s="46">
        <f t="shared" si="8"/>
        <v>-0.1816609555</v>
      </c>
      <c r="R34" s="46">
        <f t="shared" si="9"/>
        <v>0.8683618093</v>
      </c>
      <c r="S34" s="46">
        <f t="shared" si="10"/>
        <v>-0.1404253572</v>
      </c>
      <c r="T34" s="38">
        <f t="shared" ref="T34:AM34" si="38">T$1*POWER($K34,T$2)*POWER($L34,T$3)</f>
        <v>0.1421007032</v>
      </c>
      <c r="U34" s="38">
        <f t="shared" si="38"/>
        <v>-0.1899613206</v>
      </c>
      <c r="V34" s="38">
        <f t="shared" si="38"/>
        <v>0.04172367461</v>
      </c>
      <c r="W34" s="38">
        <f t="shared" si="38"/>
        <v>-0.03342330952</v>
      </c>
      <c r="X34" s="38">
        <f t="shared" si="38"/>
        <v>0.880120498</v>
      </c>
      <c r="Y34" s="38">
        <f t="shared" si="38"/>
        <v>-0.01578856215</v>
      </c>
      <c r="Z34" s="38">
        <f t="shared" si="38"/>
        <v>0.003951718813</v>
      </c>
      <c r="AA34" s="38">
        <f t="shared" si="38"/>
        <v>0.002145181209</v>
      </c>
      <c r="AB34" s="38">
        <f t="shared" si="38"/>
        <v>-0.001861150237</v>
      </c>
      <c r="AC34" s="38">
        <f t="shared" si="38"/>
        <v>-0.0002058763754</v>
      </c>
      <c r="AD34" s="38">
        <f t="shared" si="38"/>
        <v>-0.002894165155</v>
      </c>
      <c r="AE34" s="38">
        <f t="shared" si="38"/>
        <v>-0.1503615694</v>
      </c>
      <c r="AF34" s="38">
        <f t="shared" si="38"/>
        <v>0.01301369611</v>
      </c>
      <c r="AG34" s="38">
        <f t="shared" si="38"/>
        <v>-0.0002719449285</v>
      </c>
      <c r="AH34" s="38">
        <f t="shared" si="38"/>
        <v>0.00002869324287</v>
      </c>
      <c r="AI34" s="38">
        <f t="shared" si="38"/>
        <v>0.00006127395365</v>
      </c>
      <c r="AJ34" s="38">
        <f t="shared" si="38"/>
        <v>0.0000291276002</v>
      </c>
      <c r="AK34" s="38">
        <f t="shared" si="38"/>
        <v>-0.00002018142382</v>
      </c>
      <c r="AL34" s="38">
        <f t="shared" si="38"/>
        <v>-0.00001264824851</v>
      </c>
      <c r="AM34" s="38">
        <f t="shared" si="38"/>
        <v>0.000002361055869</v>
      </c>
    </row>
    <row r="35">
      <c r="A35" s="60">
        <v>5.0</v>
      </c>
      <c r="B35" s="60">
        <v>13.0</v>
      </c>
      <c r="C35" s="60">
        <v>13.0</v>
      </c>
      <c r="D35" s="49">
        <v>4.0</v>
      </c>
      <c r="E35" s="53" t="s">
        <v>526</v>
      </c>
      <c r="F35" s="49">
        <v>0.8801204980047803</v>
      </c>
      <c r="G35" s="49" t="s">
        <v>529</v>
      </c>
      <c r="H35" s="52">
        <f>'Original Data'!N31-$H$2</f>
        <v>0.09334599085</v>
      </c>
      <c r="I35" s="52">
        <f>'Original Data'!P31-$I$2</f>
        <v>-0.06281706398</v>
      </c>
      <c r="J35" s="52">
        <f>'Original Data'!J31-$J$2</f>
        <v>0.02419185395</v>
      </c>
      <c r="K35" s="40">
        <f t="shared" si="2"/>
        <v>-0.06281706398</v>
      </c>
      <c r="L35" s="41">
        <f t="shared" si="3"/>
        <v>0.02419185395</v>
      </c>
      <c r="M35" s="42">
        <f t="shared" si="4"/>
        <v>0.09334599085</v>
      </c>
      <c r="N35" s="58">
        <f>'Cubic Output'!J31</f>
        <v>0.09121130671</v>
      </c>
      <c r="O35" s="59">
        <f t="shared" si="6"/>
        <v>0.00213468414</v>
      </c>
      <c r="P35" s="45">
        <f t="shared" si="7"/>
        <v>0.1421007032</v>
      </c>
      <c r="Q35" s="46">
        <f t="shared" si="8"/>
        <v>-0.04525392992</v>
      </c>
      <c r="R35" s="46">
        <f t="shared" si="9"/>
        <v>0.8590575585</v>
      </c>
      <c r="S35" s="46">
        <f t="shared" si="10"/>
        <v>-0.07808710292</v>
      </c>
      <c r="T35" s="38">
        <f t="shared" ref="T35:AM35" si="39">T$1*POWER($K35,T$2)*POWER($L35,T$3)</f>
        <v>0.1421007032</v>
      </c>
      <c r="U35" s="38">
        <f t="shared" si="39"/>
        <v>-0.1899613206</v>
      </c>
      <c r="V35" s="38">
        <f t="shared" si="39"/>
        <v>0.006122932623</v>
      </c>
      <c r="W35" s="38">
        <f t="shared" si="39"/>
        <v>0.1385844581</v>
      </c>
      <c r="X35" s="38">
        <f t="shared" si="39"/>
        <v>0.880120498</v>
      </c>
      <c r="Y35" s="38">
        <f t="shared" si="39"/>
        <v>-0.002316965204</v>
      </c>
      <c r="Z35" s="38">
        <f t="shared" si="39"/>
        <v>-0.01638517604</v>
      </c>
      <c r="AA35" s="38">
        <f t="shared" si="39"/>
        <v>0.00004619743312</v>
      </c>
      <c r="AB35" s="38">
        <f t="shared" si="39"/>
        <v>0.001132461483</v>
      </c>
      <c r="AC35" s="38">
        <f t="shared" si="39"/>
        <v>-0.003539457223</v>
      </c>
      <c r="AD35" s="38">
        <f t="shared" si="39"/>
        <v>-0.002894165155</v>
      </c>
      <c r="AE35" s="38">
        <f t="shared" si="39"/>
        <v>-0.0220655004</v>
      </c>
      <c r="AF35" s="38">
        <f t="shared" si="39"/>
        <v>-0.05395922933</v>
      </c>
      <c r="AG35" s="38">
        <f t="shared" si="39"/>
        <v>-0.0000058564552</v>
      </c>
      <c r="AH35" s="38">
        <f t="shared" si="39"/>
        <v>-0.00001745909155</v>
      </c>
      <c r="AI35" s="38">
        <f t="shared" si="39"/>
        <v>0.001053430912</v>
      </c>
      <c r="AJ35" s="38">
        <f t="shared" si="39"/>
        <v>0.00000009205248075</v>
      </c>
      <c r="AK35" s="38">
        <f t="shared" si="39"/>
        <v>0.000001802066202</v>
      </c>
      <c r="AL35" s="38">
        <f t="shared" si="39"/>
        <v>-0.00003191078406</v>
      </c>
      <c r="AM35" s="38">
        <f t="shared" si="39"/>
        <v>-0.0001683067351</v>
      </c>
    </row>
    <row r="36">
      <c r="A36" s="60">
        <v>6.0</v>
      </c>
      <c r="B36" s="60">
        <v>15.0</v>
      </c>
      <c r="C36" s="60">
        <v>7.0</v>
      </c>
      <c r="D36" s="49">
        <v>8.0</v>
      </c>
      <c r="E36" s="53" t="s">
        <v>534</v>
      </c>
      <c r="F36" s="49">
        <v>-0.09577460287145625</v>
      </c>
      <c r="G36" s="49" t="s">
        <v>531</v>
      </c>
      <c r="H36" s="52">
        <f>'Original Data'!N32-$H$2</f>
        <v>0.07063590096</v>
      </c>
      <c r="I36" s="52">
        <f>'Original Data'!P32-$I$2</f>
        <v>-0.218369681</v>
      </c>
      <c r="J36" s="52">
        <f>'Original Data'!J32-$J$2</f>
        <v>-0.1476959429</v>
      </c>
      <c r="K36" s="40">
        <f t="shared" si="2"/>
        <v>-0.218369681</v>
      </c>
      <c r="L36" s="41">
        <f t="shared" si="3"/>
        <v>-0.1476959429</v>
      </c>
      <c r="M36" s="42">
        <f t="shared" si="4"/>
        <v>0.07063590096</v>
      </c>
      <c r="N36" s="58">
        <f>'Cubic Output'!J32</f>
        <v>0.06012261703</v>
      </c>
      <c r="O36" s="59">
        <f t="shared" si="6"/>
        <v>0.01051328393</v>
      </c>
      <c r="P36" s="45">
        <f t="shared" si="7"/>
        <v>0.1421007032</v>
      </c>
      <c r="Q36" s="46">
        <f t="shared" si="8"/>
        <v>0.2544153235</v>
      </c>
      <c r="R36" s="46">
        <f t="shared" si="9"/>
        <v>0.7722212202</v>
      </c>
      <c r="S36" s="46">
        <f t="shared" si="10"/>
        <v>-0.04737848547</v>
      </c>
      <c r="T36" s="38">
        <f t="shared" ref="T36:AM36" si="40">T$1*POWER($K36,T$2)*POWER($L36,T$3)</f>
        <v>0.1421007032</v>
      </c>
      <c r="U36" s="38">
        <f t="shared" si="40"/>
        <v>-0.1899613206</v>
      </c>
      <c r="V36" s="38">
        <f t="shared" si="40"/>
        <v>-0.0373816868</v>
      </c>
      <c r="W36" s="38">
        <f t="shared" si="40"/>
        <v>0.4817583309</v>
      </c>
      <c r="X36" s="38">
        <f t="shared" si="40"/>
        <v>0.880120498</v>
      </c>
      <c r="Y36" s="38">
        <f t="shared" si="40"/>
        <v>0.01414552028</v>
      </c>
      <c r="Z36" s="38">
        <f t="shared" si="40"/>
        <v>-0.05695945396</v>
      </c>
      <c r="AA36" s="38">
        <f t="shared" si="40"/>
        <v>0.001721934682</v>
      </c>
      <c r="AB36" s="38">
        <f t="shared" si="40"/>
        <v>-0.02403463657</v>
      </c>
      <c r="AC36" s="38">
        <f t="shared" si="40"/>
        <v>-0.04277264224</v>
      </c>
      <c r="AD36" s="38">
        <f t="shared" si="40"/>
        <v>-0.002894165155</v>
      </c>
      <c r="AE36" s="38">
        <f t="shared" si="40"/>
        <v>0.1347141437</v>
      </c>
      <c r="AF36" s="38">
        <f t="shared" si="40"/>
        <v>-0.1875773707</v>
      </c>
      <c r="AG36" s="38">
        <f t="shared" si="40"/>
        <v>-0.0002182899058</v>
      </c>
      <c r="AH36" s="38">
        <f t="shared" si="40"/>
        <v>0.0003705405671</v>
      </c>
      <c r="AI36" s="38">
        <f t="shared" si="40"/>
        <v>0.01273020711</v>
      </c>
      <c r="AJ36" s="38">
        <f t="shared" si="40"/>
        <v>-0.00002094757427</v>
      </c>
      <c r="AK36" s="38">
        <f t="shared" si="40"/>
        <v>0.0002334985968</v>
      </c>
      <c r="AL36" s="38">
        <f t="shared" si="40"/>
        <v>0.002354324382</v>
      </c>
      <c r="AM36" s="38">
        <f t="shared" si="40"/>
        <v>-0.007070426505</v>
      </c>
    </row>
    <row r="37">
      <c r="A37" s="60">
        <v>7.0</v>
      </c>
      <c r="B37" s="60">
        <v>7.0</v>
      </c>
      <c r="C37" s="60">
        <v>15.0</v>
      </c>
      <c r="D37" s="49">
        <v>9.0</v>
      </c>
      <c r="E37" s="53" t="s">
        <v>536</v>
      </c>
      <c r="F37" s="49">
        <v>0.26083957128137014</v>
      </c>
      <c r="G37" s="49" t="s">
        <v>533</v>
      </c>
      <c r="H37" s="52">
        <f>'Original Data'!N33-$H$2</f>
        <v>0.08160259972</v>
      </c>
      <c r="I37" s="52">
        <f>'Original Data'!P33-$I$2</f>
        <v>-0.2338847517</v>
      </c>
      <c r="J37" s="52">
        <f>'Original Data'!J33-$J$2</f>
        <v>-0.137513225</v>
      </c>
      <c r="K37" s="40">
        <f t="shared" si="2"/>
        <v>-0.2338847517</v>
      </c>
      <c r="L37" s="41">
        <f t="shared" si="3"/>
        <v>-0.137513225</v>
      </c>
      <c r="M37" s="42">
        <f t="shared" si="4"/>
        <v>0.08160259972</v>
      </c>
      <c r="N37" s="58">
        <f>'Cubic Output'!J33</f>
        <v>0.08832363399</v>
      </c>
      <c r="O37" s="59">
        <f t="shared" si="6"/>
        <v>-0.006721034273</v>
      </c>
      <c r="P37" s="45">
        <f t="shared" si="7"/>
        <v>0.1421007032</v>
      </c>
      <c r="Q37" s="46">
        <f t="shared" si="8"/>
        <v>0.2912212782</v>
      </c>
      <c r="R37" s="46">
        <f t="shared" si="9"/>
        <v>0.7607430285</v>
      </c>
      <c r="S37" s="46">
        <f t="shared" si="10"/>
        <v>-0.06956133473</v>
      </c>
      <c r="T37" s="38">
        <f t="shared" ref="T37:AM37" si="41">T$1*POWER($K37,T$2)*POWER($L37,T$3)</f>
        <v>0.1421007032</v>
      </c>
      <c r="U37" s="38">
        <f t="shared" si="41"/>
        <v>-0.1899613206</v>
      </c>
      <c r="V37" s="38">
        <f t="shared" si="41"/>
        <v>-0.03480445167</v>
      </c>
      <c r="W37" s="38">
        <f t="shared" si="41"/>
        <v>0.5159870505</v>
      </c>
      <c r="X37" s="38">
        <f t="shared" si="41"/>
        <v>0.880120498</v>
      </c>
      <c r="Y37" s="38">
        <f t="shared" si="41"/>
        <v>0.01317027452</v>
      </c>
      <c r="Z37" s="38">
        <f t="shared" si="41"/>
        <v>-0.06100639836</v>
      </c>
      <c r="AA37" s="38">
        <f t="shared" si="41"/>
        <v>0.001492686059</v>
      </c>
      <c r="AB37" s="38">
        <f t="shared" si="41"/>
        <v>-0.02396751622</v>
      </c>
      <c r="AC37" s="38">
        <f t="shared" si="41"/>
        <v>-0.04906651547</v>
      </c>
      <c r="AD37" s="38">
        <f t="shared" si="41"/>
        <v>-0.002894165155</v>
      </c>
      <c r="AE37" s="38">
        <f t="shared" si="41"/>
        <v>0.1254264402</v>
      </c>
      <c r="AF37" s="38">
        <f t="shared" si="41"/>
        <v>-0.2009046611</v>
      </c>
      <c r="AG37" s="38">
        <f t="shared" si="41"/>
        <v>-0.000189228025</v>
      </c>
      <c r="AH37" s="38">
        <f t="shared" si="41"/>
        <v>0.0003695057767</v>
      </c>
      <c r="AI37" s="38">
        <f t="shared" si="41"/>
        <v>0.01460342105</v>
      </c>
      <c r="AJ37" s="38">
        <f t="shared" si="41"/>
        <v>-0.00001690680111</v>
      </c>
      <c r="AK37" s="38">
        <f t="shared" si="41"/>
        <v>0.0002167931957</v>
      </c>
      <c r="AL37" s="38">
        <f t="shared" si="41"/>
        <v>0.002514556161</v>
      </c>
      <c r="AM37" s="38">
        <f t="shared" si="41"/>
        <v>-0.008687089963</v>
      </c>
    </row>
    <row r="38">
      <c r="A38" s="60">
        <v>8.0</v>
      </c>
      <c r="B38" s="60">
        <v>18.0</v>
      </c>
      <c r="C38" s="60">
        <v>4.0</v>
      </c>
      <c r="D38" s="49">
        <v>15.0</v>
      </c>
      <c r="E38" s="53" t="s">
        <v>548</v>
      </c>
      <c r="F38" s="49">
        <v>0.07893680456119292</v>
      </c>
      <c r="G38" s="49" t="s">
        <v>535</v>
      </c>
      <c r="H38" s="52">
        <f>'Original Data'!N34-$H$2</f>
        <v>0.07763434575</v>
      </c>
      <c r="I38" s="52">
        <f>'Original Data'!P34-$I$2</f>
        <v>-0.2368609422</v>
      </c>
      <c r="J38" s="52">
        <f>'Original Data'!J34-$J$2</f>
        <v>-0.1439779392</v>
      </c>
      <c r="K38" s="40">
        <f t="shared" si="2"/>
        <v>-0.2368609422</v>
      </c>
      <c r="L38" s="41">
        <f t="shared" si="3"/>
        <v>-0.1439779392</v>
      </c>
      <c r="M38" s="42">
        <f t="shared" si="4"/>
        <v>0.07763434575</v>
      </c>
      <c r="N38" s="58">
        <f>'Cubic Output'!J34</f>
        <v>0.08415289595</v>
      </c>
      <c r="O38" s="59">
        <f t="shared" si="6"/>
        <v>-0.006518550199</v>
      </c>
      <c r="P38" s="45">
        <f t="shared" si="7"/>
        <v>0.1421007032</v>
      </c>
      <c r="Q38" s="46">
        <f t="shared" si="8"/>
        <v>0.2961510166</v>
      </c>
      <c r="R38" s="46">
        <f t="shared" si="9"/>
        <v>0.7580267547</v>
      </c>
      <c r="S38" s="46">
        <f t="shared" si="10"/>
        <v>-0.0659720866</v>
      </c>
      <c r="T38" s="38">
        <f t="shared" ref="T38:AM38" si="42">T$1*POWER($K38,T$2)*POWER($L38,T$3)</f>
        <v>0.1421007032</v>
      </c>
      <c r="U38" s="38">
        <f t="shared" si="42"/>
        <v>-0.1899613206</v>
      </c>
      <c r="V38" s="38">
        <f t="shared" si="42"/>
        <v>-0.036440664</v>
      </c>
      <c r="W38" s="38">
        <f t="shared" si="42"/>
        <v>0.5225530012</v>
      </c>
      <c r="X38" s="38">
        <f t="shared" si="42"/>
        <v>0.880120498</v>
      </c>
      <c r="Y38" s="38">
        <f t="shared" si="42"/>
        <v>0.01378942995</v>
      </c>
      <c r="Z38" s="38">
        <f t="shared" si="42"/>
        <v>-0.06178270661</v>
      </c>
      <c r="AA38" s="38">
        <f t="shared" si="42"/>
        <v>0.001636332093</v>
      </c>
      <c r="AB38" s="38">
        <f t="shared" si="42"/>
        <v>-0.02541359237</v>
      </c>
      <c r="AC38" s="38">
        <f t="shared" si="42"/>
        <v>-0.0503232064</v>
      </c>
      <c r="AD38" s="38">
        <f t="shared" si="42"/>
        <v>-0.002894165155</v>
      </c>
      <c r="AE38" s="38">
        <f t="shared" si="42"/>
        <v>0.1313229355</v>
      </c>
      <c r="AF38" s="38">
        <f t="shared" si="42"/>
        <v>-0.203461179</v>
      </c>
      <c r="AG38" s="38">
        <f t="shared" si="42"/>
        <v>-0.0002074380533</v>
      </c>
      <c r="AH38" s="38">
        <f t="shared" si="42"/>
        <v>0.000391799847</v>
      </c>
      <c r="AI38" s="38">
        <f t="shared" si="42"/>
        <v>0.01497744368</v>
      </c>
      <c r="AJ38" s="38">
        <f t="shared" si="42"/>
        <v>-0.0000194051007</v>
      </c>
      <c r="AK38" s="38">
        <f t="shared" si="42"/>
        <v>0.0002406800885</v>
      </c>
      <c r="AL38" s="38">
        <f t="shared" si="42"/>
        <v>0.002700199878</v>
      </c>
      <c r="AM38" s="38">
        <f t="shared" si="42"/>
        <v>-0.009022958311</v>
      </c>
    </row>
    <row r="39">
      <c r="A39" s="60">
        <v>9.0</v>
      </c>
      <c r="B39" s="60">
        <v>9.0</v>
      </c>
      <c r="C39" s="60">
        <v>9.0</v>
      </c>
      <c r="D39" s="49">
        <v>16.0</v>
      </c>
      <c r="E39" s="53" t="s">
        <v>550</v>
      </c>
      <c r="F39" s="49">
        <v>-0.7452065337845984</v>
      </c>
      <c r="G39" s="49" t="s">
        <v>537</v>
      </c>
      <c r="H39" s="52">
        <f>'Original Data'!N35-$H$2</f>
        <v>-0.01291683536</v>
      </c>
      <c r="I39" s="52">
        <f>'Original Data'!P35-$I$2</f>
        <v>-0.1772668289</v>
      </c>
      <c r="J39" s="52">
        <f>'Original Data'!J35-$J$2</f>
        <v>-0.1632954351</v>
      </c>
      <c r="K39" s="40">
        <f t="shared" si="2"/>
        <v>-0.1772668289</v>
      </c>
      <c r="L39" s="41">
        <f t="shared" si="3"/>
        <v>-0.1632954351</v>
      </c>
      <c r="M39" s="42">
        <f t="shared" si="4"/>
        <v>-0.01291683536</v>
      </c>
      <c r="N39" s="58">
        <f>'Cubic Output'!J35</f>
        <v>-0.0004602165867</v>
      </c>
      <c r="O39" s="59">
        <f t="shared" si="6"/>
        <v>-0.01245661877</v>
      </c>
      <c r="P39" s="45">
        <f t="shared" si="7"/>
        <v>0.1421007032</v>
      </c>
      <c r="Q39" s="46">
        <f t="shared" si="8"/>
        <v>0.1597876639</v>
      </c>
      <c r="R39" s="46">
        <f t="shared" si="9"/>
        <v>0.8018691506</v>
      </c>
      <c r="S39" s="46">
        <f t="shared" si="10"/>
        <v>0.0003689996544</v>
      </c>
      <c r="T39" s="38">
        <f t="shared" ref="T39:AM39" si="43">T$1*POWER($K39,T$2)*POWER($L39,T$3)</f>
        <v>0.1421007032</v>
      </c>
      <c r="U39" s="38">
        <f t="shared" si="43"/>
        <v>-0.1899613206</v>
      </c>
      <c r="V39" s="38">
        <f t="shared" si="43"/>
        <v>-0.04132990174</v>
      </c>
      <c r="W39" s="38">
        <f t="shared" si="43"/>
        <v>0.3910788863</v>
      </c>
      <c r="X39" s="38">
        <f t="shared" si="43"/>
        <v>0.880120498</v>
      </c>
      <c r="Y39" s="38">
        <f t="shared" si="43"/>
        <v>0.01563955544</v>
      </c>
      <c r="Z39" s="38">
        <f t="shared" si="43"/>
        <v>-0.04623820366</v>
      </c>
      <c r="AA39" s="38">
        <f t="shared" si="43"/>
        <v>0.002104881398</v>
      </c>
      <c r="AB39" s="38">
        <f t="shared" si="43"/>
        <v>-0.02157139215</v>
      </c>
      <c r="AC39" s="38">
        <f t="shared" si="43"/>
        <v>-0.02818618847</v>
      </c>
      <c r="AD39" s="38">
        <f t="shared" si="43"/>
        <v>-0.002894165155</v>
      </c>
      <c r="AE39" s="38">
        <f t="shared" si="43"/>
        <v>0.1489425116</v>
      </c>
      <c r="AF39" s="38">
        <f t="shared" si="43"/>
        <v>-0.1522704321</v>
      </c>
      <c r="AG39" s="38">
        <f t="shared" si="43"/>
        <v>-0.0002668361157</v>
      </c>
      <c r="AH39" s="38">
        <f t="shared" si="43"/>
        <v>0.0003325648739</v>
      </c>
      <c r="AI39" s="38">
        <f t="shared" si="43"/>
        <v>0.008388913992</v>
      </c>
      <c r="AJ39" s="38">
        <f t="shared" si="43"/>
        <v>-0.00002831067171</v>
      </c>
      <c r="AK39" s="38">
        <f t="shared" si="43"/>
        <v>0.0002317023123</v>
      </c>
      <c r="AL39" s="38">
        <f t="shared" si="43"/>
        <v>0.001715307755</v>
      </c>
      <c r="AM39" s="38">
        <f t="shared" si="43"/>
        <v>-0.003782256874</v>
      </c>
    </row>
    <row r="40">
      <c r="A40" s="60">
        <v>10.0</v>
      </c>
      <c r="B40" s="60">
        <v>4.0</v>
      </c>
      <c r="C40" s="60">
        <v>18.0</v>
      </c>
      <c r="D40" s="49">
        <v>17.0</v>
      </c>
      <c r="E40" s="53" t="s">
        <v>552</v>
      </c>
      <c r="F40" s="49">
        <v>-0.8969771917477386</v>
      </c>
      <c r="G40" s="49" t="s">
        <v>539</v>
      </c>
      <c r="H40" s="52">
        <f>'Original Data'!N36-$H$2</f>
        <v>0.05528140457</v>
      </c>
      <c r="I40" s="52">
        <f>'Original Data'!P36-$I$2</f>
        <v>-0.1151732671</v>
      </c>
      <c r="J40" s="52">
        <f>'Original Data'!J36-$J$2</f>
        <v>-0.05076042475</v>
      </c>
      <c r="K40" s="40">
        <f t="shared" si="2"/>
        <v>-0.1151732671</v>
      </c>
      <c r="L40" s="41">
        <f t="shared" si="3"/>
        <v>-0.05076042475</v>
      </c>
      <c r="M40" s="42">
        <f t="shared" si="4"/>
        <v>0.05528140457</v>
      </c>
      <c r="N40" s="58">
        <f>'Cubic Output'!J36</f>
        <v>0.06259260008</v>
      </c>
      <c r="O40" s="59">
        <f t="shared" si="6"/>
        <v>-0.007311195513</v>
      </c>
      <c r="P40" s="45">
        <f t="shared" si="7"/>
        <v>0.1421007032</v>
      </c>
      <c r="Q40" s="46">
        <f t="shared" si="8"/>
        <v>0.05128185892</v>
      </c>
      <c r="R40" s="46">
        <f t="shared" si="9"/>
        <v>0.8388887468</v>
      </c>
      <c r="S40" s="46">
        <f t="shared" si="10"/>
        <v>-0.05274398862</v>
      </c>
      <c r="T40" s="38">
        <f t="shared" ref="T40:AM40" si="44">T$1*POWER($K40,T$2)*POWER($L40,T$3)</f>
        <v>0.1421007032</v>
      </c>
      <c r="U40" s="38">
        <f t="shared" si="44"/>
        <v>-0.1899613206</v>
      </c>
      <c r="V40" s="38">
        <f t="shared" si="44"/>
        <v>-0.01284740977</v>
      </c>
      <c r="W40" s="38">
        <f t="shared" si="44"/>
        <v>0.2540905893</v>
      </c>
      <c r="X40" s="38">
        <f t="shared" si="44"/>
        <v>0.880120498</v>
      </c>
      <c r="Y40" s="38">
        <f t="shared" si="44"/>
        <v>0.004861559522</v>
      </c>
      <c r="Z40" s="38">
        <f t="shared" si="44"/>
        <v>-0.03004174561</v>
      </c>
      <c r="AA40" s="38">
        <f t="shared" si="44"/>
        <v>0.0002033902062</v>
      </c>
      <c r="AB40" s="38">
        <f t="shared" si="44"/>
        <v>-0.004356659195</v>
      </c>
      <c r="AC40" s="38">
        <f t="shared" si="44"/>
        <v>-0.01189829611</v>
      </c>
      <c r="AD40" s="38">
        <f t="shared" si="44"/>
        <v>-0.002894165155</v>
      </c>
      <c r="AE40" s="38">
        <f t="shared" si="44"/>
        <v>0.04629881509</v>
      </c>
      <c r="AF40" s="38">
        <f t="shared" si="44"/>
        <v>-0.09893268386</v>
      </c>
      <c r="AG40" s="38">
        <f t="shared" si="44"/>
        <v>-0.00002578380552</v>
      </c>
      <c r="AH40" s="38">
        <f t="shared" si="44"/>
        <v>0.00006716635653</v>
      </c>
      <c r="AI40" s="38">
        <f t="shared" si="44"/>
        <v>0.003541230232</v>
      </c>
      <c r="AJ40" s="38">
        <f t="shared" si="44"/>
        <v>-0.0000008503618807</v>
      </c>
      <c r="AK40" s="38">
        <f t="shared" si="44"/>
        <v>0.00001454644889</v>
      </c>
      <c r="AL40" s="38">
        <f t="shared" si="44"/>
        <v>0.0002250824718</v>
      </c>
      <c r="AM40" s="38">
        <f t="shared" si="44"/>
        <v>-0.001037346039</v>
      </c>
    </row>
    <row r="41">
      <c r="A41" s="60">
        <v>11.0</v>
      </c>
      <c r="B41" s="60">
        <v>11.0</v>
      </c>
      <c r="C41" s="60">
        <v>11.0</v>
      </c>
      <c r="D41" s="50">
        <v>1.0</v>
      </c>
      <c r="E41" s="53" t="s">
        <v>520</v>
      </c>
      <c r="F41" s="50">
        <v>-0.0028941651547989902</v>
      </c>
      <c r="G41" s="50" t="s">
        <v>541</v>
      </c>
      <c r="H41" s="52">
        <f>'Original Data'!N37-$H$2</f>
        <v>0.05911582723</v>
      </c>
      <c r="I41" s="52">
        <f>'Original Data'!P37-$I$2</f>
        <v>-0.0735011538</v>
      </c>
      <c r="J41" s="52">
        <f>'Original Data'!J37-$J$2</f>
        <v>-0.01632406473</v>
      </c>
      <c r="K41" s="40">
        <f t="shared" si="2"/>
        <v>-0.0735011538</v>
      </c>
      <c r="L41" s="41">
        <f t="shared" si="3"/>
        <v>-0.01632406473</v>
      </c>
      <c r="M41" s="42">
        <f t="shared" si="4"/>
        <v>0.05911582723</v>
      </c>
      <c r="N41" s="58">
        <f>'Cubic Output'!J37</f>
        <v>0.05836655768</v>
      </c>
      <c r="O41" s="59">
        <f t="shared" si="6"/>
        <v>0.0007492695532</v>
      </c>
      <c r="P41" s="45">
        <f t="shared" si="7"/>
        <v>0.1421007032</v>
      </c>
      <c r="Q41" s="46">
        <f t="shared" si="8"/>
        <v>-0.03193766053</v>
      </c>
      <c r="R41" s="46">
        <f t="shared" si="9"/>
        <v>0.8567929801</v>
      </c>
      <c r="S41" s="46">
        <f t="shared" si="10"/>
        <v>-0.04992751085</v>
      </c>
      <c r="T41" s="38">
        <f t="shared" ref="T41:AM41" si="45">T$1*POWER($K41,T$2)*POWER($L41,T$3)</f>
        <v>0.1421007032</v>
      </c>
      <c r="U41" s="38">
        <f t="shared" si="45"/>
        <v>-0.1899613206</v>
      </c>
      <c r="V41" s="38">
        <f t="shared" si="45"/>
        <v>-0.004131603503</v>
      </c>
      <c r="W41" s="38">
        <f t="shared" si="45"/>
        <v>0.1621552636</v>
      </c>
      <c r="X41" s="38">
        <f t="shared" si="45"/>
        <v>0.880120498</v>
      </c>
      <c r="Y41" s="38">
        <f t="shared" si="45"/>
        <v>0.001563430817</v>
      </c>
      <c r="Z41" s="38">
        <f t="shared" si="45"/>
        <v>-0.01917200945</v>
      </c>
      <c r="AA41" s="38">
        <f t="shared" si="45"/>
        <v>0.00002103469206</v>
      </c>
      <c r="AB41" s="38">
        <f t="shared" si="45"/>
        <v>-0.0008941268136</v>
      </c>
      <c r="AC41" s="38">
        <f t="shared" si="45"/>
        <v>-0.004845847171</v>
      </c>
      <c r="AD41" s="38">
        <f t="shared" si="45"/>
        <v>-0.002894165155</v>
      </c>
      <c r="AE41" s="38">
        <f t="shared" si="45"/>
        <v>0.01488925395</v>
      </c>
      <c r="AF41" s="38">
        <f t="shared" si="45"/>
        <v>-0.06313675557</v>
      </c>
      <c r="AG41" s="38">
        <f t="shared" si="45"/>
        <v>-0.000002666570919</v>
      </c>
      <c r="AH41" s="38">
        <f t="shared" si="45"/>
        <v>0.00001378470008</v>
      </c>
      <c r="AI41" s="38">
        <f t="shared" si="45"/>
        <v>0.001442245204</v>
      </c>
      <c r="AJ41" s="38">
        <f t="shared" si="45"/>
        <v>-0.0000000282821855</v>
      </c>
      <c r="AK41" s="38">
        <f t="shared" si="45"/>
        <v>0.0000009600759198</v>
      </c>
      <c r="AL41" s="38">
        <f t="shared" si="45"/>
        <v>0.00002948014918</v>
      </c>
      <c r="AM41" s="38">
        <f t="shared" si="45"/>
        <v>-0.0002696193536</v>
      </c>
    </row>
    <row r="42">
      <c r="A42" s="60">
        <v>12.0</v>
      </c>
      <c r="B42" s="60">
        <v>12.0</v>
      </c>
      <c r="C42" s="60">
        <v>5.0</v>
      </c>
      <c r="D42" s="50">
        <v>2.0</v>
      </c>
      <c r="E42" s="53" t="s">
        <v>522</v>
      </c>
      <c r="F42" s="50">
        <v>-0.9121045641806097</v>
      </c>
      <c r="G42" s="50" t="s">
        <v>543</v>
      </c>
      <c r="H42" s="52">
        <f>'Original Data'!N38-$H$2</f>
        <v>0.1863299979</v>
      </c>
      <c r="I42" s="52">
        <f>'Original Data'!P38-$I$2</f>
        <v>0.1435479605</v>
      </c>
      <c r="J42" s="52">
        <f>'Original Data'!J38-$J$2</f>
        <v>0.3021732811</v>
      </c>
      <c r="K42" s="40">
        <f t="shared" si="2"/>
        <v>0.1435479605</v>
      </c>
      <c r="L42" s="41">
        <f t="shared" si="3"/>
        <v>0.3021732811</v>
      </c>
      <c r="M42" s="42">
        <f t="shared" si="4"/>
        <v>0.1863299979</v>
      </c>
      <c r="N42" s="58">
        <f>'Cubic Output'!J38</f>
        <v>0.1966973387</v>
      </c>
      <c r="O42" s="59">
        <f t="shared" si="6"/>
        <v>-0.01036734076</v>
      </c>
      <c r="P42" s="45">
        <f t="shared" si="7"/>
        <v>0.1421007032</v>
      </c>
      <c r="Q42" s="46">
        <f t="shared" si="8"/>
        <v>-0.4301712699</v>
      </c>
      <c r="R42" s="46">
        <f t="shared" si="9"/>
        <v>0.845023104</v>
      </c>
      <c r="S42" s="46">
        <f t="shared" si="10"/>
        <v>-0.15065195</v>
      </c>
      <c r="T42" s="38">
        <f t="shared" ref="T42:AM42" si="46">T$1*POWER($K42,T$2)*POWER($L42,T$3)</f>
        <v>0.1421007032</v>
      </c>
      <c r="U42" s="38">
        <f t="shared" si="46"/>
        <v>-0.1899613206</v>
      </c>
      <c r="V42" s="38">
        <f t="shared" si="46"/>
        <v>0.07647973756</v>
      </c>
      <c r="W42" s="38">
        <f t="shared" si="46"/>
        <v>-0.3166896868</v>
      </c>
      <c r="X42" s="38">
        <f t="shared" si="46"/>
        <v>0.880120498</v>
      </c>
      <c r="Y42" s="38">
        <f t="shared" si="46"/>
        <v>-0.028940526</v>
      </c>
      <c r="Z42" s="38">
        <f t="shared" si="46"/>
        <v>0.03744298848</v>
      </c>
      <c r="AA42" s="38">
        <f t="shared" si="46"/>
        <v>0.007207616361</v>
      </c>
      <c r="AB42" s="38">
        <f t="shared" si="46"/>
        <v>-0.03232434557</v>
      </c>
      <c r="AC42" s="38">
        <f t="shared" si="46"/>
        <v>-0.01848312724</v>
      </c>
      <c r="AD42" s="38">
        <f t="shared" si="46"/>
        <v>-0.002894165155</v>
      </c>
      <c r="AE42" s="38">
        <f t="shared" si="46"/>
        <v>-0.2756136289</v>
      </c>
      <c r="AF42" s="38">
        <f t="shared" si="46"/>
        <v>0.1233062616</v>
      </c>
      <c r="AG42" s="38">
        <f t="shared" si="46"/>
        <v>-0.0009137105563</v>
      </c>
      <c r="AH42" s="38">
        <f t="shared" si="46"/>
        <v>0.0004983425193</v>
      </c>
      <c r="AI42" s="38">
        <f t="shared" si="46"/>
        <v>0.005501040513</v>
      </c>
      <c r="AJ42" s="38">
        <f t="shared" si="46"/>
        <v>0.0001793891708</v>
      </c>
      <c r="AK42" s="38">
        <f t="shared" si="46"/>
        <v>-0.0006424864177</v>
      </c>
      <c r="AL42" s="38">
        <f t="shared" si="46"/>
        <v>-0.002081436513</v>
      </c>
      <c r="AM42" s="38">
        <f t="shared" si="46"/>
        <v>0.002008443751</v>
      </c>
    </row>
    <row r="43">
      <c r="A43" s="60">
        <v>13.0</v>
      </c>
      <c r="B43" s="60">
        <v>5.0</v>
      </c>
      <c r="C43" s="60">
        <v>12.0</v>
      </c>
      <c r="D43" s="50">
        <v>3.0</v>
      </c>
      <c r="E43" s="53" t="s">
        <v>524</v>
      </c>
      <c r="F43" s="50">
        <v>0.8589899926747244</v>
      </c>
      <c r="G43" s="50" t="s">
        <v>545</v>
      </c>
      <c r="H43" s="52">
        <f>'Original Data'!N39-$H$2</f>
        <v>0.1658696399</v>
      </c>
      <c r="I43" s="52">
        <f>'Original Data'!P39-$I$2</f>
        <v>-0.04340856121</v>
      </c>
      <c r="J43" s="52">
        <f>'Original Data'!J39-$J$2</f>
        <v>0.1141866293</v>
      </c>
      <c r="K43" s="40">
        <f t="shared" si="2"/>
        <v>-0.04340856121</v>
      </c>
      <c r="L43" s="41">
        <f t="shared" si="3"/>
        <v>0.1141866293</v>
      </c>
      <c r="M43" s="42">
        <f t="shared" si="4"/>
        <v>0.1658696399</v>
      </c>
      <c r="N43" s="58">
        <f>'Cubic Output'!J39</f>
        <v>0.1687580231</v>
      </c>
      <c r="O43" s="59">
        <f t="shared" si="6"/>
        <v>-0.002888383242</v>
      </c>
      <c r="P43" s="45">
        <f t="shared" si="7"/>
        <v>0.1421007032</v>
      </c>
      <c r="Q43" s="46">
        <f t="shared" si="8"/>
        <v>-0.06529459897</v>
      </c>
      <c r="R43" s="46">
        <f t="shared" si="9"/>
        <v>0.8608944441</v>
      </c>
      <c r="S43" s="46">
        <f t="shared" si="10"/>
        <v>-0.1441062529</v>
      </c>
      <c r="T43" s="38">
        <f t="shared" ref="T43:AM43" si="47">T$1*POWER($K43,T$2)*POWER($L43,T$3)</f>
        <v>0.1421007032</v>
      </c>
      <c r="U43" s="38">
        <f t="shared" si="47"/>
        <v>-0.1899613206</v>
      </c>
      <c r="V43" s="38">
        <f t="shared" si="47"/>
        <v>0.02890051499</v>
      </c>
      <c r="W43" s="38">
        <f t="shared" si="47"/>
        <v>0.09576620667</v>
      </c>
      <c r="X43" s="38">
        <f t="shared" si="47"/>
        <v>0.880120498</v>
      </c>
      <c r="Y43" s="38">
        <f t="shared" si="47"/>
        <v>-0.01093617907</v>
      </c>
      <c r="Z43" s="38">
        <f t="shared" si="47"/>
        <v>-0.0113226705</v>
      </c>
      <c r="AA43" s="38">
        <f t="shared" si="47"/>
        <v>0.001029224339</v>
      </c>
      <c r="AB43" s="38">
        <f t="shared" si="47"/>
        <v>0.0036937483</v>
      </c>
      <c r="AC43" s="38">
        <f t="shared" si="47"/>
        <v>-0.001690176981</v>
      </c>
      <c r="AD43" s="38">
        <f t="shared" si="47"/>
        <v>-0.002894165155</v>
      </c>
      <c r="AE43" s="38">
        <f t="shared" si="47"/>
        <v>-0.1041501457</v>
      </c>
      <c r="AF43" s="38">
        <f t="shared" si="47"/>
        <v>-0.03728751968</v>
      </c>
      <c r="AG43" s="38">
        <f t="shared" si="47"/>
        <v>-0.0001304749166</v>
      </c>
      <c r="AH43" s="38">
        <f t="shared" si="47"/>
        <v>-0.00005694629856</v>
      </c>
      <c r="AI43" s="38">
        <f t="shared" si="47"/>
        <v>0.0005030389027</v>
      </c>
      <c r="AJ43" s="38">
        <f t="shared" si="47"/>
        <v>0.000009679965301</v>
      </c>
      <c r="AK43" s="38">
        <f t="shared" si="47"/>
        <v>0.00002774346501</v>
      </c>
      <c r="AL43" s="38">
        <f t="shared" si="47"/>
        <v>-0.00007192487088</v>
      </c>
      <c r="AM43" s="38">
        <f t="shared" si="47"/>
        <v>-0.00005553857945</v>
      </c>
    </row>
    <row r="44">
      <c r="A44" s="60">
        <v>14.0</v>
      </c>
      <c r="B44" s="60">
        <v>14.0</v>
      </c>
      <c r="C44" s="60">
        <v>2.0</v>
      </c>
      <c r="D44" s="50">
        <v>5.0</v>
      </c>
      <c r="E44" s="53" t="s">
        <v>528</v>
      </c>
      <c r="F44" s="50">
        <v>-0.010006829996734738</v>
      </c>
      <c r="G44" s="50" t="s">
        <v>547</v>
      </c>
      <c r="H44" s="52">
        <f>'Original Data'!N40-$H$2</f>
        <v>0.0817894704</v>
      </c>
      <c r="I44" s="52">
        <f>'Original Data'!P40-$I$2</f>
        <v>-0.1749875086</v>
      </c>
      <c r="J44" s="52">
        <f>'Original Data'!J40-$J$2</f>
        <v>-0.0943606928</v>
      </c>
      <c r="K44" s="40">
        <f t="shared" si="2"/>
        <v>-0.1749875086</v>
      </c>
      <c r="L44" s="41">
        <f t="shared" si="3"/>
        <v>-0.0943606928</v>
      </c>
      <c r="M44" s="42">
        <f t="shared" si="4"/>
        <v>0.0817894704</v>
      </c>
      <c r="N44" s="58">
        <f>'Cubic Output'!J40</f>
        <v>0.07512497063</v>
      </c>
      <c r="O44" s="59">
        <f t="shared" si="6"/>
        <v>0.006664499773</v>
      </c>
      <c r="P44" s="45">
        <f t="shared" si="7"/>
        <v>0.1421007032</v>
      </c>
      <c r="Q44" s="46">
        <f t="shared" si="8"/>
        <v>0.1722064301</v>
      </c>
      <c r="R44" s="46">
        <f t="shared" si="9"/>
        <v>0.8044462252</v>
      </c>
      <c r="S44" s="46">
        <f t="shared" si="10"/>
        <v>-0.06146613992</v>
      </c>
      <c r="T44" s="38">
        <f t="shared" ref="T44:AM44" si="48">T$1*POWER($K44,T$2)*POWER($L44,T$3)</f>
        <v>0.1421007032</v>
      </c>
      <c r="U44" s="38">
        <f t="shared" si="48"/>
        <v>-0.1899613206</v>
      </c>
      <c r="V44" s="38">
        <f t="shared" si="48"/>
        <v>-0.02388259145</v>
      </c>
      <c r="W44" s="38">
        <f t="shared" si="48"/>
        <v>0.3860503422</v>
      </c>
      <c r="X44" s="38">
        <f t="shared" si="48"/>
        <v>0.880120498</v>
      </c>
      <c r="Y44" s="38">
        <f t="shared" si="48"/>
        <v>0.009037357879</v>
      </c>
      <c r="Z44" s="38">
        <f t="shared" si="48"/>
        <v>-0.04564366672</v>
      </c>
      <c r="AA44" s="38">
        <f t="shared" si="48"/>
        <v>0.0007028485989</v>
      </c>
      <c r="AB44" s="38">
        <f t="shared" si="48"/>
        <v>-0.01230480747</v>
      </c>
      <c r="AC44" s="38">
        <f t="shared" si="48"/>
        <v>-0.02746600506</v>
      </c>
      <c r="AD44" s="38">
        <f t="shared" si="48"/>
        <v>-0.002894165155</v>
      </c>
      <c r="AE44" s="38">
        <f t="shared" si="48"/>
        <v>0.08606681858</v>
      </c>
      <c r="AF44" s="38">
        <f t="shared" si="48"/>
        <v>-0.1503125187</v>
      </c>
      <c r="AG44" s="38">
        <f t="shared" si="48"/>
        <v>-0.00008910021734</v>
      </c>
      <c r="AH44" s="38">
        <f t="shared" si="48"/>
        <v>0.0001897024872</v>
      </c>
      <c r="AI44" s="38">
        <f t="shared" si="48"/>
        <v>0.008174569411</v>
      </c>
      <c r="AJ44" s="38">
        <f t="shared" si="48"/>
        <v>-0.0000054626252</v>
      </c>
      <c r="AK44" s="38">
        <f t="shared" si="48"/>
        <v>0.00007637374613</v>
      </c>
      <c r="AL44" s="38">
        <f t="shared" si="48"/>
        <v>0.0009658690988</v>
      </c>
      <c r="AM44" s="38">
        <f t="shared" si="48"/>
        <v>-0.003638226535</v>
      </c>
    </row>
    <row r="45">
      <c r="A45" s="60">
        <v>15.0</v>
      </c>
      <c r="B45" s="60">
        <v>6.0</v>
      </c>
      <c r="C45" s="60">
        <v>6.0</v>
      </c>
      <c r="D45" s="50">
        <v>6.0</v>
      </c>
      <c r="E45" s="53" t="s">
        <v>530</v>
      </c>
      <c r="F45" s="50">
        <v>0.011488804953057888</v>
      </c>
      <c r="G45" s="50" t="s">
        <v>549</v>
      </c>
      <c r="H45" s="52">
        <f>'Original Data'!N41-$H$2</f>
        <v>0.08183602642</v>
      </c>
      <c r="I45" s="52">
        <f>'Original Data'!P41-$I$2</f>
        <v>0.07003681694</v>
      </c>
      <c r="J45" s="52">
        <f>'Original Data'!J41-$J$2</f>
        <v>0.1576093624</v>
      </c>
      <c r="K45" s="40">
        <f t="shared" si="2"/>
        <v>0.07003681694</v>
      </c>
      <c r="L45" s="41">
        <f t="shared" si="3"/>
        <v>0.1576093624</v>
      </c>
      <c r="M45" s="42">
        <f t="shared" si="4"/>
        <v>0.08183602642</v>
      </c>
      <c r="N45" s="58">
        <f>'Cubic Output'!J41</f>
        <v>0.1012597935</v>
      </c>
      <c r="O45" s="59">
        <f t="shared" si="6"/>
        <v>-0.0194237671</v>
      </c>
      <c r="P45" s="45">
        <f t="shared" si="7"/>
        <v>0.1421007032</v>
      </c>
      <c r="Q45" s="46">
        <f t="shared" si="8"/>
        <v>-0.304582942</v>
      </c>
      <c r="R45" s="46">
        <f t="shared" si="9"/>
        <v>0.8726289997</v>
      </c>
      <c r="S45" s="46">
        <f t="shared" si="10"/>
        <v>-0.08538671636</v>
      </c>
      <c r="T45" s="38">
        <f t="shared" ref="T45:AM45" si="49">T$1*POWER($K45,T$2)*POWER($L45,T$3)</f>
        <v>0.1421007032</v>
      </c>
      <c r="U45" s="38">
        <f t="shared" si="49"/>
        <v>-0.1899613206</v>
      </c>
      <c r="V45" s="38">
        <f t="shared" si="49"/>
        <v>0.03989076276</v>
      </c>
      <c r="W45" s="38">
        <f t="shared" si="49"/>
        <v>-0.1545123842</v>
      </c>
      <c r="X45" s="38">
        <f t="shared" si="49"/>
        <v>0.880120498</v>
      </c>
      <c r="Y45" s="38">
        <f t="shared" si="49"/>
        <v>-0.01509497409</v>
      </c>
      <c r="Z45" s="38">
        <f t="shared" si="49"/>
        <v>0.0182683733</v>
      </c>
      <c r="AA45" s="38">
        <f t="shared" si="49"/>
        <v>0.001960846358</v>
      </c>
      <c r="AB45" s="38">
        <f t="shared" si="49"/>
        <v>-0.008225931069</v>
      </c>
      <c r="AC45" s="38">
        <f t="shared" si="49"/>
        <v>-0.004399812809</v>
      </c>
      <c r="AD45" s="38">
        <f t="shared" si="49"/>
        <v>-0.002894165155</v>
      </c>
      <c r="AE45" s="38">
        <f t="shared" si="49"/>
        <v>-0.1437562188</v>
      </c>
      <c r="AF45" s="38">
        <f t="shared" si="49"/>
        <v>0.06016092487</v>
      </c>
      <c r="AG45" s="38">
        <f t="shared" si="49"/>
        <v>-0.000248576773</v>
      </c>
      <c r="AH45" s="38">
        <f t="shared" si="49"/>
        <v>0.0001268186916</v>
      </c>
      <c r="AI45" s="38">
        <f t="shared" si="49"/>
        <v>0.001309494232</v>
      </c>
      <c r="AJ45" s="38">
        <f t="shared" si="49"/>
        <v>0.00002545505721</v>
      </c>
      <c r="AK45" s="38">
        <f t="shared" si="49"/>
        <v>-0.00008527961434</v>
      </c>
      <c r="AL45" s="38">
        <f t="shared" si="49"/>
        <v>-0.0002584329393</v>
      </c>
      <c r="AM45" s="38">
        <f t="shared" si="49"/>
        <v>0.00023326404</v>
      </c>
    </row>
    <row r="46">
      <c r="A46" s="60">
        <v>16.0</v>
      </c>
      <c r="B46" s="60">
        <v>2.0</v>
      </c>
      <c r="C46" s="60">
        <v>14.0</v>
      </c>
      <c r="D46" s="50">
        <v>7.0</v>
      </c>
      <c r="E46" s="53" t="s">
        <v>532</v>
      </c>
      <c r="F46" s="50">
        <v>0.2669628254754106</v>
      </c>
      <c r="G46" s="50" t="s">
        <v>551</v>
      </c>
      <c r="H46" s="52">
        <f>'Original Data'!N42-$H$2</f>
        <v>0.08070183041</v>
      </c>
      <c r="I46" s="52">
        <f>'Original Data'!P42-$I$2</f>
        <v>-0.0280711379</v>
      </c>
      <c r="J46" s="52">
        <f>'Original Data'!J42-$J$2</f>
        <v>0.04852767794</v>
      </c>
      <c r="K46" s="40">
        <f t="shared" si="2"/>
        <v>-0.0280711379</v>
      </c>
      <c r="L46" s="41">
        <f t="shared" si="3"/>
        <v>0.04852767794</v>
      </c>
      <c r="M46" s="42">
        <f t="shared" si="4"/>
        <v>0.08070183041</v>
      </c>
      <c r="N46" s="58">
        <f>'Cubic Output'!J42</f>
        <v>0.08269567597</v>
      </c>
      <c r="O46" s="59">
        <f t="shared" si="6"/>
        <v>-0.001993845561</v>
      </c>
      <c r="P46" s="45">
        <f t="shared" si="7"/>
        <v>0.1421007032</v>
      </c>
      <c r="Q46" s="46">
        <f t="shared" si="8"/>
        <v>-0.1157496111</v>
      </c>
      <c r="R46" s="46">
        <f t="shared" si="9"/>
        <v>0.868644939</v>
      </c>
      <c r="S46" s="46">
        <f t="shared" si="10"/>
        <v>-0.07112197891</v>
      </c>
      <c r="T46" s="38">
        <f t="shared" ref="T46:AM46" si="50">T$1*POWER($K46,T$2)*POWER($L46,T$3)</f>
        <v>0.1421007032</v>
      </c>
      <c r="U46" s="38">
        <f t="shared" si="50"/>
        <v>-0.1899613206</v>
      </c>
      <c r="V46" s="38">
        <f t="shared" si="50"/>
        <v>0.01228230391</v>
      </c>
      <c r="W46" s="38">
        <f t="shared" si="50"/>
        <v>0.06192940559</v>
      </c>
      <c r="X46" s="38">
        <f t="shared" si="50"/>
        <v>0.880120498</v>
      </c>
      <c r="Y46" s="38">
        <f t="shared" si="50"/>
        <v>-0.004647719083</v>
      </c>
      <c r="Z46" s="38">
        <f t="shared" si="50"/>
        <v>-0.007322063575</v>
      </c>
      <c r="AA46" s="38">
        <f t="shared" si="50"/>
        <v>0.0001858910854</v>
      </c>
      <c r="AB46" s="38">
        <f t="shared" si="50"/>
        <v>0.001015140565</v>
      </c>
      <c r="AC46" s="38">
        <f t="shared" si="50"/>
        <v>-0.0007068079656</v>
      </c>
      <c r="AD46" s="38">
        <f t="shared" si="50"/>
        <v>-0.002894165155</v>
      </c>
      <c r="AE46" s="38">
        <f t="shared" si="50"/>
        <v>-0.04426231654</v>
      </c>
      <c r="AF46" s="38">
        <f t="shared" si="50"/>
        <v>-0.02411282654</v>
      </c>
      <c r="AG46" s="38">
        <f t="shared" si="50"/>
        <v>-0.00002356543946</v>
      </c>
      <c r="AH46" s="38">
        <f t="shared" si="50"/>
        <v>-0.00001565036191</v>
      </c>
      <c r="AI46" s="38">
        <f t="shared" si="50"/>
        <v>0.0002103637119</v>
      </c>
      <c r="AJ46" s="38">
        <f t="shared" si="50"/>
        <v>0.0000007430132757</v>
      </c>
      <c r="AK46" s="38">
        <f t="shared" si="50"/>
        <v>0.00000324036433</v>
      </c>
      <c r="AL46" s="38">
        <f t="shared" si="50"/>
        <v>-0.00001278270014</v>
      </c>
      <c r="AM46" s="38">
        <f t="shared" si="50"/>
        <v>-0.00001501926384</v>
      </c>
    </row>
    <row r="47">
      <c r="A47" s="60">
        <v>17.0</v>
      </c>
      <c r="B47" s="60">
        <v>17.0</v>
      </c>
      <c r="C47" s="60">
        <v>1.0</v>
      </c>
      <c r="D47" s="50">
        <v>11.0</v>
      </c>
      <c r="E47" s="53" t="s">
        <v>540</v>
      </c>
      <c r="F47" s="50">
        <v>0.0065017166903991895</v>
      </c>
      <c r="G47" s="50" t="s">
        <v>553</v>
      </c>
      <c r="H47" s="52">
        <f>'Original Data'!N43-$H$2</f>
        <v>0.1243010124</v>
      </c>
      <c r="I47" s="52">
        <f>'Original Data'!P43-$I$2</f>
        <v>0.1165914388</v>
      </c>
      <c r="J47" s="52">
        <f>'Original Data'!J43-$J$2</f>
        <v>0.2241822644</v>
      </c>
      <c r="K47" s="40">
        <f t="shared" si="2"/>
        <v>0.1165914388</v>
      </c>
      <c r="L47" s="41">
        <f t="shared" si="3"/>
        <v>0.2241822644</v>
      </c>
      <c r="M47" s="42">
        <f t="shared" si="4"/>
        <v>0.1243010124</v>
      </c>
      <c r="N47" s="58">
        <f>'Cubic Output'!J43</f>
        <v>0.1277350358</v>
      </c>
      <c r="O47" s="59">
        <f t="shared" si="6"/>
        <v>-0.003434023398</v>
      </c>
      <c r="P47" s="45">
        <f t="shared" si="7"/>
        <v>0.1421007032</v>
      </c>
      <c r="Q47" s="46">
        <f t="shared" si="8"/>
        <v>-0.390440329</v>
      </c>
      <c r="R47" s="46">
        <f t="shared" si="9"/>
        <v>0.8613572471</v>
      </c>
      <c r="S47" s="46">
        <f t="shared" si="10"/>
        <v>-0.1039511409</v>
      </c>
      <c r="T47" s="38">
        <f t="shared" ref="T47:AM47" si="51">T$1*POWER($K47,T$2)*POWER($L47,T$3)</f>
        <v>0.1421007032</v>
      </c>
      <c r="U47" s="38">
        <f t="shared" si="51"/>
        <v>-0.1899613206</v>
      </c>
      <c r="V47" s="38">
        <f t="shared" si="51"/>
        <v>0.05674029378</v>
      </c>
      <c r="W47" s="38">
        <f t="shared" si="51"/>
        <v>-0.2572193022</v>
      </c>
      <c r="X47" s="38">
        <f t="shared" si="51"/>
        <v>0.880120498</v>
      </c>
      <c r="Y47" s="38">
        <f t="shared" si="51"/>
        <v>-0.02147096734</v>
      </c>
      <c r="Z47" s="38">
        <f t="shared" si="51"/>
        <v>0.03041166091</v>
      </c>
      <c r="AA47" s="38">
        <f t="shared" si="51"/>
        <v>0.003967181269</v>
      </c>
      <c r="AB47" s="38">
        <f t="shared" si="51"/>
        <v>-0.01947800923</v>
      </c>
      <c r="AC47" s="38">
        <f t="shared" si="51"/>
        <v>-0.0121931165</v>
      </c>
      <c r="AD47" s="38">
        <f t="shared" si="51"/>
        <v>-0.002894165155</v>
      </c>
      <c r="AE47" s="38">
        <f t="shared" si="51"/>
        <v>-0.2044776665</v>
      </c>
      <c r="AF47" s="38">
        <f t="shared" si="51"/>
        <v>0.1001508792</v>
      </c>
      <c r="AG47" s="38">
        <f t="shared" si="51"/>
        <v>-0.0005029201365</v>
      </c>
      <c r="AH47" s="38">
        <f t="shared" si="51"/>
        <v>0.0003002913135</v>
      </c>
      <c r="AI47" s="38">
        <f t="shared" si="51"/>
        <v>0.003628976147</v>
      </c>
      <c r="AJ47" s="38">
        <f t="shared" si="51"/>
        <v>0.0000732540762</v>
      </c>
      <c r="AK47" s="38">
        <f t="shared" si="51"/>
        <v>-0.0002872261444</v>
      </c>
      <c r="AL47" s="38">
        <f t="shared" si="51"/>
        <v>-0.001018703106</v>
      </c>
      <c r="AM47" s="38">
        <f t="shared" si="51"/>
        <v>0.001076139515</v>
      </c>
    </row>
    <row r="48">
      <c r="A48" s="60">
        <v>18.0</v>
      </c>
      <c r="B48" s="60">
        <v>8.0</v>
      </c>
      <c r="C48" s="60">
        <v>3.0</v>
      </c>
      <c r="D48" s="50">
        <v>12.0</v>
      </c>
      <c r="E48" s="53" t="s">
        <v>542</v>
      </c>
      <c r="F48" s="50">
        <v>-0.049017911542390095</v>
      </c>
      <c r="G48" s="50" t="s">
        <v>555</v>
      </c>
      <c r="H48" s="52">
        <f>'Original Data'!N44-$H$2</f>
        <v>0.1001568683</v>
      </c>
      <c r="I48" s="52">
        <f>'Original Data'!P44-$I$2</f>
        <v>-0.06593108373</v>
      </c>
      <c r="J48" s="52">
        <f>'Original Data'!J44-$J$2</f>
        <v>0.02797973273</v>
      </c>
      <c r="K48" s="40">
        <f t="shared" si="2"/>
        <v>-0.06593108373</v>
      </c>
      <c r="L48" s="41">
        <f t="shared" si="3"/>
        <v>0.02797973273</v>
      </c>
      <c r="M48" s="42">
        <f t="shared" si="4"/>
        <v>0.1001568683</v>
      </c>
      <c r="N48" s="58">
        <f>'Cubic Output'!J44</f>
        <v>0.09836636161</v>
      </c>
      <c r="O48" s="59">
        <f t="shared" si="6"/>
        <v>0.001790506657</v>
      </c>
      <c r="P48" s="45">
        <f t="shared" si="7"/>
        <v>0.1421007032</v>
      </c>
      <c r="Q48" s="46">
        <f t="shared" si="8"/>
        <v>-0.03742519777</v>
      </c>
      <c r="R48" s="46">
        <f t="shared" si="9"/>
        <v>0.8577807422</v>
      </c>
      <c r="S48" s="46">
        <f t="shared" si="10"/>
        <v>-0.08414989629</v>
      </c>
      <c r="T48" s="38">
        <f t="shared" ref="T48:AM48" si="52">T$1*POWER($K48,T$2)*POWER($L48,T$3)</f>
        <v>0.1421007032</v>
      </c>
      <c r="U48" s="38">
        <f t="shared" si="52"/>
        <v>-0.1899613206</v>
      </c>
      <c r="V48" s="38">
        <f t="shared" si="52"/>
        <v>0.007081640734</v>
      </c>
      <c r="W48" s="38">
        <f t="shared" si="52"/>
        <v>0.1454544821</v>
      </c>
      <c r="X48" s="38">
        <f t="shared" si="52"/>
        <v>0.880120498</v>
      </c>
      <c r="Y48" s="38">
        <f t="shared" si="52"/>
        <v>-0.002679747791</v>
      </c>
      <c r="Z48" s="38">
        <f t="shared" si="52"/>
        <v>-0.01719743562</v>
      </c>
      <c r="AA48" s="38">
        <f t="shared" si="52"/>
        <v>0.00006179689654</v>
      </c>
      <c r="AB48" s="38">
        <f t="shared" si="52"/>
        <v>0.001374707906</v>
      </c>
      <c r="AC48" s="38">
        <f t="shared" si="52"/>
        <v>-0.003899077153</v>
      </c>
      <c r="AD48" s="38">
        <f t="shared" si="52"/>
        <v>-0.002894165155</v>
      </c>
      <c r="AE48" s="38">
        <f t="shared" si="52"/>
        <v>-0.02552044193</v>
      </c>
      <c r="AF48" s="38">
        <f t="shared" si="52"/>
        <v>-0.05663414113</v>
      </c>
      <c r="AG48" s="38">
        <f t="shared" si="52"/>
        <v>-0.000007834001407</v>
      </c>
      <c r="AH48" s="38">
        <f t="shared" si="52"/>
        <v>-0.00002119379028</v>
      </c>
      <c r="AI48" s="38">
        <f t="shared" si="52"/>
        <v>0.001160462789</v>
      </c>
      <c r="AJ48" s="38">
        <f t="shared" si="52"/>
        <v>0.0000001424159813</v>
      </c>
      <c r="AK48" s="38">
        <f t="shared" si="52"/>
        <v>0.000002530067697</v>
      </c>
      <c r="AL48" s="38">
        <f t="shared" si="52"/>
        <v>-0.00004065716067</v>
      </c>
      <c r="AM48" s="38">
        <f t="shared" si="52"/>
        <v>-0.0001945983873</v>
      </c>
    </row>
    <row r="49">
      <c r="A49" s="60">
        <v>19.0</v>
      </c>
      <c r="B49" s="60">
        <v>3.0</v>
      </c>
      <c r="C49" s="60">
        <v>8.0</v>
      </c>
      <c r="D49" s="50">
        <v>13.0</v>
      </c>
      <c r="E49" s="53" t="s">
        <v>544</v>
      </c>
      <c r="F49" s="50">
        <v>-0.33428204883157414</v>
      </c>
      <c r="G49" s="50" t="s">
        <v>557</v>
      </c>
      <c r="H49" s="52">
        <f>'Original Data'!N45-$H$2</f>
        <v>-0.00544722525</v>
      </c>
      <c r="I49" s="52">
        <f>'Original Data'!P45-$I$2</f>
        <v>-0.07815176363</v>
      </c>
      <c r="J49" s="52">
        <f>'Original Data'!J45-$J$2</f>
        <v>-0.09020208545</v>
      </c>
      <c r="K49" s="40">
        <f t="shared" si="2"/>
        <v>-0.07815176363</v>
      </c>
      <c r="L49" s="41">
        <f t="shared" si="3"/>
        <v>-0.09020208545</v>
      </c>
      <c r="M49" s="42">
        <f t="shared" si="4"/>
        <v>-0.00544722525</v>
      </c>
      <c r="N49" s="58">
        <f>'Cubic Output'!J45</f>
        <v>-0.01602450211</v>
      </c>
      <c r="O49" s="59">
        <f t="shared" si="6"/>
        <v>0.01057727686</v>
      </c>
      <c r="P49" s="45">
        <f t="shared" si="7"/>
        <v>0.1421007032</v>
      </c>
      <c r="Q49" s="46">
        <f t="shared" si="8"/>
        <v>-0.04037612264</v>
      </c>
      <c r="R49" s="46">
        <f t="shared" si="9"/>
        <v>0.8582849934</v>
      </c>
      <c r="S49" s="46">
        <f t="shared" si="10"/>
        <v>0.01376454238</v>
      </c>
      <c r="T49" s="38">
        <f t="shared" ref="T49:AM49" si="53">T$1*POWER($K49,T$2)*POWER($L49,T$3)</f>
        <v>0.1421007032</v>
      </c>
      <c r="U49" s="38">
        <f t="shared" si="53"/>
        <v>-0.1899613206</v>
      </c>
      <c r="V49" s="38">
        <f t="shared" si="53"/>
        <v>-0.02283005233</v>
      </c>
      <c r="W49" s="38">
        <f t="shared" si="53"/>
        <v>0.1724152503</v>
      </c>
      <c r="X49" s="38">
        <f t="shared" si="53"/>
        <v>0.880120498</v>
      </c>
      <c r="Y49" s="38">
        <f t="shared" si="53"/>
        <v>0.008639068912</v>
      </c>
      <c r="Z49" s="38">
        <f t="shared" si="53"/>
        <v>-0.02038507252</v>
      </c>
      <c r="AA49" s="38">
        <f t="shared" si="53"/>
        <v>0.0006422626969</v>
      </c>
      <c r="AB49" s="38">
        <f t="shared" si="53"/>
        <v>-0.005253297735</v>
      </c>
      <c r="AC49" s="38">
        <f t="shared" si="53"/>
        <v>-0.005478465942</v>
      </c>
      <c r="AD49" s="38">
        <f t="shared" si="53"/>
        <v>-0.002894165155</v>
      </c>
      <c r="AE49" s="38">
        <f t="shared" si="53"/>
        <v>0.08227373384</v>
      </c>
      <c r="AF49" s="38">
        <f t="shared" si="53"/>
        <v>-0.06713158287</v>
      </c>
      <c r="AG49" s="38">
        <f t="shared" si="53"/>
        <v>-0.00008141973389</v>
      </c>
      <c r="AH49" s="38">
        <f t="shared" si="53"/>
        <v>0.00008098977975</v>
      </c>
      <c r="AI49" s="38">
        <f t="shared" si="53"/>
        <v>0.001630528357</v>
      </c>
      <c r="AJ49" s="38">
        <f t="shared" si="53"/>
        <v>-0.000004771751038</v>
      </c>
      <c r="AK49" s="38">
        <f t="shared" si="53"/>
        <v>0.00003116927809</v>
      </c>
      <c r="AL49" s="38">
        <f t="shared" si="53"/>
        <v>0.0001841650435</v>
      </c>
      <c r="AM49" s="38">
        <f t="shared" si="53"/>
        <v>-0.0003241044117</v>
      </c>
    </row>
    <row r="50">
      <c r="A50" s="60">
        <v>20.0</v>
      </c>
      <c r="B50" s="60">
        <v>1.0</v>
      </c>
      <c r="C50" s="60">
        <v>17.0</v>
      </c>
      <c r="D50" s="50">
        <v>14.0</v>
      </c>
      <c r="E50" s="53" t="s">
        <v>546</v>
      </c>
      <c r="F50" s="50">
        <v>0.6789981538402914</v>
      </c>
      <c r="G50" s="50" t="s">
        <v>559</v>
      </c>
      <c r="H50" s="52">
        <f>'Original Data'!N46-$H$2</f>
        <v>0.127232201</v>
      </c>
      <c r="I50" s="52">
        <f>'Original Data'!P46-$I$2</f>
        <v>0.05176570152</v>
      </c>
      <c r="J50" s="52">
        <f>'Original Data'!J46-$J$2</f>
        <v>0.1629797327</v>
      </c>
      <c r="K50" s="40">
        <f t="shared" si="2"/>
        <v>0.05176570152</v>
      </c>
      <c r="L50" s="41">
        <f t="shared" si="3"/>
        <v>0.1629797327</v>
      </c>
      <c r="M50" s="42">
        <f t="shared" si="4"/>
        <v>0.127232201</v>
      </c>
      <c r="N50" s="58">
        <f>'Cubic Output'!J46</f>
        <v>0.1268844566</v>
      </c>
      <c r="O50" s="59">
        <f t="shared" si="6"/>
        <v>0.0003477443633</v>
      </c>
      <c r="P50" s="45">
        <f t="shared" si="7"/>
        <v>0.1421007032</v>
      </c>
      <c r="Q50" s="46">
        <f t="shared" si="8"/>
        <v>-0.2629147134</v>
      </c>
      <c r="R50" s="46">
        <f t="shared" si="9"/>
        <v>0.871419725</v>
      </c>
      <c r="S50" s="46">
        <f t="shared" si="10"/>
        <v>-0.1066270623</v>
      </c>
      <c r="T50" s="38">
        <f t="shared" ref="T50:AM50" si="54">T$1*POWER($K50,T$2)*POWER($L50,T$3)</f>
        <v>0.1421007032</v>
      </c>
      <c r="U50" s="38">
        <f t="shared" si="54"/>
        <v>-0.1899613206</v>
      </c>
      <c r="V50" s="38">
        <f t="shared" si="54"/>
        <v>0.04124999782</v>
      </c>
      <c r="W50" s="38">
        <f t="shared" si="54"/>
        <v>-0.1142033906</v>
      </c>
      <c r="X50" s="38">
        <f t="shared" si="54"/>
        <v>0.880120498</v>
      </c>
      <c r="Y50" s="38">
        <f t="shared" si="54"/>
        <v>-0.01560931918</v>
      </c>
      <c r="Z50" s="38">
        <f t="shared" si="54"/>
        <v>0.01350254339</v>
      </c>
      <c r="AA50" s="38">
        <f t="shared" si="54"/>
        <v>0.002096750447</v>
      </c>
      <c r="AB50" s="38">
        <f t="shared" si="54"/>
        <v>-0.006287128824</v>
      </c>
      <c r="AC50" s="38">
        <f t="shared" si="54"/>
        <v>-0.002403618886</v>
      </c>
      <c r="AD50" s="38">
        <f t="shared" si="54"/>
        <v>-0.002894165155</v>
      </c>
      <c r="AE50" s="38">
        <f t="shared" si="54"/>
        <v>-0.1486545581</v>
      </c>
      <c r="AF50" s="38">
        <f t="shared" si="54"/>
        <v>0.04446621957</v>
      </c>
      <c r="AG50" s="38">
        <f t="shared" si="54"/>
        <v>-0.0002658053539</v>
      </c>
      <c r="AH50" s="38">
        <f t="shared" si="54"/>
        <v>0.00009692829236</v>
      </c>
      <c r="AI50" s="38">
        <f t="shared" si="54"/>
        <v>0.0007153770409</v>
      </c>
      <c r="AJ50" s="38">
        <f t="shared" si="54"/>
        <v>0.0000281467882</v>
      </c>
      <c r="AK50" s="38">
        <f t="shared" si="54"/>
        <v>-0.00006740065394</v>
      </c>
      <c r="AL50" s="38">
        <f t="shared" si="54"/>
        <v>-0.0001459926072</v>
      </c>
      <c r="AM50" s="38">
        <f t="shared" si="54"/>
        <v>0.0000941878547</v>
      </c>
    </row>
    <row r="51">
      <c r="A51" s="38"/>
      <c r="B51" s="38"/>
      <c r="C51" s="38"/>
      <c r="D51" s="38"/>
      <c r="E51" s="38"/>
      <c r="F51" s="38"/>
      <c r="G51" s="38"/>
      <c r="H51" s="52">
        <f>'Original Data'!N47-$H$2</f>
        <v>0.08477720289</v>
      </c>
      <c r="I51" s="52">
        <f>'Original Data'!P47-$I$2</f>
        <v>0.2137342959</v>
      </c>
      <c r="J51" s="52">
        <f>'Original Data'!J47-$J$2</f>
        <v>0.2746463994</v>
      </c>
      <c r="K51" s="40">
        <f t="shared" si="2"/>
        <v>0.2137342959</v>
      </c>
      <c r="L51" s="41">
        <f t="shared" si="3"/>
        <v>0.2746463994</v>
      </c>
      <c r="M51" s="42">
        <f t="shared" si="4"/>
        <v>0.08477720289</v>
      </c>
      <c r="N51" s="58">
        <f>'Cubic Output'!J47</f>
        <v>0.070807984</v>
      </c>
      <c r="O51" s="59">
        <f t="shared" si="6"/>
        <v>0.01396921889</v>
      </c>
      <c r="P51" s="45">
        <f t="shared" si="7"/>
        <v>0.1421007032</v>
      </c>
      <c r="Q51" s="46">
        <f t="shared" si="8"/>
        <v>-0.5919805402</v>
      </c>
      <c r="R51" s="46">
        <f t="shared" si="9"/>
        <v>0.8308003059</v>
      </c>
      <c r="S51" s="46">
        <f t="shared" si="10"/>
        <v>-0.05590968802</v>
      </c>
      <c r="T51" s="38">
        <f t="shared" ref="T51:AM51" si="55">T$1*POWER($K51,T$2)*POWER($L51,T$3)</f>
        <v>0.1421007032</v>
      </c>
      <c r="U51" s="38">
        <f t="shared" si="55"/>
        <v>-0.1899613206</v>
      </c>
      <c r="V51" s="38">
        <f t="shared" si="55"/>
        <v>0.06951271293</v>
      </c>
      <c r="W51" s="38">
        <f t="shared" si="55"/>
        <v>-0.4715319325</v>
      </c>
      <c r="X51" s="38">
        <f t="shared" si="55"/>
        <v>0.880120498</v>
      </c>
      <c r="Y51" s="38">
        <f t="shared" si="55"/>
        <v>-0.02630414983</v>
      </c>
      <c r="Z51" s="38">
        <f t="shared" si="55"/>
        <v>0.05575036212</v>
      </c>
      <c r="AA51" s="38">
        <f t="shared" si="55"/>
        <v>0.005954254059</v>
      </c>
      <c r="AB51" s="38">
        <f t="shared" si="55"/>
        <v>-0.04374463314</v>
      </c>
      <c r="AC51" s="38">
        <f t="shared" si="55"/>
        <v>-0.04097602535</v>
      </c>
      <c r="AD51" s="38">
        <f t="shared" si="55"/>
        <v>-0.002894165155</v>
      </c>
      <c r="AE51" s="38">
        <f t="shared" si="55"/>
        <v>-0.2505062344</v>
      </c>
      <c r="AF51" s="38">
        <f t="shared" si="55"/>
        <v>0.1835956213</v>
      </c>
      <c r="AG51" s="38">
        <f t="shared" si="55"/>
        <v>-0.0007548216381</v>
      </c>
      <c r="AH51" s="38">
        <f t="shared" si="55"/>
        <v>0.0006744084158</v>
      </c>
      <c r="AI51" s="38">
        <f t="shared" si="55"/>
        <v>0.01219548903</v>
      </c>
      <c r="AJ51" s="38">
        <f t="shared" si="55"/>
        <v>0.0001346944716</v>
      </c>
      <c r="AK51" s="38">
        <f t="shared" si="55"/>
        <v>-0.0007902724431</v>
      </c>
      <c r="AL51" s="38">
        <f t="shared" si="55"/>
        <v>-0.004194067299</v>
      </c>
      <c r="AM51" s="38">
        <f t="shared" si="55"/>
        <v>0.006629659723</v>
      </c>
    </row>
    <row r="52">
      <c r="A52" s="38"/>
      <c r="B52" s="38"/>
      <c r="C52" s="38"/>
      <c r="D52" s="38"/>
      <c r="E52" s="38"/>
      <c r="F52" s="38"/>
      <c r="G52" s="38"/>
      <c r="H52" s="52">
        <f>'Original Data'!N48-$H$2</f>
        <v>0.06547875418</v>
      </c>
      <c r="I52" s="52">
        <f>'Original Data'!P48-$I$2</f>
        <v>-0.06204713496</v>
      </c>
      <c r="J52" s="52">
        <f>'Original Data'!J48-$J$2</f>
        <v>0.0002829397307</v>
      </c>
      <c r="K52" s="40">
        <f t="shared" si="2"/>
        <v>-0.06204713496</v>
      </c>
      <c r="L52" s="41">
        <f t="shared" si="3"/>
        <v>0.0002829397307</v>
      </c>
      <c r="M52" s="42">
        <f t="shared" si="4"/>
        <v>0.06547875418</v>
      </c>
      <c r="N52" s="58">
        <f>'Cubic Output'!J48</f>
        <v>0.06481240603</v>
      </c>
      <c r="O52" s="59">
        <f t="shared" si="6"/>
        <v>0.0006663481494</v>
      </c>
      <c r="P52" s="45">
        <f t="shared" si="7"/>
        <v>0.1421007032</v>
      </c>
      <c r="Q52" s="46">
        <f t="shared" si="8"/>
        <v>-0.05300383698</v>
      </c>
      <c r="R52" s="46">
        <f t="shared" si="9"/>
        <v>0.8604689154</v>
      </c>
      <c r="S52" s="46">
        <f t="shared" si="10"/>
        <v>-0.05558509776</v>
      </c>
      <c r="T52" s="38">
        <f t="shared" ref="T52:AM52" si="56">T$1*POWER($K52,T$2)*POWER($L52,T$3)</f>
        <v>0.1421007032</v>
      </c>
      <c r="U52" s="38">
        <f t="shared" si="56"/>
        <v>-0.1899613206</v>
      </c>
      <c r="V52" s="38">
        <f t="shared" si="56"/>
        <v>0.00007161174632</v>
      </c>
      <c r="W52" s="38">
        <f t="shared" si="56"/>
        <v>0.1368858719</v>
      </c>
      <c r="X52" s="38">
        <f t="shared" si="56"/>
        <v>0.880120498</v>
      </c>
      <c r="Y52" s="38">
        <f t="shared" si="56"/>
        <v>-0.00002709844035</v>
      </c>
      <c r="Z52" s="38">
        <f t="shared" si="56"/>
        <v>-0.01618434808</v>
      </c>
      <c r="AA52" s="38">
        <f t="shared" si="56"/>
        <v>0.000000006319277303</v>
      </c>
      <c r="AB52" s="38">
        <f t="shared" si="56"/>
        <v>0.00001308254757</v>
      </c>
      <c r="AC52" s="38">
        <f t="shared" si="56"/>
        <v>-0.003453224911</v>
      </c>
      <c r="AD52" s="38">
        <f t="shared" si="56"/>
        <v>-0.002894165155</v>
      </c>
      <c r="AE52" s="38">
        <f t="shared" si="56"/>
        <v>-0.0002580706198</v>
      </c>
      <c r="AF52" s="38">
        <f t="shared" si="56"/>
        <v>-0.053297868</v>
      </c>
      <c r="AG52" s="38">
        <f t="shared" si="56"/>
        <v>-0.000000000801095687</v>
      </c>
      <c r="AH52" s="38">
        <f t="shared" si="56"/>
        <v>-0.0000002016928603</v>
      </c>
      <c r="AI52" s="38">
        <f t="shared" si="56"/>
        <v>0.001027766021</v>
      </c>
      <c r="AJ52" s="38">
        <f t="shared" si="56"/>
        <v>0</v>
      </c>
      <c r="AK52" s="38">
        <f t="shared" si="56"/>
        <v>0.0000000002434806252</v>
      </c>
      <c r="AL52" s="38">
        <f t="shared" si="56"/>
        <v>-0.0000003641249655</v>
      </c>
      <c r="AM52" s="38">
        <f t="shared" si="56"/>
        <v>-0.0001621936291</v>
      </c>
    </row>
    <row r="53">
      <c r="A53" s="38"/>
      <c r="B53" s="38"/>
      <c r="C53" s="38"/>
      <c r="D53" s="38"/>
      <c r="E53" s="38"/>
      <c r="F53" s="38"/>
      <c r="G53" s="38"/>
      <c r="H53" s="52">
        <f>'Original Data'!N49-$H$2</f>
        <v>0.009540960533</v>
      </c>
      <c r="I53" s="52">
        <f>'Original Data'!P49-$I$2</f>
        <v>-0.1465214017</v>
      </c>
      <c r="J53" s="52">
        <f>'Original Data'!J49-$J$2</f>
        <v>-0.1291631244</v>
      </c>
      <c r="K53" s="40">
        <f t="shared" si="2"/>
        <v>-0.1465214017</v>
      </c>
      <c r="L53" s="41">
        <f t="shared" si="3"/>
        <v>-0.1291631244</v>
      </c>
      <c r="M53" s="42">
        <f t="shared" si="4"/>
        <v>0.009540960533</v>
      </c>
      <c r="N53" s="58">
        <f>'Cubic Output'!J49</f>
        <v>0.007613123861</v>
      </c>
      <c r="O53" s="59">
        <f t="shared" si="6"/>
        <v>0.001927836672</v>
      </c>
      <c r="P53" s="45">
        <f t="shared" si="7"/>
        <v>0.1421007032</v>
      </c>
      <c r="Q53" s="46">
        <f t="shared" si="8"/>
        <v>0.1005972014</v>
      </c>
      <c r="R53" s="46">
        <f t="shared" si="9"/>
        <v>0.8222294487</v>
      </c>
      <c r="S53" s="46">
        <f t="shared" si="10"/>
        <v>-0.006265627917</v>
      </c>
      <c r="T53" s="38">
        <f t="shared" ref="T53:AM53" si="57">T$1*POWER($K53,T$2)*POWER($L53,T$3)</f>
        <v>0.1421007032</v>
      </c>
      <c r="U53" s="38">
        <f t="shared" si="57"/>
        <v>-0.1899613206</v>
      </c>
      <c r="V53" s="38">
        <f t="shared" si="57"/>
        <v>-0.03269105005</v>
      </c>
      <c r="W53" s="38">
        <f t="shared" si="57"/>
        <v>0.323249572</v>
      </c>
      <c r="X53" s="38">
        <f t="shared" si="57"/>
        <v>0.880120498</v>
      </c>
      <c r="Y53" s="38">
        <f t="shared" si="57"/>
        <v>0.01237054695</v>
      </c>
      <c r="Z53" s="38">
        <f t="shared" si="57"/>
        <v>-0.0382185796</v>
      </c>
      <c r="AA53" s="38">
        <f t="shared" si="57"/>
        <v>0.001316911607</v>
      </c>
      <c r="AB53" s="38">
        <f t="shared" si="57"/>
        <v>-0.0141031544</v>
      </c>
      <c r="AC53" s="38">
        <f t="shared" si="57"/>
        <v>-0.01925677381</v>
      </c>
      <c r="AD53" s="38">
        <f t="shared" si="57"/>
        <v>-0.002894165155</v>
      </c>
      <c r="AE53" s="38">
        <f t="shared" si="57"/>
        <v>0.1178102753</v>
      </c>
      <c r="AF53" s="38">
        <f t="shared" si="57"/>
        <v>-0.1258604178</v>
      </c>
      <c r="AG53" s="38">
        <f t="shared" si="57"/>
        <v>-0.0001669450727</v>
      </c>
      <c r="AH53" s="38">
        <f t="shared" si="57"/>
        <v>0.0002174274953</v>
      </c>
      <c r="AI53" s="38">
        <f t="shared" si="57"/>
        <v>0.005731297065</v>
      </c>
      <c r="AJ53" s="38">
        <f t="shared" si="57"/>
        <v>-0.00001401017845</v>
      </c>
      <c r="AK53" s="38">
        <f t="shared" si="57"/>
        <v>0.0001198210034</v>
      </c>
      <c r="AL53" s="38">
        <f t="shared" si="57"/>
        <v>0.0009269444884</v>
      </c>
      <c r="AM53" s="38">
        <f t="shared" si="57"/>
        <v>-0.002135855106</v>
      </c>
    </row>
    <row r="54">
      <c r="A54" s="38"/>
      <c r="B54" s="38"/>
      <c r="C54" s="38"/>
      <c r="D54" s="38"/>
      <c r="E54" s="38"/>
      <c r="F54" s="38"/>
      <c r="G54" s="38"/>
      <c r="H54" s="52">
        <f>'Original Data'!N50-$H$2</f>
        <v>0.04926555142</v>
      </c>
      <c r="I54" s="52">
        <f>'Original Data'!P50-$I$2</f>
        <v>-0.2065291286</v>
      </c>
      <c r="J54" s="52">
        <f>'Original Data'!J50-$J$2</f>
        <v>-0.1429063432</v>
      </c>
      <c r="K54" s="40">
        <f t="shared" si="2"/>
        <v>-0.2065291286</v>
      </c>
      <c r="L54" s="41">
        <f t="shared" si="3"/>
        <v>-0.1429063432</v>
      </c>
      <c r="M54" s="42">
        <f t="shared" si="4"/>
        <v>0.04926555142</v>
      </c>
      <c r="N54" s="58">
        <f>'Cubic Output'!J50</f>
        <v>0.05314247338</v>
      </c>
      <c r="O54" s="59">
        <f t="shared" si="6"/>
        <v>-0.003876921955</v>
      </c>
      <c r="P54" s="45">
        <f t="shared" si="7"/>
        <v>0.1421007032</v>
      </c>
      <c r="Q54" s="46">
        <f t="shared" si="8"/>
        <v>0.2295054198</v>
      </c>
      <c r="R54" s="46">
        <f t="shared" si="9"/>
        <v>0.7812942088</v>
      </c>
      <c r="S54" s="46">
        <f t="shared" si="10"/>
        <v>-0.0421893847</v>
      </c>
      <c r="T54" s="38">
        <f t="shared" ref="T54:AM54" si="58">T$1*POWER($K54,T$2)*POWER($L54,T$3)</f>
        <v>0.1421007032</v>
      </c>
      <c r="U54" s="38">
        <f t="shared" si="58"/>
        <v>-0.1899613206</v>
      </c>
      <c r="V54" s="38">
        <f t="shared" si="58"/>
        <v>-0.03616944418</v>
      </c>
      <c r="W54" s="38">
        <f t="shared" si="58"/>
        <v>0.4556361847</v>
      </c>
      <c r="X54" s="38">
        <f t="shared" si="58"/>
        <v>0.880120498</v>
      </c>
      <c r="Y54" s="38">
        <f t="shared" si="58"/>
        <v>0.01368679827</v>
      </c>
      <c r="Z54" s="38">
        <f t="shared" si="58"/>
        <v>-0.05387096936</v>
      </c>
      <c r="AA54" s="38">
        <f t="shared" si="58"/>
        <v>0.00161206502</v>
      </c>
      <c r="AB54" s="38">
        <f t="shared" si="58"/>
        <v>-0.02199426599</v>
      </c>
      <c r="AC54" s="38">
        <f t="shared" si="58"/>
        <v>-0.03825991715</v>
      </c>
      <c r="AD54" s="38">
        <f t="shared" si="58"/>
        <v>-0.002894165155</v>
      </c>
      <c r="AE54" s="38">
        <f t="shared" si="58"/>
        <v>0.1303455279</v>
      </c>
      <c r="AF54" s="38">
        <f t="shared" si="58"/>
        <v>-0.1774064547</v>
      </c>
      <c r="AG54" s="38">
        <f t="shared" si="58"/>
        <v>-0.000204361713</v>
      </c>
      <c r="AH54" s="38">
        <f t="shared" si="58"/>
        <v>0.0003390842949</v>
      </c>
      <c r="AI54" s="38">
        <f t="shared" si="58"/>
        <v>0.01138710736</v>
      </c>
      <c r="AJ54" s="38">
        <f t="shared" si="58"/>
        <v>-0.0000189750339</v>
      </c>
      <c r="AK54" s="38">
        <f t="shared" si="58"/>
        <v>0.0002067469584</v>
      </c>
      <c r="AL54" s="38">
        <f t="shared" si="58"/>
        <v>0.00203763873</v>
      </c>
      <c r="AM54" s="38">
        <f t="shared" si="58"/>
        <v>-0.005981533389</v>
      </c>
    </row>
    <row r="55">
      <c r="A55" s="38"/>
      <c r="B55" s="38"/>
      <c r="C55" s="38"/>
      <c r="D55" s="38"/>
      <c r="E55" s="38"/>
      <c r="F55" s="38"/>
      <c r="G55" s="38"/>
      <c r="H55" s="52">
        <f>'Original Data'!N51-$H$2</f>
        <v>0.006205774319</v>
      </c>
      <c r="I55" s="52">
        <f>'Original Data'!P51-$I$2</f>
        <v>-0.2783982092</v>
      </c>
      <c r="J55" s="52">
        <f>'Original Data'!J51-$J$2</f>
        <v>-0.2588419727</v>
      </c>
      <c r="K55" s="40">
        <f t="shared" si="2"/>
        <v>-0.2783982092</v>
      </c>
      <c r="L55" s="41">
        <f t="shared" si="3"/>
        <v>-0.2588419727</v>
      </c>
      <c r="M55" s="42">
        <f t="shared" si="4"/>
        <v>0.006205774319</v>
      </c>
      <c r="N55" s="58">
        <f>'Cubic Output'!J51</f>
        <v>-0.01092369809</v>
      </c>
      <c r="O55" s="59">
        <f t="shared" si="6"/>
        <v>0.01712947241</v>
      </c>
      <c r="P55" s="45">
        <f t="shared" si="7"/>
        <v>0.1421007032</v>
      </c>
      <c r="Q55" s="46">
        <f t="shared" si="8"/>
        <v>0.3587168848</v>
      </c>
      <c r="R55" s="46">
        <f t="shared" si="9"/>
        <v>0.71436126</v>
      </c>
      <c r="S55" s="46">
        <f t="shared" si="10"/>
        <v>0.007760847285</v>
      </c>
      <c r="T55" s="38">
        <f t="shared" ref="T55:AM55" si="59">T$1*POWER($K55,T$2)*POWER($L55,T$3)</f>
        <v>0.1421007032</v>
      </c>
      <c r="U55" s="38">
        <f t="shared" si="59"/>
        <v>-0.1899613206</v>
      </c>
      <c r="V55" s="38">
        <f t="shared" si="59"/>
        <v>-0.06551262927</v>
      </c>
      <c r="W55" s="38">
        <f t="shared" si="59"/>
        <v>0.6141908347</v>
      </c>
      <c r="X55" s="38">
        <f t="shared" si="59"/>
        <v>0.880120498</v>
      </c>
      <c r="Y55" s="38">
        <f t="shared" si="59"/>
        <v>0.02479048714</v>
      </c>
      <c r="Z55" s="38">
        <f t="shared" si="59"/>
        <v>-0.07261726954</v>
      </c>
      <c r="AA55" s="38">
        <f t="shared" si="59"/>
        <v>0.005288700138</v>
      </c>
      <c r="AB55" s="38">
        <f t="shared" si="59"/>
        <v>-0.05370043361</v>
      </c>
      <c r="AC55" s="38">
        <f t="shared" si="59"/>
        <v>-0.06952072216</v>
      </c>
      <c r="AD55" s="38">
        <f t="shared" si="59"/>
        <v>-0.002894165155</v>
      </c>
      <c r="AE55" s="38">
        <f t="shared" si="59"/>
        <v>0.2360909447</v>
      </c>
      <c r="AF55" s="38">
        <f t="shared" si="59"/>
        <v>-0.2391412757</v>
      </c>
      <c r="AG55" s="38">
        <f t="shared" si="59"/>
        <v>-0.0006704492724</v>
      </c>
      <c r="AH55" s="38">
        <f t="shared" si="59"/>
        <v>0.0008278964014</v>
      </c>
      <c r="AI55" s="38">
        <f t="shared" si="59"/>
        <v>0.02069110406</v>
      </c>
      <c r="AJ55" s="38">
        <f t="shared" si="59"/>
        <v>-0.0001127540485</v>
      </c>
      <c r="AK55" s="38">
        <f t="shared" si="59"/>
        <v>0.0009143040493</v>
      </c>
      <c r="AL55" s="38">
        <f t="shared" si="59"/>
        <v>0.006706263772</v>
      </c>
      <c r="AM55" s="38">
        <f t="shared" si="59"/>
        <v>-0.0146510215</v>
      </c>
    </row>
    <row r="56">
      <c r="A56" s="38"/>
      <c r="B56" s="38"/>
      <c r="C56" s="38"/>
      <c r="D56" s="38"/>
      <c r="E56" s="38"/>
      <c r="F56" s="38"/>
      <c r="G56" s="38"/>
      <c r="H56" s="52">
        <f>'Original Data'!N52-$H$2</f>
        <v>-0.1485195004</v>
      </c>
      <c r="I56" s="52">
        <f>'Original Data'!P52-$I$2</f>
        <v>-0.3187931766</v>
      </c>
      <c r="J56" s="52">
        <f>'Original Data'!J52-$J$2</f>
        <v>-0.3734980998</v>
      </c>
      <c r="K56" s="40">
        <f t="shared" si="2"/>
        <v>-0.3187931766</v>
      </c>
      <c r="L56" s="41">
        <f t="shared" si="3"/>
        <v>-0.3734980998</v>
      </c>
      <c r="M56" s="42">
        <f t="shared" si="4"/>
        <v>-0.1485195004</v>
      </c>
      <c r="N56" s="58">
        <f>'Cubic Output'!J52</f>
        <v>-0.137208215</v>
      </c>
      <c r="O56" s="59">
        <f t="shared" si="6"/>
        <v>-0.01131128544</v>
      </c>
      <c r="P56" s="45">
        <f t="shared" si="7"/>
        <v>0.1421007032</v>
      </c>
      <c r="Q56" s="46">
        <f t="shared" si="8"/>
        <v>0.4188152786</v>
      </c>
      <c r="R56" s="46">
        <f t="shared" si="9"/>
        <v>0.6638602965</v>
      </c>
      <c r="S56" s="46">
        <f t="shared" si="10"/>
        <v>0.08356948995</v>
      </c>
      <c r="T56" s="38">
        <f t="shared" ref="T56:AM56" si="60">T$1*POWER($K56,T$2)*POWER($L56,T$3)</f>
        <v>0.1421007032</v>
      </c>
      <c r="U56" s="38">
        <f t="shared" si="60"/>
        <v>-0.1899613206</v>
      </c>
      <c r="V56" s="38">
        <f t="shared" si="60"/>
        <v>-0.09453197365</v>
      </c>
      <c r="W56" s="38">
        <f t="shared" si="60"/>
        <v>0.7033085728</v>
      </c>
      <c r="X56" s="38">
        <f t="shared" si="60"/>
        <v>0.880120498</v>
      </c>
      <c r="Y56" s="38">
        <f t="shared" si="60"/>
        <v>0.03577163218</v>
      </c>
      <c r="Z56" s="38">
        <f t="shared" si="60"/>
        <v>-0.08315387551</v>
      </c>
      <c r="AA56" s="38">
        <f t="shared" si="60"/>
        <v>0.0110117498</v>
      </c>
      <c r="AB56" s="38">
        <f t="shared" si="60"/>
        <v>-0.08873073273</v>
      </c>
      <c r="AC56" s="38">
        <f t="shared" si="60"/>
        <v>-0.09115897525</v>
      </c>
      <c r="AD56" s="38">
        <f t="shared" si="60"/>
        <v>-0.002894165155</v>
      </c>
      <c r="AE56" s="38">
        <f t="shared" si="60"/>
        <v>0.3406693215</v>
      </c>
      <c r="AF56" s="38">
        <f t="shared" si="60"/>
        <v>-0.2738401484</v>
      </c>
      <c r="AG56" s="38">
        <f t="shared" si="60"/>
        <v>-0.001395961096</v>
      </c>
      <c r="AH56" s="38">
        <f t="shared" si="60"/>
        <v>0.001367956446</v>
      </c>
      <c r="AI56" s="38">
        <f t="shared" si="60"/>
        <v>0.02713118887</v>
      </c>
      <c r="AJ56" s="38">
        <f t="shared" si="60"/>
        <v>-0.0003387608635</v>
      </c>
      <c r="AK56" s="38">
        <f t="shared" si="60"/>
        <v>0.002179920293</v>
      </c>
      <c r="AL56" s="38">
        <f t="shared" si="60"/>
        <v>0.01268876886</v>
      </c>
      <c r="AM56" s="38">
        <f t="shared" si="60"/>
        <v>-0.0219986305</v>
      </c>
    </row>
    <row r="57">
      <c r="A57" s="38"/>
      <c r="B57" s="38"/>
      <c r="C57" s="38"/>
      <c r="D57" s="38"/>
      <c r="E57" s="38"/>
      <c r="F57" s="38"/>
      <c r="G57" s="38"/>
      <c r="H57" s="52">
        <f>'Original Data'!N53-$H$2</f>
        <v>-0.006086584485</v>
      </c>
      <c r="I57" s="52">
        <f>'Original Data'!P53-$I$2</f>
        <v>-0.2922457705</v>
      </c>
      <c r="J57" s="52">
        <f>'Original Data'!J53-$J$2</f>
        <v>-0.2662589504</v>
      </c>
      <c r="K57" s="40">
        <f t="shared" si="2"/>
        <v>-0.2922457705</v>
      </c>
      <c r="L57" s="41">
        <f t="shared" si="3"/>
        <v>-0.2662589504</v>
      </c>
      <c r="M57" s="42">
        <f t="shared" si="4"/>
        <v>-0.006086584485</v>
      </c>
      <c r="N57" s="58">
        <f>'Cubic Output'!J53</f>
        <v>-0.004950266843</v>
      </c>
      <c r="O57" s="59">
        <f t="shared" si="6"/>
        <v>-0.001136317642</v>
      </c>
      <c r="P57" s="45">
        <f t="shared" si="7"/>
        <v>0.1421007032</v>
      </c>
      <c r="Q57" s="46">
        <f t="shared" si="8"/>
        <v>0.3873895835</v>
      </c>
      <c r="R57" s="46">
        <f t="shared" si="9"/>
        <v>0.7003927586</v>
      </c>
      <c r="S57" s="46">
        <f t="shared" si="10"/>
        <v>0.003457655251</v>
      </c>
      <c r="T57" s="38">
        <f t="shared" ref="T57:AM57" si="61">T$1*POWER($K57,T$2)*POWER($L57,T$3)</f>
        <v>0.1421007032</v>
      </c>
      <c r="U57" s="38">
        <f t="shared" si="61"/>
        <v>-0.1899613206</v>
      </c>
      <c r="V57" s="38">
        <f t="shared" si="61"/>
        <v>-0.06738985847</v>
      </c>
      <c r="W57" s="38">
        <f t="shared" si="61"/>
        <v>0.6447407626</v>
      </c>
      <c r="X57" s="38">
        <f t="shared" si="61"/>
        <v>0.880120498</v>
      </c>
      <c r="Y57" s="38">
        <f t="shared" si="61"/>
        <v>0.02550084523</v>
      </c>
      <c r="Z57" s="38">
        <f t="shared" si="61"/>
        <v>-0.07622926149</v>
      </c>
      <c r="AA57" s="38">
        <f t="shared" si="61"/>
        <v>0.005596132298</v>
      </c>
      <c r="AB57" s="38">
        <f t="shared" si="61"/>
        <v>-0.05798679485</v>
      </c>
      <c r="AC57" s="38">
        <f t="shared" si="61"/>
        <v>-0.07660866058</v>
      </c>
      <c r="AD57" s="38">
        <f t="shared" si="61"/>
        <v>-0.002894165155</v>
      </c>
      <c r="AE57" s="38">
        <f t="shared" si="61"/>
        <v>0.2428560039</v>
      </c>
      <c r="AF57" s="38">
        <f t="shared" si="61"/>
        <v>-0.2510361923</v>
      </c>
      <c r="AG57" s="38">
        <f t="shared" si="61"/>
        <v>-0.0007094224913</v>
      </c>
      <c r="AH57" s="38">
        <f t="shared" si="61"/>
        <v>0.0008939789785</v>
      </c>
      <c r="AI57" s="38">
        <f t="shared" si="61"/>
        <v>0.02280065165</v>
      </c>
      <c r="AJ57" s="38">
        <f t="shared" si="61"/>
        <v>-0.0001227271611</v>
      </c>
      <c r="AK57" s="38">
        <f t="shared" si="61"/>
        <v>0.001015573756</v>
      </c>
      <c r="AL57" s="38">
        <f t="shared" si="61"/>
        <v>0.007601752755</v>
      </c>
      <c r="AM57" s="38">
        <f t="shared" si="61"/>
        <v>-0.01694779871</v>
      </c>
    </row>
    <row r="58">
      <c r="A58" s="38"/>
      <c r="B58" s="38"/>
      <c r="C58" s="38"/>
      <c r="D58" s="38"/>
      <c r="E58" s="38"/>
      <c r="F58" s="38"/>
      <c r="G58" s="38"/>
      <c r="H58" s="52">
        <f>'Original Data'!N54-$H$2</f>
        <v>-0.00113277754</v>
      </c>
      <c r="I58" s="52">
        <f>'Original Data'!P54-$I$2</f>
        <v>-0.1050523968</v>
      </c>
      <c r="J58" s="52">
        <f>'Original Data'!J54-$J$2</f>
        <v>-0.1060071954</v>
      </c>
      <c r="K58" s="40">
        <f t="shared" si="2"/>
        <v>-0.1050523968</v>
      </c>
      <c r="L58" s="41">
        <f t="shared" si="3"/>
        <v>-0.1060071954</v>
      </c>
      <c r="M58" s="42">
        <f t="shared" si="4"/>
        <v>-0.00113277754</v>
      </c>
      <c r="N58" s="58">
        <f>'Cubic Output'!J54</f>
        <v>-0.007300429043</v>
      </c>
      <c r="O58" s="59">
        <f t="shared" si="6"/>
        <v>0.006167651502</v>
      </c>
      <c r="P58" s="45">
        <f t="shared" si="7"/>
        <v>0.1421007032</v>
      </c>
      <c r="Q58" s="46">
        <f t="shared" si="8"/>
        <v>0.01497070638</v>
      </c>
      <c r="R58" s="46">
        <f t="shared" si="9"/>
        <v>0.8455606306</v>
      </c>
      <c r="S58" s="46">
        <f t="shared" si="10"/>
        <v>0.006172212791</v>
      </c>
      <c r="T58" s="38">
        <f t="shared" ref="T58:AM58" si="62">T$1*POWER($K58,T$2)*POWER($L58,T$3)</f>
        <v>0.1421007032</v>
      </c>
      <c r="U58" s="38">
        <f t="shared" si="62"/>
        <v>-0.1899613206</v>
      </c>
      <c r="V58" s="38">
        <f t="shared" si="62"/>
        <v>-0.02683030892</v>
      </c>
      <c r="W58" s="38">
        <f t="shared" si="62"/>
        <v>0.2317623359</v>
      </c>
      <c r="X58" s="38">
        <f t="shared" si="62"/>
        <v>0.880120498</v>
      </c>
      <c r="Y58" s="38">
        <f t="shared" si="62"/>
        <v>0.01015279704</v>
      </c>
      <c r="Z58" s="38">
        <f t="shared" si="62"/>
        <v>-0.02740182215</v>
      </c>
      <c r="AA58" s="38">
        <f t="shared" si="62"/>
        <v>0.0008870543518</v>
      </c>
      <c r="AB58" s="38">
        <f t="shared" si="62"/>
        <v>-0.008298850941</v>
      </c>
      <c r="AC58" s="38">
        <f t="shared" si="62"/>
        <v>-0.009899045741</v>
      </c>
      <c r="AD58" s="38">
        <f t="shared" si="62"/>
        <v>-0.002894165155</v>
      </c>
      <c r="AE58" s="38">
        <f t="shared" si="62"/>
        <v>0.09668964673</v>
      </c>
      <c r="AF58" s="38">
        <f t="shared" si="62"/>
        <v>-0.09023895758</v>
      </c>
      <c r="AG58" s="38">
        <f t="shared" si="62"/>
        <v>-0.000112452007</v>
      </c>
      <c r="AH58" s="38">
        <f t="shared" si="62"/>
        <v>0.000127942893</v>
      </c>
      <c r="AI58" s="38">
        <f t="shared" si="62"/>
        <v>0.002946203365</v>
      </c>
      <c r="AJ58" s="38">
        <f t="shared" si="62"/>
        <v>-0.000007745225649</v>
      </c>
      <c r="AK58" s="38">
        <f t="shared" si="62"/>
        <v>0.00005786706536</v>
      </c>
      <c r="AL58" s="38">
        <f t="shared" si="62"/>
        <v>0.0003910752494</v>
      </c>
      <c r="AM58" s="38">
        <f t="shared" si="62"/>
        <v>-0.000787202546</v>
      </c>
    </row>
    <row r="59">
      <c r="A59" s="38"/>
      <c r="B59" s="38"/>
      <c r="C59" s="38"/>
      <c r="D59" s="38"/>
      <c r="E59" s="38"/>
      <c r="F59" s="38"/>
      <c r="G59" s="38"/>
      <c r="H59" s="52">
        <f>'Original Data'!N55-$H$2</f>
        <v>0.1125180667</v>
      </c>
      <c r="I59" s="52">
        <f>'Original Data'!P55-$I$2</f>
        <v>-0.2061992589</v>
      </c>
      <c r="J59" s="52">
        <f>'Original Data'!J55-$J$2</f>
        <v>-0.09158548466</v>
      </c>
      <c r="K59" s="40">
        <f t="shared" si="2"/>
        <v>-0.2061992589</v>
      </c>
      <c r="L59" s="41">
        <f t="shared" si="3"/>
        <v>-0.09158548466</v>
      </c>
      <c r="M59" s="42">
        <f t="shared" si="4"/>
        <v>0.1125180667</v>
      </c>
      <c r="N59" s="58">
        <f>'Cubic Output'!J55</f>
        <v>0.1103128613</v>
      </c>
      <c r="O59" s="59">
        <f t="shared" si="6"/>
        <v>0.00220520537</v>
      </c>
      <c r="P59" s="45">
        <f t="shared" si="7"/>
        <v>0.1421007032</v>
      </c>
      <c r="Q59" s="46">
        <f t="shared" si="8"/>
        <v>0.2417669297</v>
      </c>
      <c r="R59" s="46">
        <f t="shared" si="9"/>
        <v>0.7835583321</v>
      </c>
      <c r="S59" s="46">
        <f t="shared" si="10"/>
        <v>-0.08956936027</v>
      </c>
      <c r="T59" s="38">
        <f t="shared" ref="T59:AM59" si="63">T$1*POWER($K59,T$2)*POWER($L59,T$3)</f>
        <v>0.1421007032</v>
      </c>
      <c r="U59" s="38">
        <f t="shared" si="63"/>
        <v>-0.1899613206</v>
      </c>
      <c r="V59" s="38">
        <f t="shared" si="63"/>
        <v>-0.02318018921</v>
      </c>
      <c r="W59" s="38">
        <f t="shared" si="63"/>
        <v>0.4549084395</v>
      </c>
      <c r="X59" s="38">
        <f t="shared" si="63"/>
        <v>0.880120498</v>
      </c>
      <c r="Y59" s="38">
        <f t="shared" si="63"/>
        <v>0.008771563422</v>
      </c>
      <c r="Z59" s="38">
        <f t="shared" si="63"/>
        <v>-0.05378492629</v>
      </c>
      <c r="AA59" s="38">
        <f t="shared" si="63"/>
        <v>0.0006621141019</v>
      </c>
      <c r="AB59" s="38">
        <f t="shared" si="63"/>
        <v>-0.01407312036</v>
      </c>
      <c r="AC59" s="38">
        <f t="shared" si="63"/>
        <v>-0.03813779676</v>
      </c>
      <c r="AD59" s="38">
        <f t="shared" si="63"/>
        <v>-0.002894165155</v>
      </c>
      <c r="AE59" s="38">
        <f t="shared" si="63"/>
        <v>0.08353553857</v>
      </c>
      <c r="AF59" s="38">
        <f t="shared" si="63"/>
        <v>-0.1771230999</v>
      </c>
      <c r="AG59" s="38">
        <f t="shared" si="63"/>
        <v>-0.00008393629934</v>
      </c>
      <c r="AH59" s="38">
        <f t="shared" si="63"/>
        <v>0.0002169644623</v>
      </c>
      <c r="AI59" s="38">
        <f t="shared" si="63"/>
        <v>0.01135076128</v>
      </c>
      <c r="AJ59" s="38">
        <f t="shared" si="63"/>
        <v>-0.000004994683638</v>
      </c>
      <c r="AK59" s="38">
        <f t="shared" si="63"/>
        <v>0.00008478034895</v>
      </c>
      <c r="AL59" s="38">
        <f t="shared" si="63"/>
        <v>0.001301708987</v>
      </c>
      <c r="AM59" s="38">
        <f t="shared" si="63"/>
        <v>-0.005952917907</v>
      </c>
    </row>
    <row r="60">
      <c r="A60" s="38"/>
      <c r="B60" s="38"/>
      <c r="C60" s="38"/>
      <c r="D60" s="38"/>
      <c r="E60" s="38"/>
      <c r="F60" s="38"/>
      <c r="G60" s="38"/>
      <c r="H60" s="52">
        <f>'Original Data'!N56-$H$2</f>
        <v>-0.03667976956</v>
      </c>
      <c r="I60" s="52">
        <f>'Original Data'!P56-$I$2</f>
        <v>-0.2968876865</v>
      </c>
      <c r="J60" s="52">
        <f>'Original Data'!J56-$J$2</f>
        <v>-0.2834680787</v>
      </c>
      <c r="K60" s="40">
        <f t="shared" si="2"/>
        <v>-0.2968876865</v>
      </c>
      <c r="L60" s="41">
        <f t="shared" si="3"/>
        <v>-0.2834680787</v>
      </c>
      <c r="M60" s="42">
        <f t="shared" si="4"/>
        <v>-0.03667976956</v>
      </c>
      <c r="N60" s="58">
        <f>'Cubic Output'!J56</f>
        <v>-0.02324948286</v>
      </c>
      <c r="O60" s="59">
        <f t="shared" si="6"/>
        <v>-0.0134302867</v>
      </c>
      <c r="P60" s="45">
        <f t="shared" si="7"/>
        <v>0.1421007032</v>
      </c>
      <c r="Q60" s="46">
        <f t="shared" si="8"/>
        <v>0.393274778</v>
      </c>
      <c r="R60" s="46">
        <f t="shared" si="9"/>
        <v>0.6943955254</v>
      </c>
      <c r="S60" s="46">
        <f t="shared" si="10"/>
        <v>0.01593354254</v>
      </c>
      <c r="T60" s="38">
        <f t="shared" ref="T60:AM60" si="64">T$1*POWER($K60,T$2)*POWER($L60,T$3)</f>
        <v>0.1421007032</v>
      </c>
      <c r="U60" s="38">
        <f t="shared" si="64"/>
        <v>-0.1899613206</v>
      </c>
      <c r="V60" s="38">
        <f t="shared" si="64"/>
        <v>-0.07174547063</v>
      </c>
      <c r="W60" s="38">
        <f t="shared" si="64"/>
        <v>0.6549815692</v>
      </c>
      <c r="X60" s="38">
        <f t="shared" si="64"/>
        <v>0.880120498</v>
      </c>
      <c r="Y60" s="38">
        <f t="shared" si="64"/>
        <v>0.02714904267</v>
      </c>
      <c r="Z60" s="38">
        <f t="shared" si="64"/>
        <v>-0.07744005685</v>
      </c>
      <c r="AA60" s="38">
        <f t="shared" si="64"/>
        <v>0.006342899964</v>
      </c>
      <c r="AB60" s="38">
        <f t="shared" si="64"/>
        <v>-0.06271522715</v>
      </c>
      <c r="AC60" s="38">
        <f t="shared" si="64"/>
        <v>-0.07906163127</v>
      </c>
      <c r="AD60" s="38">
        <f t="shared" si="64"/>
        <v>-0.002894165155</v>
      </c>
      <c r="AE60" s="38">
        <f t="shared" si="64"/>
        <v>0.2585525284</v>
      </c>
      <c r="AF60" s="38">
        <f t="shared" si="64"/>
        <v>-0.2550235516</v>
      </c>
      <c r="AG60" s="38">
        <f t="shared" si="64"/>
        <v>-0.0008040903351</v>
      </c>
      <c r="AH60" s="38">
        <f t="shared" si="64"/>
        <v>0.0009668769391</v>
      </c>
      <c r="AI60" s="38">
        <f t="shared" si="64"/>
        <v>0.02353071702</v>
      </c>
      <c r="AJ60" s="38">
        <f t="shared" si="64"/>
        <v>-0.0001480950429</v>
      </c>
      <c r="AK60" s="38">
        <f t="shared" si="64"/>
        <v>0.001169379051</v>
      </c>
      <c r="AL60" s="38">
        <f t="shared" si="64"/>
        <v>0.008352213482</v>
      </c>
      <c r="AM60" s="38">
        <f t="shared" si="64"/>
        <v>-0.0177682702</v>
      </c>
    </row>
    <row r="61">
      <c r="A61" s="38"/>
      <c r="B61" s="38"/>
      <c r="C61" s="38"/>
      <c r="D61" s="38"/>
      <c r="E61" s="38"/>
      <c r="F61" s="38"/>
      <c r="G61" s="38"/>
      <c r="H61" s="52">
        <f>'Original Data'!N57-$H$2</f>
        <v>-0.09165699284</v>
      </c>
      <c r="I61" s="52">
        <f>'Original Data'!P57-$I$2</f>
        <v>-0.2756920258</v>
      </c>
      <c r="J61" s="52">
        <f>'Original Data'!J57-$J$2</f>
        <v>-0.3278342208</v>
      </c>
      <c r="K61" s="40">
        <f t="shared" si="2"/>
        <v>-0.2756920258</v>
      </c>
      <c r="L61" s="41">
        <f t="shared" si="3"/>
        <v>-0.3278342208</v>
      </c>
      <c r="M61" s="42">
        <f t="shared" si="4"/>
        <v>-0.09165699284</v>
      </c>
      <c r="N61" s="58">
        <f>'Cubic Output'!J57</f>
        <v>-0.1105789011</v>
      </c>
      <c r="O61" s="59">
        <f t="shared" si="6"/>
        <v>0.01892190827</v>
      </c>
      <c r="P61" s="45">
        <f t="shared" si="7"/>
        <v>0.1421007032</v>
      </c>
      <c r="Q61" s="46">
        <f t="shared" si="8"/>
        <v>0.3352847477</v>
      </c>
      <c r="R61" s="46">
        <f t="shared" si="9"/>
        <v>0.7125626027</v>
      </c>
      <c r="S61" s="46">
        <f t="shared" si="10"/>
        <v>0.07488676839</v>
      </c>
      <c r="T61" s="38">
        <f t="shared" ref="T61:AM61" si="65">T$1*POWER($K61,T$2)*POWER($L61,T$3)</f>
        <v>0.1421007032</v>
      </c>
      <c r="U61" s="38">
        <f t="shared" si="65"/>
        <v>-0.1899613206</v>
      </c>
      <c r="V61" s="38">
        <f t="shared" si="65"/>
        <v>-0.08297449421</v>
      </c>
      <c r="W61" s="38">
        <f t="shared" si="65"/>
        <v>0.6082205625</v>
      </c>
      <c r="X61" s="38">
        <f t="shared" si="65"/>
        <v>0.880120498</v>
      </c>
      <c r="Y61" s="38">
        <f t="shared" si="65"/>
        <v>0.0313981923</v>
      </c>
      <c r="Z61" s="38">
        <f t="shared" si="65"/>
        <v>-0.07191138981</v>
      </c>
      <c r="AA61" s="38">
        <f t="shared" si="65"/>
        <v>0.00848375488</v>
      </c>
      <c r="AB61" s="38">
        <f t="shared" si="65"/>
        <v>-0.06735272072</v>
      </c>
      <c r="AC61" s="38">
        <f t="shared" si="65"/>
        <v>-0.06817573192</v>
      </c>
      <c r="AD61" s="38">
        <f t="shared" si="65"/>
        <v>-0.002894165155</v>
      </c>
      <c r="AE61" s="38">
        <f t="shared" si="65"/>
        <v>0.299019089</v>
      </c>
      <c r="AF61" s="38">
        <f t="shared" si="65"/>
        <v>-0.2368166912</v>
      </c>
      <c r="AG61" s="38">
        <f t="shared" si="65"/>
        <v>-0.001075486819</v>
      </c>
      <c r="AH61" s="38">
        <f t="shared" si="65"/>
        <v>0.001038372902</v>
      </c>
      <c r="AI61" s="38">
        <f t="shared" si="65"/>
        <v>0.02029080136</v>
      </c>
      <c r="AJ61" s="38">
        <f t="shared" si="65"/>
        <v>-0.0002290819635</v>
      </c>
      <c r="AK61" s="38">
        <f t="shared" si="65"/>
        <v>0.001452404476</v>
      </c>
      <c r="AL61" s="38">
        <f t="shared" si="65"/>
        <v>0.008329438954</v>
      </c>
      <c r="AM61" s="38">
        <f t="shared" si="65"/>
        <v>-0.01422791321</v>
      </c>
    </row>
    <row r="62">
      <c r="A62" s="38"/>
      <c r="B62" s="38"/>
      <c r="C62" s="38"/>
      <c r="D62" s="38"/>
      <c r="E62" s="38"/>
      <c r="F62" s="38"/>
      <c r="G62" s="38"/>
      <c r="H62" s="52">
        <f>'Original Data'!N58-$H$2</f>
        <v>-0.1122881349</v>
      </c>
      <c r="I62" s="52">
        <f>'Original Data'!P58-$I$2</f>
        <v>-0.2255791038</v>
      </c>
      <c r="J62" s="52">
        <f>'Original Data'!J58-$J$2</f>
        <v>-0.3053536006</v>
      </c>
      <c r="K62" s="40">
        <f t="shared" si="2"/>
        <v>-0.2255791038</v>
      </c>
      <c r="L62" s="41">
        <f t="shared" si="3"/>
        <v>-0.3053536006</v>
      </c>
      <c r="M62" s="42">
        <f t="shared" si="4"/>
        <v>-0.1122881349</v>
      </c>
      <c r="N62" s="58">
        <f>'Cubic Output'!J58</f>
        <v>-0.1274632822</v>
      </c>
      <c r="O62" s="59">
        <f t="shared" si="6"/>
        <v>0.01517514733</v>
      </c>
      <c r="P62" s="45">
        <f t="shared" si="7"/>
        <v>0.1421007032</v>
      </c>
      <c r="Q62" s="46">
        <f t="shared" si="8"/>
        <v>0.2304174735</v>
      </c>
      <c r="R62" s="46">
        <f t="shared" si="9"/>
        <v>0.7609114101</v>
      </c>
      <c r="S62" s="46">
        <f t="shared" si="10"/>
        <v>0.09353897258</v>
      </c>
      <c r="T62" s="38">
        <f t="shared" ref="T62:AM62" si="66">T$1*POWER($K62,T$2)*POWER($L62,T$3)</f>
        <v>0.1421007032</v>
      </c>
      <c r="U62" s="38">
        <f t="shared" si="66"/>
        <v>-0.1899613206</v>
      </c>
      <c r="V62" s="38">
        <f t="shared" si="66"/>
        <v>-0.07728467305</v>
      </c>
      <c r="W62" s="38">
        <f t="shared" si="66"/>
        <v>0.4976634672</v>
      </c>
      <c r="X62" s="38">
        <f t="shared" si="66"/>
        <v>0.880120498</v>
      </c>
      <c r="Y62" s="38">
        <f t="shared" si="66"/>
        <v>0.02924511983</v>
      </c>
      <c r="Z62" s="38">
        <f t="shared" si="66"/>
        <v>-0.05883995674</v>
      </c>
      <c r="AA62" s="38">
        <f t="shared" si="66"/>
        <v>0.007360132496</v>
      </c>
      <c r="AB62" s="38">
        <f t="shared" si="66"/>
        <v>-0.05133086306</v>
      </c>
      <c r="AC62" s="38">
        <f t="shared" si="66"/>
        <v>-0.04564352047</v>
      </c>
      <c r="AD62" s="38">
        <f t="shared" si="66"/>
        <v>-0.002894165155</v>
      </c>
      <c r="AE62" s="38">
        <f t="shared" si="66"/>
        <v>0.2785144128</v>
      </c>
      <c r="AF62" s="38">
        <f t="shared" si="66"/>
        <v>-0.1937701928</v>
      </c>
      <c r="AG62" s="38">
        <f t="shared" si="66"/>
        <v>-0.0009330450485</v>
      </c>
      <c r="AH62" s="38">
        <f t="shared" si="66"/>
        <v>0.0007913648728</v>
      </c>
      <c r="AI62" s="38">
        <f t="shared" si="66"/>
        <v>0.01358465221</v>
      </c>
      <c r="AJ62" s="38">
        <f t="shared" si="66"/>
        <v>-0.0001851131101</v>
      </c>
      <c r="AK62" s="38">
        <f t="shared" si="66"/>
        <v>0.001031002602</v>
      </c>
      <c r="AL62" s="38">
        <f t="shared" si="66"/>
        <v>0.005194142195</v>
      </c>
      <c r="AM62" s="38">
        <f t="shared" si="66"/>
        <v>-0.007794086018</v>
      </c>
    </row>
    <row r="63">
      <c r="A63" s="38"/>
      <c r="B63" s="38"/>
      <c r="C63" s="38"/>
      <c r="D63" s="38"/>
      <c r="E63" s="38"/>
      <c r="F63" s="38"/>
      <c r="G63" s="38"/>
      <c r="H63" s="52">
        <f>'Original Data'!N59-$H$2</f>
        <v>0.1036083717</v>
      </c>
      <c r="I63" s="52">
        <f>'Original Data'!P59-$I$2</f>
        <v>0.1643836466</v>
      </c>
      <c r="J63" s="52">
        <f>'Original Data'!J59-$J$2</f>
        <v>0.2474919279</v>
      </c>
      <c r="K63" s="40">
        <f t="shared" si="2"/>
        <v>0.1643836466</v>
      </c>
      <c r="L63" s="41">
        <f t="shared" si="3"/>
        <v>0.2474919279</v>
      </c>
      <c r="M63" s="42">
        <f t="shared" si="4"/>
        <v>0.1036083717</v>
      </c>
      <c r="N63" s="58">
        <f>'Cubic Output'!J59</f>
        <v>0.09970263993</v>
      </c>
      <c r="O63" s="59">
        <f t="shared" si="6"/>
        <v>0.003905731795</v>
      </c>
      <c r="P63" s="45">
        <f t="shared" si="7"/>
        <v>0.1421007032</v>
      </c>
      <c r="Q63" s="46">
        <f t="shared" si="8"/>
        <v>-0.4899779078</v>
      </c>
      <c r="R63" s="46">
        <f t="shared" si="9"/>
        <v>0.8495740678</v>
      </c>
      <c r="S63" s="46">
        <f t="shared" si="10"/>
        <v>-0.07997493175</v>
      </c>
      <c r="T63" s="38">
        <f t="shared" ref="T63:AM63" si="67">T$1*POWER($K63,T$2)*POWER($L63,T$3)</f>
        <v>0.1421007032</v>
      </c>
      <c r="U63" s="38">
        <f t="shared" si="67"/>
        <v>-0.1899613206</v>
      </c>
      <c r="V63" s="38">
        <f t="shared" si="67"/>
        <v>0.06263994493</v>
      </c>
      <c r="W63" s="38">
        <f t="shared" si="67"/>
        <v>-0.3626565321</v>
      </c>
      <c r="X63" s="38">
        <f t="shared" si="67"/>
        <v>0.880120498</v>
      </c>
      <c r="Y63" s="38">
        <f t="shared" si="67"/>
        <v>-0.0237034411</v>
      </c>
      <c r="Z63" s="38">
        <f t="shared" si="67"/>
        <v>0.0428777599</v>
      </c>
      <c r="AA63" s="38">
        <f t="shared" si="67"/>
        <v>0.004835057231</v>
      </c>
      <c r="AB63" s="38">
        <f t="shared" si="67"/>
        <v>-0.03031770362</v>
      </c>
      <c r="AC63" s="38">
        <f t="shared" si="67"/>
        <v>-0.02423810266</v>
      </c>
      <c r="AD63" s="38">
        <f t="shared" si="67"/>
        <v>-0.002894165155</v>
      </c>
      <c r="AE63" s="38">
        <f t="shared" si="67"/>
        <v>-0.225738517</v>
      </c>
      <c r="AF63" s="38">
        <f t="shared" si="67"/>
        <v>0.1412039074</v>
      </c>
      <c r="AG63" s="38">
        <f t="shared" si="67"/>
        <v>-0.0006129408962</v>
      </c>
      <c r="AH63" s="38">
        <f t="shared" si="67"/>
        <v>0.0004674062393</v>
      </c>
      <c r="AI63" s="38">
        <f t="shared" si="67"/>
        <v>0.007213865002</v>
      </c>
      <c r="AJ63" s="38">
        <f t="shared" si="67"/>
        <v>0.00009856237441</v>
      </c>
      <c r="AK63" s="38">
        <f t="shared" si="67"/>
        <v>-0.0004935549266</v>
      </c>
      <c r="AL63" s="38">
        <f t="shared" si="67"/>
        <v>-0.002235585657</v>
      </c>
      <c r="AM63" s="38">
        <f t="shared" si="67"/>
        <v>0.003016090887</v>
      </c>
    </row>
    <row r="64">
      <c r="A64" s="38"/>
      <c r="B64" s="38"/>
      <c r="C64" s="38"/>
      <c r="D64" s="38"/>
      <c r="E64" s="38"/>
      <c r="F64" s="38"/>
      <c r="G64" s="38"/>
      <c r="H64" s="52">
        <f>'Original Data'!N60-$H$2</f>
        <v>0.2121521122</v>
      </c>
      <c r="I64" s="52">
        <f>'Original Data'!P60-$I$2</f>
        <v>0.2383173271</v>
      </c>
      <c r="J64" s="52">
        <f>'Original Data'!J60-$J$2</f>
        <v>0.3876288555</v>
      </c>
      <c r="K64" s="40">
        <f t="shared" si="2"/>
        <v>0.2383173271</v>
      </c>
      <c r="L64" s="41">
        <f t="shared" si="3"/>
        <v>0.3876288555</v>
      </c>
      <c r="M64" s="42">
        <f t="shared" si="4"/>
        <v>0.2121521122</v>
      </c>
      <c r="N64" s="58">
        <f>'Cubic Output'!J60</f>
        <v>0.2012122041</v>
      </c>
      <c r="O64" s="59">
        <f t="shared" si="6"/>
        <v>0.01093990819</v>
      </c>
      <c r="P64" s="45">
        <f t="shared" si="7"/>
        <v>0.1421007032</v>
      </c>
      <c r="Q64" s="46">
        <f t="shared" si="8"/>
        <v>-0.6176188863</v>
      </c>
      <c r="R64" s="46">
        <f t="shared" si="9"/>
        <v>0.7972336832</v>
      </c>
      <c r="S64" s="46">
        <f t="shared" si="10"/>
        <v>-0.1365656133</v>
      </c>
      <c r="T64" s="38">
        <f t="shared" ref="T64:AM64" si="68">T$1*POWER($K64,T$2)*POWER($L64,T$3)</f>
        <v>0.1421007032</v>
      </c>
      <c r="U64" s="38">
        <f t="shared" si="68"/>
        <v>-0.1899613206</v>
      </c>
      <c r="V64" s="38">
        <f t="shared" si="68"/>
        <v>0.09810845297</v>
      </c>
      <c r="W64" s="38">
        <f t="shared" si="68"/>
        <v>-0.5257660186</v>
      </c>
      <c r="X64" s="38">
        <f t="shared" si="68"/>
        <v>0.880120498</v>
      </c>
      <c r="Y64" s="38">
        <f t="shared" si="68"/>
        <v>-0.0371249997</v>
      </c>
      <c r="Z64" s="38">
        <f t="shared" si="68"/>
        <v>0.06216258943</v>
      </c>
      <c r="AA64" s="38">
        <f t="shared" si="68"/>
        <v>0.01186073874</v>
      </c>
      <c r="AB64" s="38">
        <f t="shared" si="68"/>
        <v>-0.06884119053</v>
      </c>
      <c r="AC64" s="38">
        <f t="shared" si="68"/>
        <v>-0.05094395272</v>
      </c>
      <c r="AD64" s="38">
        <f t="shared" si="68"/>
        <v>-0.002894165155</v>
      </c>
      <c r="AE64" s="38">
        <f t="shared" si="68"/>
        <v>-0.3535580483</v>
      </c>
      <c r="AF64" s="38">
        <f t="shared" si="68"/>
        <v>0.2047121991</v>
      </c>
      <c r="AG64" s="38">
        <f t="shared" si="68"/>
        <v>-0.001503587545</v>
      </c>
      <c r="AH64" s="38">
        <f t="shared" si="68"/>
        <v>0.001061320553</v>
      </c>
      <c r="AI64" s="38">
        <f t="shared" si="68"/>
        <v>0.01516219329</v>
      </c>
      <c r="AJ64" s="38">
        <f t="shared" si="68"/>
        <v>0.0003786834615</v>
      </c>
      <c r="AK64" s="38">
        <f t="shared" si="68"/>
        <v>-0.001755264709</v>
      </c>
      <c r="AL64" s="38">
        <f t="shared" si="68"/>
        <v>-0.007359365846</v>
      </c>
      <c r="AM64" s="38">
        <f t="shared" si="68"/>
        <v>0.009190421957</v>
      </c>
    </row>
    <row r="65">
      <c r="A65" s="38"/>
      <c r="B65" s="38"/>
      <c r="C65" s="38"/>
      <c r="D65" s="38"/>
      <c r="E65" s="38"/>
      <c r="F65" s="38"/>
      <c r="G65" s="38"/>
      <c r="H65" s="52">
        <f>'Original Data'!N61-$H$2</f>
        <v>0.04079224048</v>
      </c>
      <c r="I65" s="52">
        <f>'Original Data'!P61-$I$2</f>
        <v>0.1197493335</v>
      </c>
      <c r="J65" s="52">
        <f>'Original Data'!J61-$J$2</f>
        <v>0.1529797327</v>
      </c>
      <c r="K65" s="40">
        <f t="shared" si="2"/>
        <v>0.1197493335</v>
      </c>
      <c r="L65" s="41">
        <f t="shared" si="3"/>
        <v>0.1529797327</v>
      </c>
      <c r="M65" s="42">
        <f t="shared" si="4"/>
        <v>0.04079224048</v>
      </c>
      <c r="N65" s="58">
        <f>'Cubic Output'!J61</f>
        <v>0.04144858936</v>
      </c>
      <c r="O65" s="59">
        <f t="shared" si="6"/>
        <v>-0.0006563488775</v>
      </c>
      <c r="P65" s="45">
        <f t="shared" si="7"/>
        <v>0.1421007032</v>
      </c>
      <c r="Q65" s="46">
        <f t="shared" si="8"/>
        <v>-0.4154284337</v>
      </c>
      <c r="R65" s="46">
        <f t="shared" si="9"/>
        <v>0.8720374628</v>
      </c>
      <c r="S65" s="46">
        <f t="shared" si="10"/>
        <v>-0.03544114137</v>
      </c>
      <c r="T65" s="38">
        <f t="shared" ref="T65:AM65" si="69">T$1*POWER($K65,T$2)*POWER($L65,T$3)</f>
        <v>0.1421007032</v>
      </c>
      <c r="U65" s="38">
        <f t="shared" si="69"/>
        <v>-0.1899613206</v>
      </c>
      <c r="V65" s="38">
        <f t="shared" si="69"/>
        <v>0.0387190084</v>
      </c>
      <c r="W65" s="38">
        <f t="shared" si="69"/>
        <v>-0.2641861214</v>
      </c>
      <c r="X65" s="38">
        <f t="shared" si="69"/>
        <v>0.880120498</v>
      </c>
      <c r="Y65" s="38">
        <f t="shared" si="69"/>
        <v>-0.01465157315</v>
      </c>
      <c r="Z65" s="38">
        <f t="shared" si="69"/>
        <v>0.03123536482</v>
      </c>
      <c r="AA65" s="38">
        <f t="shared" si="69"/>
        <v>0.001847342141</v>
      </c>
      <c r="AB65" s="38">
        <f t="shared" si="69"/>
        <v>-0.01365160321</v>
      </c>
      <c r="AC65" s="38">
        <f t="shared" si="69"/>
        <v>-0.01286256582</v>
      </c>
      <c r="AD65" s="38">
        <f t="shared" si="69"/>
        <v>-0.002894165155</v>
      </c>
      <c r="AE65" s="38">
        <f t="shared" si="69"/>
        <v>-0.1395335125</v>
      </c>
      <c r="AF65" s="38">
        <f t="shared" si="69"/>
        <v>0.1028634791</v>
      </c>
      <c r="AG65" s="38">
        <f t="shared" si="69"/>
        <v>-0.0002341878273</v>
      </c>
      <c r="AH65" s="38">
        <f t="shared" si="69"/>
        <v>0.0002104659574</v>
      </c>
      <c r="AI65" s="38">
        <f t="shared" si="69"/>
        <v>0.00382822099</v>
      </c>
      <c r="AJ65" s="38">
        <f t="shared" si="69"/>
        <v>0.00002327714623</v>
      </c>
      <c r="AK65" s="38">
        <f t="shared" si="69"/>
        <v>-0.0001373712039</v>
      </c>
      <c r="AL65" s="38">
        <f t="shared" si="69"/>
        <v>-0.0007333193809</v>
      </c>
      <c r="AM65" s="38">
        <f t="shared" si="69"/>
        <v>0.001165971429</v>
      </c>
    </row>
    <row r="66">
      <c r="A66" s="38"/>
      <c r="B66" s="38"/>
      <c r="C66" s="38"/>
      <c r="D66" s="38"/>
      <c r="E66" s="38"/>
      <c r="F66" s="38"/>
      <c r="G66" s="38"/>
      <c r="H66" s="52">
        <f>'Original Data'!N62-$H$2</f>
        <v>-0.08657229632</v>
      </c>
      <c r="I66" s="52">
        <f>'Original Data'!P62-$I$2</f>
        <v>-0.218685314</v>
      </c>
      <c r="J66" s="52">
        <f>'Original Data'!J62-$J$2</f>
        <v>-0.2631595078</v>
      </c>
      <c r="K66" s="40">
        <f t="shared" si="2"/>
        <v>-0.218685314</v>
      </c>
      <c r="L66" s="41">
        <f t="shared" si="3"/>
        <v>-0.2631595078</v>
      </c>
      <c r="M66" s="42">
        <f t="shared" si="4"/>
        <v>-0.08657229632</v>
      </c>
      <c r="N66" s="58">
        <f>'Cubic Output'!J62</f>
        <v>-0.07957369968</v>
      </c>
      <c r="O66" s="59">
        <f t="shared" si="6"/>
        <v>-0.006998596639</v>
      </c>
      <c r="P66" s="45">
        <f t="shared" si="7"/>
        <v>0.1421007032</v>
      </c>
      <c r="Q66" s="46">
        <f t="shared" si="8"/>
        <v>0.2258879542</v>
      </c>
      <c r="R66" s="46">
        <f t="shared" si="9"/>
        <v>0.7679669573</v>
      </c>
      <c r="S66" s="46">
        <f t="shared" si="10"/>
        <v>0.0597512541</v>
      </c>
      <c r="T66" s="38">
        <f t="shared" ref="T66:AM66" si="70">T$1*POWER($K66,T$2)*POWER($L66,T$3)</f>
        <v>0.1421007032</v>
      </c>
      <c r="U66" s="38">
        <f t="shared" si="70"/>
        <v>-0.1899613206</v>
      </c>
      <c r="V66" s="38">
        <f t="shared" si="70"/>
        <v>-0.06660539282</v>
      </c>
      <c r="W66" s="38">
        <f t="shared" si="70"/>
        <v>0.4824546677</v>
      </c>
      <c r="X66" s="38">
        <f t="shared" si="70"/>
        <v>0.880120498</v>
      </c>
      <c r="Y66" s="38">
        <f t="shared" si="70"/>
        <v>0.02520399735</v>
      </c>
      <c r="Z66" s="38">
        <f t="shared" si="70"/>
        <v>-0.05704178354</v>
      </c>
      <c r="AA66" s="38">
        <f t="shared" si="70"/>
        <v>0.005466604727</v>
      </c>
      <c r="AB66" s="38">
        <f t="shared" si="70"/>
        <v>-0.04288597993</v>
      </c>
      <c r="AC66" s="38">
        <f t="shared" si="70"/>
        <v>-0.04289637933</v>
      </c>
      <c r="AD66" s="38">
        <f t="shared" si="70"/>
        <v>-0.002894165155</v>
      </c>
      <c r="AE66" s="38">
        <f t="shared" si="70"/>
        <v>0.2400289881</v>
      </c>
      <c r="AF66" s="38">
        <f t="shared" si="70"/>
        <v>-0.1878484963</v>
      </c>
      <c r="AG66" s="38">
        <f t="shared" si="70"/>
        <v>-0.0006930022626</v>
      </c>
      <c r="AH66" s="38">
        <f t="shared" si="70"/>
        <v>0.0006611706101</v>
      </c>
      <c r="AI66" s="38">
        <f t="shared" si="70"/>
        <v>0.01276703436</v>
      </c>
      <c r="AJ66" s="38">
        <f t="shared" si="70"/>
        <v>-0.0001184909653</v>
      </c>
      <c r="AK66" s="38">
        <f t="shared" si="70"/>
        <v>0.0007423565642</v>
      </c>
      <c r="AL66" s="38">
        <f t="shared" si="70"/>
        <v>0.004206988819</v>
      </c>
      <c r="AM66" s="38">
        <f t="shared" si="70"/>
        <v>-0.007101129768</v>
      </c>
    </row>
    <row r="67">
      <c r="A67" s="38"/>
      <c r="B67" s="38"/>
      <c r="C67" s="38"/>
      <c r="D67" s="38"/>
      <c r="E67" s="38"/>
      <c r="F67" s="38"/>
      <c r="G67" s="38"/>
      <c r="H67" s="52">
        <f>'Original Data'!N63-$H$2</f>
        <v>-0.04458787647</v>
      </c>
      <c r="I67" s="52">
        <f>'Original Data'!P63-$I$2</f>
        <v>-0.121186339</v>
      </c>
      <c r="J67" s="52">
        <f>'Original Data'!J63-$J$2</f>
        <v>-0.1386869339</v>
      </c>
      <c r="K67" s="40">
        <f t="shared" si="2"/>
        <v>-0.121186339</v>
      </c>
      <c r="L67" s="41">
        <f t="shared" si="3"/>
        <v>-0.1386869339</v>
      </c>
      <c r="M67" s="42">
        <f t="shared" si="4"/>
        <v>-0.04458787647</v>
      </c>
      <c r="N67" s="58">
        <f>'Cubic Output'!J63</f>
        <v>-0.02748828851</v>
      </c>
      <c r="O67" s="59">
        <f t="shared" si="6"/>
        <v>-0.01709958797</v>
      </c>
      <c r="P67" s="45">
        <f t="shared" si="7"/>
        <v>0.1421007032</v>
      </c>
      <c r="Q67" s="46">
        <f t="shared" si="8"/>
        <v>0.04229354779</v>
      </c>
      <c r="R67" s="46">
        <f t="shared" si="9"/>
        <v>0.8376134867</v>
      </c>
      <c r="S67" s="46">
        <f t="shared" si="10"/>
        <v>0.0229955554</v>
      </c>
      <c r="T67" s="38">
        <f t="shared" ref="T67:AM67" si="71">T$1*POWER($K67,T$2)*POWER($L67,T$3)</f>
        <v>0.1421007032</v>
      </c>
      <c r="U67" s="38">
        <f t="shared" si="71"/>
        <v>-0.1899613206</v>
      </c>
      <c r="V67" s="38">
        <f t="shared" si="71"/>
        <v>-0.03510151616</v>
      </c>
      <c r="W67" s="38">
        <f t="shared" si="71"/>
        <v>0.2673563846</v>
      </c>
      <c r="X67" s="38">
        <f t="shared" si="71"/>
        <v>0.880120498</v>
      </c>
      <c r="Y67" s="38">
        <f t="shared" si="71"/>
        <v>0.01328268602</v>
      </c>
      <c r="Z67" s="38">
        <f t="shared" si="71"/>
        <v>-0.03161019271</v>
      </c>
      <c r="AA67" s="38">
        <f t="shared" si="71"/>
        <v>0.001518275681</v>
      </c>
      <c r="AB67" s="38">
        <f t="shared" si="71"/>
        <v>-0.01252465774</v>
      </c>
      <c r="AC67" s="38">
        <f t="shared" si="71"/>
        <v>-0.01317312253</v>
      </c>
      <c r="AD67" s="38">
        <f t="shared" si="71"/>
        <v>-0.002894165155</v>
      </c>
      <c r="AE67" s="38">
        <f t="shared" si="71"/>
        <v>0.1264969854</v>
      </c>
      <c r="AF67" s="38">
        <f t="shared" si="71"/>
        <v>-0.1040978524</v>
      </c>
      <c r="AG67" s="38">
        <f t="shared" si="71"/>
        <v>-0.000192472025</v>
      </c>
      <c r="AH67" s="38">
        <f t="shared" si="71"/>
        <v>0.0001930919058</v>
      </c>
      <c r="AI67" s="38">
        <f t="shared" si="71"/>
        <v>0.003920650428</v>
      </c>
      <c r="AJ67" s="38">
        <f t="shared" si="71"/>
        <v>-0.00001734341764</v>
      </c>
      <c r="AK67" s="38">
        <f t="shared" si="71"/>
        <v>0.0001142561441</v>
      </c>
      <c r="AL67" s="38">
        <f t="shared" si="71"/>
        <v>0.0006808570421</v>
      </c>
      <c r="AM67" s="38">
        <f t="shared" si="71"/>
        <v>-0.001208452517</v>
      </c>
    </row>
    <row r="68">
      <c r="A68" s="38"/>
      <c r="B68" s="38"/>
      <c r="C68" s="38"/>
      <c r="D68" s="38"/>
      <c r="E68" s="38"/>
      <c r="F68" s="38"/>
      <c r="G68" s="38"/>
      <c r="H68" s="52">
        <f>'Original Data'!N64-$H$2</f>
        <v>0.04526024503</v>
      </c>
      <c r="I68" s="52">
        <f>'Original Data'!P64-$I$2</f>
        <v>-0.1045596403</v>
      </c>
      <c r="J68" s="52">
        <f>'Original Data'!J64-$J$2</f>
        <v>-0.05033352028</v>
      </c>
      <c r="K68" s="40">
        <f t="shared" si="2"/>
        <v>-0.1045596403</v>
      </c>
      <c r="L68" s="41">
        <f t="shared" si="3"/>
        <v>-0.05033352028</v>
      </c>
      <c r="M68" s="42">
        <f t="shared" si="4"/>
        <v>0.04526024503</v>
      </c>
      <c r="N68" s="58">
        <f>'Cubic Output'!J64</f>
        <v>0.05251385584</v>
      </c>
      <c r="O68" s="59">
        <f t="shared" si="6"/>
        <v>-0.007253610813</v>
      </c>
      <c r="P68" s="45">
        <f t="shared" si="7"/>
        <v>0.1421007032</v>
      </c>
      <c r="Q68" s="46">
        <f t="shared" si="8"/>
        <v>0.02797455525</v>
      </c>
      <c r="R68" s="46">
        <f t="shared" si="9"/>
        <v>0.8441395498</v>
      </c>
      <c r="S68" s="46">
        <f t="shared" si="10"/>
        <v>-0.0444267469</v>
      </c>
      <c r="T68" s="38">
        <f t="shared" ref="T68:AM68" si="72">T$1*POWER($K68,T$2)*POWER($L68,T$3)</f>
        <v>0.1421007032</v>
      </c>
      <c r="U68" s="38">
        <f t="shared" si="72"/>
        <v>-0.1899613206</v>
      </c>
      <c r="V68" s="38">
        <f t="shared" si="72"/>
        <v>-0.0127393607</v>
      </c>
      <c r="W68" s="38">
        <f t="shared" si="72"/>
        <v>0.2306752366</v>
      </c>
      <c r="X68" s="38">
        <f t="shared" si="72"/>
        <v>0.880120498</v>
      </c>
      <c r="Y68" s="38">
        <f t="shared" si="72"/>
        <v>0.004820672916</v>
      </c>
      <c r="Z68" s="38">
        <f t="shared" si="72"/>
        <v>-0.02727329176</v>
      </c>
      <c r="AA68" s="38">
        <f t="shared" si="72"/>
        <v>0.0001999834945</v>
      </c>
      <c r="AB68" s="38">
        <f t="shared" si="72"/>
        <v>-0.003921913767</v>
      </c>
      <c r="AC68" s="38">
        <f t="shared" si="72"/>
        <v>-0.009806399039</v>
      </c>
      <c r="AD68" s="38">
        <f t="shared" si="72"/>
        <v>-0.002894165155</v>
      </c>
      <c r="AE68" s="38">
        <f t="shared" si="72"/>
        <v>0.04590943358</v>
      </c>
      <c r="AF68" s="38">
        <f t="shared" si="72"/>
        <v>-0.0898156847</v>
      </c>
      <c r="AG68" s="38">
        <f t="shared" si="72"/>
        <v>-0.00002535193618</v>
      </c>
      <c r="AH68" s="38">
        <f t="shared" si="72"/>
        <v>0.00006046391204</v>
      </c>
      <c r="AI68" s="38">
        <f t="shared" si="72"/>
        <v>0.002918629391</v>
      </c>
      <c r="AJ68" s="38">
        <f t="shared" si="72"/>
        <v>-0.0000008290867187</v>
      </c>
      <c r="AK68" s="38">
        <f t="shared" si="72"/>
        <v>0.00001298474711</v>
      </c>
      <c r="AL68" s="38">
        <f t="shared" si="72"/>
        <v>0.0001839494622</v>
      </c>
      <c r="AM68" s="38">
        <f t="shared" si="72"/>
        <v>-0.0007761771185</v>
      </c>
    </row>
    <row r="69">
      <c r="A69" s="38"/>
      <c r="B69" s="38"/>
      <c r="C69" s="38"/>
      <c r="D69" s="38"/>
      <c r="E69" s="38"/>
      <c r="F69" s="38"/>
      <c r="G69" s="38"/>
      <c r="H69" s="52">
        <f>'Original Data'!N65-$H$2</f>
        <v>-0.09822772322</v>
      </c>
      <c r="I69" s="52">
        <f>'Original Data'!P65-$I$2</f>
        <v>0.07728109396</v>
      </c>
      <c r="J69" s="52">
        <f>'Original Data'!J65-$J$2</f>
        <v>-0.02607432132</v>
      </c>
      <c r="K69" s="40">
        <f t="shared" si="2"/>
        <v>0.07728109396</v>
      </c>
      <c r="L69" s="41">
        <f t="shared" si="3"/>
        <v>-0.02607432132</v>
      </c>
      <c r="M69" s="42">
        <f t="shared" si="4"/>
        <v>-0.09822772322</v>
      </c>
      <c r="N69" s="58">
        <f>'Cubic Output'!J65</f>
        <v>-0.09537236259</v>
      </c>
      <c r="O69" s="59">
        <f t="shared" si="6"/>
        <v>-0.002855360623</v>
      </c>
      <c r="P69" s="45">
        <f t="shared" si="7"/>
        <v>0.1421007032</v>
      </c>
      <c r="Q69" s="46">
        <f t="shared" si="8"/>
        <v>-0.367055118</v>
      </c>
      <c r="R69" s="46">
        <f t="shared" si="9"/>
        <v>0.8989739425</v>
      </c>
      <c r="S69" s="46">
        <f t="shared" si="10"/>
        <v>0.08919923272</v>
      </c>
      <c r="T69" s="38">
        <f t="shared" ref="T69:AM69" si="73">T$1*POWER($K69,T$2)*POWER($L69,T$3)</f>
        <v>0.1421007032</v>
      </c>
      <c r="U69" s="38">
        <f t="shared" si="73"/>
        <v>-0.1899613206</v>
      </c>
      <c r="V69" s="38">
        <f t="shared" si="73"/>
        <v>-0.006599383123</v>
      </c>
      <c r="W69" s="38">
        <f t="shared" si="73"/>
        <v>-0.1704944142</v>
      </c>
      <c r="X69" s="38">
        <f t="shared" si="73"/>
        <v>0.880120498</v>
      </c>
      <c r="Y69" s="38">
        <f t="shared" si="73"/>
        <v>0.00249725777</v>
      </c>
      <c r="Z69" s="38">
        <f t="shared" si="73"/>
        <v>0.02015796742</v>
      </c>
      <c r="AA69" s="38">
        <f t="shared" si="73"/>
        <v>0.00005366678366</v>
      </c>
      <c r="AB69" s="38">
        <f t="shared" si="73"/>
        <v>0.001501629973</v>
      </c>
      <c r="AC69" s="38">
        <f t="shared" si="73"/>
        <v>-0.005357077414</v>
      </c>
      <c r="AD69" s="38">
        <f t="shared" si="73"/>
        <v>-0.002894165155</v>
      </c>
      <c r="AE69" s="38">
        <f t="shared" si="73"/>
        <v>0.02378250748</v>
      </c>
      <c r="AF69" s="38">
        <f t="shared" si="73"/>
        <v>0.06638368634</v>
      </c>
      <c r="AG69" s="38">
        <f t="shared" si="73"/>
        <v>-0.000006803345835</v>
      </c>
      <c r="AH69" s="38">
        <f t="shared" si="73"/>
        <v>-0.00002315054027</v>
      </c>
      <c r="AI69" s="38">
        <f t="shared" si="73"/>
        <v>0.001594400098</v>
      </c>
      <c r="AJ69" s="38">
        <f t="shared" si="73"/>
        <v>-0.0000001152569388</v>
      </c>
      <c r="AK69" s="38">
        <f t="shared" si="73"/>
        <v>-0.000002575455742</v>
      </c>
      <c r="AL69" s="38">
        <f t="shared" si="73"/>
        <v>0.0000520562154</v>
      </c>
      <c r="AM69" s="38">
        <f t="shared" si="73"/>
        <v>0.0003133923398</v>
      </c>
    </row>
    <row r="70">
      <c r="A70" s="38"/>
      <c r="B70" s="38"/>
      <c r="C70" s="38"/>
      <c r="D70" s="38"/>
      <c r="E70" s="38"/>
      <c r="F70" s="38"/>
      <c r="G70" s="38"/>
      <c r="H70" s="52">
        <f>'Original Data'!N66-$H$2</f>
        <v>-0.02426138885</v>
      </c>
      <c r="I70" s="52">
        <f>'Original Data'!P66-$I$2</f>
        <v>-0.05999623894</v>
      </c>
      <c r="J70" s="52">
        <f>'Original Data'!J66-$J$2</f>
        <v>-0.07706228407</v>
      </c>
      <c r="K70" s="40">
        <f t="shared" si="2"/>
        <v>-0.05999623894</v>
      </c>
      <c r="L70" s="41">
        <f t="shared" si="3"/>
        <v>-0.07706228407</v>
      </c>
      <c r="M70" s="42">
        <f t="shared" si="4"/>
        <v>-0.02426138885</v>
      </c>
      <c r="N70" s="58">
        <f>'Cubic Output'!J66</f>
        <v>-0.01934261915</v>
      </c>
      <c r="O70" s="59">
        <f t="shared" si="6"/>
        <v>-0.0049187697</v>
      </c>
      <c r="P70" s="45">
        <f t="shared" si="7"/>
        <v>0.1421007032</v>
      </c>
      <c r="Q70" s="46">
        <f t="shared" si="8"/>
        <v>-0.07710443484</v>
      </c>
      <c r="R70" s="46">
        <f t="shared" si="9"/>
        <v>0.865646352</v>
      </c>
      <c r="S70" s="46">
        <f t="shared" si="10"/>
        <v>0.01677374367</v>
      </c>
      <c r="T70" s="38">
        <f t="shared" ref="T70:AM70" si="74">T$1*POWER($K70,T$2)*POWER($L70,T$3)</f>
        <v>0.1421007032</v>
      </c>
      <c r="U70" s="38">
        <f t="shared" si="74"/>
        <v>-0.1899613206</v>
      </c>
      <c r="V70" s="38">
        <f t="shared" si="74"/>
        <v>-0.01950438252</v>
      </c>
      <c r="W70" s="38">
        <f t="shared" si="74"/>
        <v>0.1323612683</v>
      </c>
      <c r="X70" s="38">
        <f t="shared" si="74"/>
        <v>0.880120498</v>
      </c>
      <c r="Y70" s="38">
        <f t="shared" si="74"/>
        <v>0.007380609653</v>
      </c>
      <c r="Z70" s="38">
        <f t="shared" si="74"/>
        <v>-0.01564939324</v>
      </c>
      <c r="AA70" s="38">
        <f t="shared" si="74"/>
        <v>0.0004687737623</v>
      </c>
      <c r="AB70" s="38">
        <f t="shared" si="74"/>
        <v>-0.003445423068</v>
      </c>
      <c r="AC70" s="38">
        <f t="shared" si="74"/>
        <v>-0.003228713072</v>
      </c>
      <c r="AD70" s="38">
        <f t="shared" si="74"/>
        <v>-0.002894165155</v>
      </c>
      <c r="AE70" s="38">
        <f t="shared" si="74"/>
        <v>0.07028886103</v>
      </c>
      <c r="AF70" s="38">
        <f t="shared" si="74"/>
        <v>-0.05153616884</v>
      </c>
      <c r="AG70" s="38">
        <f t="shared" si="74"/>
        <v>-0.00005942651685</v>
      </c>
      <c r="AH70" s="38">
        <f t="shared" si="74"/>
        <v>0.00005311788319</v>
      </c>
      <c r="AI70" s="38">
        <f t="shared" si="74"/>
        <v>0.0009609456878</v>
      </c>
      <c r="AJ70" s="38">
        <f t="shared" si="74"/>
        <v>-0.00000297545696</v>
      </c>
      <c r="AK70" s="38">
        <f t="shared" si="74"/>
        <v>0.00001746475847</v>
      </c>
      <c r="AL70" s="38">
        <f t="shared" si="74"/>
        <v>0.00009272631147</v>
      </c>
      <c r="AM70" s="38">
        <f t="shared" si="74"/>
        <v>-0.0001466360224</v>
      </c>
    </row>
    <row r="71">
      <c r="A71" s="38"/>
      <c r="B71" s="38"/>
      <c r="C71" s="38"/>
      <c r="D71" s="38"/>
      <c r="E71" s="38"/>
      <c r="F71" s="38"/>
      <c r="G71" s="38"/>
      <c r="H71" s="52">
        <f>'Original Data'!N67-$H$2</f>
        <v>0.01904059575</v>
      </c>
      <c r="I71" s="52">
        <f>'Original Data'!P67-$I$2</f>
        <v>-0.05903356121</v>
      </c>
      <c r="J71" s="52">
        <f>'Original Data'!J67-$J$2</f>
        <v>-0.04925603962</v>
      </c>
      <c r="K71" s="40">
        <f t="shared" si="2"/>
        <v>-0.05903356121</v>
      </c>
      <c r="L71" s="41">
        <f t="shared" si="3"/>
        <v>-0.04925603962</v>
      </c>
      <c r="M71" s="42">
        <f t="shared" si="4"/>
        <v>0.01904059575</v>
      </c>
      <c r="N71" s="58">
        <f>'Cubic Output'!J67</f>
        <v>0.009046374845</v>
      </c>
      <c r="O71" s="59">
        <f t="shared" si="6"/>
        <v>0.009994220902</v>
      </c>
      <c r="P71" s="45">
        <f t="shared" si="7"/>
        <v>0.1421007032</v>
      </c>
      <c r="Q71" s="46">
        <f t="shared" si="8"/>
        <v>-0.07219052435</v>
      </c>
      <c r="R71" s="46">
        <f t="shared" si="9"/>
        <v>0.8643383878</v>
      </c>
      <c r="S71" s="46">
        <f t="shared" si="10"/>
        <v>-0.007813326402</v>
      </c>
      <c r="T71" s="38">
        <f t="shared" ref="T71:AM71" si="75">T$1*POWER($K71,T$2)*POWER($L71,T$3)</f>
        <v>0.1421007032</v>
      </c>
      <c r="U71" s="38">
        <f t="shared" si="75"/>
        <v>-0.1899613206</v>
      </c>
      <c r="V71" s="38">
        <f t="shared" si="75"/>
        <v>-0.01246665148</v>
      </c>
      <c r="W71" s="38">
        <f t="shared" si="75"/>
        <v>0.1302374478</v>
      </c>
      <c r="X71" s="38">
        <f t="shared" si="75"/>
        <v>0.880120498</v>
      </c>
      <c r="Y71" s="38">
        <f t="shared" si="75"/>
        <v>0.004717477634</v>
      </c>
      <c r="Z71" s="38">
        <f t="shared" si="75"/>
        <v>-0.0153982888</v>
      </c>
      <c r="AA71" s="38">
        <f t="shared" si="75"/>
        <v>0.0001915131156</v>
      </c>
      <c r="AB71" s="38">
        <f t="shared" si="75"/>
        <v>-0.002166881326</v>
      </c>
      <c r="AC71" s="38">
        <f t="shared" si="75"/>
        <v>-0.003125930844</v>
      </c>
      <c r="AD71" s="38">
        <f t="shared" si="75"/>
        <v>-0.002894165155</v>
      </c>
      <c r="AE71" s="38">
        <f t="shared" si="75"/>
        <v>0.04492665855</v>
      </c>
      <c r="AF71" s="38">
        <f t="shared" si="75"/>
        <v>-0.05070923831</v>
      </c>
      <c r="AG71" s="38">
        <f t="shared" si="75"/>
        <v>-0.00002427814504</v>
      </c>
      <c r="AH71" s="38">
        <f t="shared" si="75"/>
        <v>0.00003340668094</v>
      </c>
      <c r="AI71" s="38">
        <f t="shared" si="75"/>
        <v>0.0009303551285</v>
      </c>
      <c r="AJ71" s="38">
        <f t="shared" si="75"/>
        <v>-0.0000007769740448</v>
      </c>
      <c r="AK71" s="38">
        <f t="shared" si="75"/>
        <v>0.000007020576347</v>
      </c>
      <c r="AL71" s="38">
        <f t="shared" si="75"/>
        <v>0.0000573813169</v>
      </c>
      <c r="AM71" s="38">
        <f t="shared" si="75"/>
        <v>-0.0001396900723</v>
      </c>
    </row>
    <row r="72">
      <c r="A72" s="38"/>
      <c r="B72" s="38"/>
      <c r="C72" s="38"/>
      <c r="D72" s="38"/>
      <c r="E72" s="38"/>
      <c r="F72" s="38"/>
      <c r="G72" s="38"/>
      <c r="H72" s="52">
        <f>'Original Data'!N68-$H$2</f>
        <v>-0.01090732092</v>
      </c>
      <c r="I72" s="52">
        <f>'Original Data'!P68-$I$2</f>
        <v>0.1492997721</v>
      </c>
      <c r="J72" s="52">
        <f>'Original Data'!J68-$J$2</f>
        <v>0.1366753849</v>
      </c>
      <c r="K72" s="40">
        <f t="shared" si="2"/>
        <v>0.1492997721</v>
      </c>
      <c r="L72" s="41">
        <f t="shared" si="3"/>
        <v>0.1366753849</v>
      </c>
      <c r="M72" s="42">
        <f t="shared" si="4"/>
        <v>-0.01090732092</v>
      </c>
      <c r="N72" s="58">
        <f>'Cubic Output'!J68</f>
        <v>-0.008909625181</v>
      </c>
      <c r="O72" s="59">
        <f t="shared" si="6"/>
        <v>-0.001997695738</v>
      </c>
      <c r="P72" s="45">
        <f t="shared" si="7"/>
        <v>0.1421007032</v>
      </c>
      <c r="Q72" s="46">
        <f t="shared" si="8"/>
        <v>-0.4847480256</v>
      </c>
      <c r="R72" s="46">
        <f t="shared" si="9"/>
        <v>0.8722479187</v>
      </c>
      <c r="S72" s="46">
        <f t="shared" si="10"/>
        <v>0.00780998251</v>
      </c>
      <c r="T72" s="38">
        <f t="shared" ref="T72:AM72" si="76">T$1*POWER($K72,T$2)*POWER($L72,T$3)</f>
        <v>0.1421007032</v>
      </c>
      <c r="U72" s="38">
        <f t="shared" si="76"/>
        <v>-0.1899613206</v>
      </c>
      <c r="V72" s="38">
        <f t="shared" si="76"/>
        <v>0.03459239523</v>
      </c>
      <c r="W72" s="38">
        <f t="shared" si="76"/>
        <v>-0.3293791002</v>
      </c>
      <c r="X72" s="38">
        <f t="shared" si="76"/>
        <v>0.880120498</v>
      </c>
      <c r="Y72" s="38">
        <f t="shared" si="76"/>
        <v>-0.01309003071</v>
      </c>
      <c r="Z72" s="38">
        <f t="shared" si="76"/>
        <v>0.03894328855</v>
      </c>
      <c r="AA72" s="38">
        <f t="shared" si="76"/>
        <v>0.001474552205</v>
      </c>
      <c r="AB72" s="38">
        <f t="shared" si="76"/>
        <v>-0.01520638929</v>
      </c>
      <c r="AC72" s="38">
        <f t="shared" si="76"/>
        <v>-0.01999400009</v>
      </c>
      <c r="AD72" s="38">
        <f t="shared" si="76"/>
        <v>-0.002894165155</v>
      </c>
      <c r="AE72" s="38">
        <f t="shared" si="76"/>
        <v>-0.1246622424</v>
      </c>
      <c r="AF72" s="38">
        <f t="shared" si="76"/>
        <v>0.1282470102</v>
      </c>
      <c r="AG72" s="38">
        <f t="shared" si="76"/>
        <v>-0.0001869291938</v>
      </c>
      <c r="AH72" s="38">
        <f t="shared" si="76"/>
        <v>0.0002344360023</v>
      </c>
      <c r="AI72" s="38">
        <f t="shared" si="76"/>
        <v>0.005950714026</v>
      </c>
      <c r="AJ72" s="38">
        <f t="shared" si="76"/>
        <v>0.00001659965104</v>
      </c>
      <c r="AK72" s="38">
        <f t="shared" si="76"/>
        <v>-0.0001367081984</v>
      </c>
      <c r="AL72" s="38">
        <f t="shared" si="76"/>
        <v>-0.001018407645</v>
      </c>
      <c r="AM72" s="38">
        <f t="shared" si="76"/>
        <v>0.002259675246</v>
      </c>
    </row>
    <row r="73">
      <c r="A73" s="38"/>
      <c r="B73" s="38"/>
      <c r="C73" s="38"/>
      <c r="D73" s="38"/>
      <c r="E73" s="38"/>
      <c r="F73" s="38"/>
      <c r="G73" s="38"/>
      <c r="H73" s="52">
        <f>'Original Data'!N69-$H$2</f>
        <v>-0.0613900445</v>
      </c>
      <c r="I73" s="52">
        <f>'Original Data'!P69-$I$2</f>
        <v>-0.04096953682</v>
      </c>
      <c r="J73" s="52">
        <f>'Original Data'!J69-$J$2</f>
        <v>-0.09591407258</v>
      </c>
      <c r="K73" s="40">
        <f t="shared" si="2"/>
        <v>-0.04096953682</v>
      </c>
      <c r="L73" s="41">
        <f t="shared" si="3"/>
        <v>-0.09591407258</v>
      </c>
      <c r="M73" s="42">
        <f t="shared" si="4"/>
        <v>-0.0613900445</v>
      </c>
      <c r="N73" s="58">
        <f>'Cubic Output'!J69</f>
        <v>-0.05646020989</v>
      </c>
      <c r="O73" s="59">
        <f t="shared" si="6"/>
        <v>-0.004929834603</v>
      </c>
      <c r="P73" s="45">
        <f t="shared" si="7"/>
        <v>0.1421007032</v>
      </c>
      <c r="Q73" s="46">
        <f t="shared" si="8"/>
        <v>-0.1238517408</v>
      </c>
      <c r="R73" s="46">
        <f t="shared" si="9"/>
        <v>0.8749124246</v>
      </c>
      <c r="S73" s="46">
        <f t="shared" si="10"/>
        <v>0.04981812365</v>
      </c>
      <c r="T73" s="38">
        <f t="shared" ref="T73:AM73" si="77">T$1*POWER($K73,T$2)*POWER($L73,T$3)</f>
        <v>0.1421007032</v>
      </c>
      <c r="U73" s="38">
        <f t="shared" si="77"/>
        <v>-0.1899613206</v>
      </c>
      <c r="V73" s="38">
        <f t="shared" si="77"/>
        <v>-0.02427575023</v>
      </c>
      <c r="W73" s="38">
        <f t="shared" si="77"/>
        <v>0.09038533001</v>
      </c>
      <c r="X73" s="38">
        <f t="shared" si="77"/>
        <v>0.880120498</v>
      </c>
      <c r="Y73" s="38">
        <f t="shared" si="77"/>
        <v>0.009186132211</v>
      </c>
      <c r="Z73" s="38">
        <f t="shared" si="77"/>
        <v>-0.01068647642</v>
      </c>
      <c r="AA73" s="38">
        <f t="shared" si="77"/>
        <v>0.0007261798691</v>
      </c>
      <c r="AB73" s="38">
        <f t="shared" si="77"/>
        <v>-0.002928330156</v>
      </c>
      <c r="AC73" s="38">
        <f t="shared" si="77"/>
        <v>-0.00150557886</v>
      </c>
      <c r="AD73" s="38">
        <f t="shared" si="77"/>
        <v>-0.002894165155</v>
      </c>
      <c r="AE73" s="38">
        <f t="shared" si="77"/>
        <v>0.08748366337</v>
      </c>
      <c r="AF73" s="38">
        <f t="shared" si="77"/>
        <v>-0.03519242213</v>
      </c>
      <c r="AG73" s="38">
        <f t="shared" si="77"/>
        <v>-0.0000920579258</v>
      </c>
      <c r="AH73" s="38">
        <f t="shared" si="77"/>
        <v>0.00004514589242</v>
      </c>
      <c r="AI73" s="38">
        <f t="shared" si="77"/>
        <v>0.0004480978894</v>
      </c>
      <c r="AJ73" s="38">
        <f t="shared" si="77"/>
        <v>-0.000005736870372</v>
      </c>
      <c r="AK73" s="38">
        <f t="shared" si="77"/>
        <v>0.00001847483301</v>
      </c>
      <c r="AL73" s="38">
        <f t="shared" si="77"/>
        <v>0.00005381675349</v>
      </c>
      <c r="AM73" s="38">
        <f t="shared" si="77"/>
        <v>-0.0000466929976</v>
      </c>
    </row>
    <row r="74">
      <c r="A74" s="38"/>
      <c r="B74" s="38"/>
      <c r="C74" s="38"/>
      <c r="D74" s="38"/>
      <c r="E74" s="38"/>
      <c r="F74" s="38"/>
      <c r="G74" s="38"/>
      <c r="H74" s="52">
        <f>'Original Data'!N70-$H$2</f>
        <v>0.0002758551812</v>
      </c>
      <c r="I74" s="52">
        <f>'Original Data'!P70-$I$2</f>
        <v>-0.003785919702</v>
      </c>
      <c r="J74" s="52">
        <f>'Original Data'!J70-$J$2</f>
        <v>-0.00580405105</v>
      </c>
      <c r="K74" s="40">
        <f t="shared" si="2"/>
        <v>-0.003785919702</v>
      </c>
      <c r="L74" s="41">
        <f t="shared" si="3"/>
        <v>-0.00580405105</v>
      </c>
      <c r="M74" s="42">
        <f t="shared" si="4"/>
        <v>0.0002758551812</v>
      </c>
      <c r="N74" s="58">
        <f>'Cubic Output'!J70</f>
        <v>0.0009648741801</v>
      </c>
      <c r="O74" s="59">
        <f t="shared" si="6"/>
        <v>-0.0006890189989</v>
      </c>
      <c r="P74" s="45">
        <f t="shared" si="7"/>
        <v>0.1421007032</v>
      </c>
      <c r="Q74" s="46">
        <f t="shared" si="8"/>
        <v>-0.1830779774</v>
      </c>
      <c r="R74" s="46">
        <f t="shared" si="9"/>
        <v>0.8796622887</v>
      </c>
      <c r="S74" s="46">
        <f t="shared" si="10"/>
        <v>-0.0008485931149</v>
      </c>
      <c r="T74" s="38">
        <f t="shared" ref="T74:AM74" si="78">T$1*POWER($K74,T$2)*POWER($L74,T$3)</f>
        <v>0.1421007032</v>
      </c>
      <c r="U74" s="38">
        <f t="shared" si="78"/>
        <v>-0.1899613206</v>
      </c>
      <c r="V74" s="38">
        <f t="shared" si="78"/>
        <v>-0.001468999176</v>
      </c>
      <c r="W74" s="38">
        <f t="shared" si="78"/>
        <v>0.008352342453</v>
      </c>
      <c r="X74" s="38">
        <f t="shared" si="78"/>
        <v>0.880120498</v>
      </c>
      <c r="Y74" s="38">
        <f t="shared" si="78"/>
        <v>0.0005558806844</v>
      </c>
      <c r="Z74" s="38">
        <f t="shared" si="78"/>
        <v>-0.000987517672</v>
      </c>
      <c r="AA74" s="38">
        <f t="shared" si="78"/>
        <v>0.000002659144814</v>
      </c>
      <c r="AB74" s="38">
        <f t="shared" si="78"/>
        <v>-0.00001637492337</v>
      </c>
      <c r="AC74" s="38">
        <f t="shared" si="78"/>
        <v>-0.00001285654271</v>
      </c>
      <c r="AD74" s="38">
        <f t="shared" si="78"/>
        <v>-0.002894165155</v>
      </c>
      <c r="AE74" s="38">
        <f t="shared" si="78"/>
        <v>0.005293901454</v>
      </c>
      <c r="AF74" s="38">
        <f t="shared" si="78"/>
        <v>-0.003252067137</v>
      </c>
      <c r="AG74" s="38">
        <f t="shared" si="78"/>
        <v>-0.0000003371001681</v>
      </c>
      <c r="AH74" s="38">
        <f t="shared" si="78"/>
        <v>0.0000002524512228</v>
      </c>
      <c r="AI74" s="38">
        <f t="shared" si="78"/>
        <v>0.000003826428364</v>
      </c>
      <c r="AJ74" s="38">
        <f t="shared" si="78"/>
        <v>-0.000000001271222914</v>
      </c>
      <c r="AK74" s="38">
        <f t="shared" si="78"/>
        <v>0.000000006251563539</v>
      </c>
      <c r="AL74" s="38">
        <f t="shared" si="78"/>
        <v>0.0000000278091091</v>
      </c>
      <c r="AM74" s="38">
        <f t="shared" si="78"/>
        <v>-0.00000003684535871</v>
      </c>
    </row>
    <row r="75">
      <c r="A75" s="38"/>
      <c r="B75" s="38"/>
      <c r="C75" s="38"/>
      <c r="D75" s="38"/>
      <c r="E75" s="38"/>
      <c r="F75" s="38"/>
      <c r="G75" s="38"/>
      <c r="H75" s="52">
        <f>'Original Data'!N71-$H$2</f>
        <v>0.02796547158</v>
      </c>
      <c r="I75" s="52">
        <f>'Original Data'!P71-$I$2</f>
        <v>0.2181808428</v>
      </c>
      <c r="J75" s="52">
        <f>'Original Data'!J71-$J$2</f>
        <v>0.2565511613</v>
      </c>
      <c r="K75" s="40">
        <f t="shared" si="2"/>
        <v>0.2181808428</v>
      </c>
      <c r="L75" s="41">
        <f t="shared" si="3"/>
        <v>0.2565511613</v>
      </c>
      <c r="M75" s="42">
        <f t="shared" si="4"/>
        <v>0.02796547158</v>
      </c>
      <c r="N75" s="58">
        <f>'Cubic Output'!J71</f>
        <v>0.04260710696</v>
      </c>
      <c r="O75" s="59">
        <f t="shared" si="6"/>
        <v>-0.01464163538</v>
      </c>
      <c r="P75" s="45">
        <f t="shared" si="7"/>
        <v>0.1421007032</v>
      </c>
      <c r="Q75" s="46">
        <f t="shared" si="8"/>
        <v>-0.6063702171</v>
      </c>
      <c r="R75" s="46">
        <f t="shared" si="9"/>
        <v>0.8332438148</v>
      </c>
      <c r="S75" s="46">
        <f t="shared" si="10"/>
        <v>-0.03441231586</v>
      </c>
      <c r="T75" s="38">
        <f t="shared" ref="T75:AM75" si="79">T$1*POWER($K75,T$2)*POWER($L75,T$3)</f>
        <v>0.1421007032</v>
      </c>
      <c r="U75" s="38">
        <f t="shared" si="79"/>
        <v>-0.1899613206</v>
      </c>
      <c r="V75" s="38">
        <f t="shared" si="79"/>
        <v>0.06493282733</v>
      </c>
      <c r="W75" s="38">
        <f t="shared" si="79"/>
        <v>-0.4813417238</v>
      </c>
      <c r="X75" s="38">
        <f t="shared" si="79"/>
        <v>0.880120498</v>
      </c>
      <c r="Y75" s="38">
        <f t="shared" si="79"/>
        <v>-0.02457108559</v>
      </c>
      <c r="Z75" s="38">
        <f t="shared" si="79"/>
        <v>0.05691019749</v>
      </c>
      <c r="AA75" s="38">
        <f t="shared" si="79"/>
        <v>0.005195501942</v>
      </c>
      <c r="AB75" s="38">
        <f t="shared" si="79"/>
        <v>-0.04171259933</v>
      </c>
      <c r="AC75" s="38">
        <f t="shared" si="79"/>
        <v>-0.04269869775</v>
      </c>
      <c r="AD75" s="38">
        <f t="shared" si="79"/>
        <v>-0.002894165155</v>
      </c>
      <c r="AE75" s="38">
        <f t="shared" si="79"/>
        <v>-0.2340014852</v>
      </c>
      <c r="AF75" s="38">
        <f t="shared" si="79"/>
        <v>0.1874151605</v>
      </c>
      <c r="AG75" s="38">
        <f t="shared" si="79"/>
        <v>-0.0006586345238</v>
      </c>
      <c r="AH75" s="38">
        <f t="shared" si="79"/>
        <v>0.000643080671</v>
      </c>
      <c r="AI75" s="38">
        <f t="shared" si="79"/>
        <v>0.01270819939</v>
      </c>
      <c r="AJ75" s="38">
        <f t="shared" si="79"/>
        <v>0.000109786767</v>
      </c>
      <c r="AK75" s="38">
        <f t="shared" si="79"/>
        <v>-0.0007039136525</v>
      </c>
      <c r="AL75" s="38">
        <f t="shared" si="79"/>
        <v>-0.00408244432</v>
      </c>
      <c r="AM75" s="38">
        <f t="shared" si="79"/>
        <v>0.007052099615</v>
      </c>
    </row>
    <row r="76">
      <c r="A76" s="38"/>
      <c r="B76" s="38"/>
      <c r="C76" s="38"/>
      <c r="D76" s="38"/>
      <c r="E76" s="38"/>
      <c r="F76" s="38"/>
      <c r="G76" s="38"/>
      <c r="H76" s="52">
        <f>'Original Data'!N72-$H$2</f>
        <v>-0.02668220102</v>
      </c>
      <c r="I76" s="52">
        <f>'Original Data'!P72-$I$2</f>
        <v>0.08968496397</v>
      </c>
      <c r="J76" s="52">
        <f>'Original Data'!J72-$J$2</f>
        <v>0.05739149744</v>
      </c>
      <c r="K76" s="40">
        <f t="shared" si="2"/>
        <v>0.08968496397</v>
      </c>
      <c r="L76" s="41">
        <f t="shared" si="3"/>
        <v>0.05739149744</v>
      </c>
      <c r="M76" s="42">
        <f t="shared" si="4"/>
        <v>-0.02668220102</v>
      </c>
      <c r="N76" s="58">
        <f>'Cubic Output'!J72</f>
        <v>-0.02706932725</v>
      </c>
      <c r="O76" s="59">
        <f t="shared" si="6"/>
        <v>0.0003871262335</v>
      </c>
      <c r="P76" s="45">
        <f t="shared" si="7"/>
        <v>0.1421007032</v>
      </c>
      <c r="Q76" s="46">
        <f t="shared" si="8"/>
        <v>-0.3732949224</v>
      </c>
      <c r="R76" s="46">
        <f t="shared" si="9"/>
        <v>0.8872268055</v>
      </c>
      <c r="S76" s="46">
        <f t="shared" si="10"/>
        <v>0.0242929826</v>
      </c>
      <c r="T76" s="38">
        <f t="shared" ref="T76:AM76" si="80">T$1*POWER($K76,T$2)*POWER($L76,T$3)</f>
        <v>0.1421007032</v>
      </c>
      <c r="U76" s="38">
        <f t="shared" si="80"/>
        <v>-0.1899613206</v>
      </c>
      <c r="V76" s="38">
        <f t="shared" si="80"/>
        <v>0.01452572724</v>
      </c>
      <c r="W76" s="38">
        <f t="shared" si="80"/>
        <v>-0.197859329</v>
      </c>
      <c r="X76" s="38">
        <f t="shared" si="80"/>
        <v>0.880120498</v>
      </c>
      <c r="Y76" s="38">
        <f t="shared" si="80"/>
        <v>-0.005496647875</v>
      </c>
      <c r="Z76" s="38">
        <f t="shared" si="80"/>
        <v>0.02339338755</v>
      </c>
      <c r="AA76" s="38">
        <f t="shared" si="80"/>
        <v>0.0002600007822</v>
      </c>
      <c r="AB76" s="38">
        <f t="shared" si="80"/>
        <v>-0.003835693074</v>
      </c>
      <c r="AC76" s="38">
        <f t="shared" si="80"/>
        <v>-0.007214739852</v>
      </c>
      <c r="AD76" s="38">
        <f t="shared" si="80"/>
        <v>-0.002894165155</v>
      </c>
      <c r="AE76" s="38">
        <f t="shared" si="80"/>
        <v>-0.05234704676</v>
      </c>
      <c r="AF76" s="38">
        <f t="shared" si="80"/>
        <v>0.07703848654</v>
      </c>
      <c r="AG76" s="38">
        <f t="shared" si="80"/>
        <v>-0.00003296033632</v>
      </c>
      <c r="AH76" s="38">
        <f t="shared" si="80"/>
        <v>0.00005913465273</v>
      </c>
      <c r="AI76" s="38">
        <f t="shared" si="80"/>
        <v>0.002147286858</v>
      </c>
      <c r="AJ76" s="38">
        <f t="shared" si="80"/>
        <v>0.000001229053281</v>
      </c>
      <c r="AK76" s="38">
        <f t="shared" si="80"/>
        <v>-0.0000144800331</v>
      </c>
      <c r="AL76" s="38">
        <f t="shared" si="80"/>
        <v>-0.0001543120667</v>
      </c>
      <c r="AM76" s="38">
        <f t="shared" si="80"/>
        <v>0.0004898098421</v>
      </c>
    </row>
    <row r="77">
      <c r="A77" s="38"/>
      <c r="B77" s="38"/>
      <c r="C77" s="38"/>
      <c r="D77" s="38"/>
      <c r="E77" s="38"/>
      <c r="F77" s="38"/>
      <c r="G77" s="38"/>
      <c r="H77" s="52">
        <f>'Original Data'!N73-$H$2</f>
        <v>-0.08365597683</v>
      </c>
      <c r="I77" s="52">
        <f>'Original Data'!P73-$I$2</f>
        <v>0.1770215463</v>
      </c>
      <c r="J77" s="52">
        <f>'Original Data'!J73-$J$2</f>
        <v>0.09424479297</v>
      </c>
      <c r="K77" s="40">
        <f t="shared" si="2"/>
        <v>0.1770215463</v>
      </c>
      <c r="L77" s="41">
        <f t="shared" si="3"/>
        <v>0.09424479297</v>
      </c>
      <c r="M77" s="42">
        <f t="shared" si="4"/>
        <v>-0.08365597683</v>
      </c>
      <c r="N77" s="58">
        <f>'Cubic Output'!J73</f>
        <v>-0.0805683911</v>
      </c>
      <c r="O77" s="59">
        <f t="shared" si="6"/>
        <v>-0.003087585732</v>
      </c>
      <c r="P77" s="45">
        <f t="shared" si="7"/>
        <v>0.1421007032</v>
      </c>
      <c r="Q77" s="46">
        <f t="shared" si="8"/>
        <v>-0.5566458171</v>
      </c>
      <c r="R77" s="46">
        <f t="shared" si="9"/>
        <v>0.8774287991</v>
      </c>
      <c r="S77" s="46">
        <f t="shared" si="10"/>
        <v>0.07438067989</v>
      </c>
      <c r="T77" s="38">
        <f t="shared" ref="T77:AM77" si="81">T$1*POWER($K77,T$2)*POWER($L77,T$3)</f>
        <v>0.1421007032</v>
      </c>
      <c r="U77" s="38">
        <f t="shared" si="81"/>
        <v>-0.1899613206</v>
      </c>
      <c r="V77" s="38">
        <f t="shared" si="81"/>
        <v>0.02385325733</v>
      </c>
      <c r="W77" s="38">
        <f t="shared" si="81"/>
        <v>-0.3905377538</v>
      </c>
      <c r="X77" s="38">
        <f t="shared" si="81"/>
        <v>0.880120498</v>
      </c>
      <c r="Y77" s="38">
        <f t="shared" si="81"/>
        <v>-0.00902625762</v>
      </c>
      <c r="Z77" s="38">
        <f t="shared" si="81"/>
        <v>0.04617422425</v>
      </c>
      <c r="AA77" s="38">
        <f t="shared" si="81"/>
        <v>0.0007011230922</v>
      </c>
      <c r="AB77" s="38">
        <f t="shared" si="81"/>
        <v>-0.01243254812</v>
      </c>
      <c r="AC77" s="38">
        <f t="shared" si="81"/>
        <v>-0.02810824046</v>
      </c>
      <c r="AD77" s="38">
        <f t="shared" si="81"/>
        <v>-0.002894165155</v>
      </c>
      <c r="AE77" s="38">
        <f t="shared" si="81"/>
        <v>-0.08596110582</v>
      </c>
      <c r="AF77" s="38">
        <f t="shared" si="81"/>
        <v>0.1520597368</v>
      </c>
      <c r="AG77" s="38">
        <f t="shared" si="81"/>
        <v>-0.00008888147461</v>
      </c>
      <c r="AH77" s="38">
        <f t="shared" si="81"/>
        <v>0.0001916718573</v>
      </c>
      <c r="AI77" s="38">
        <f t="shared" si="81"/>
        <v>0.008365714714</v>
      </c>
      <c r="AJ77" s="38">
        <f t="shared" si="81"/>
        <v>0.000005442521279</v>
      </c>
      <c r="AK77" s="38">
        <f t="shared" si="81"/>
        <v>-0.00007707182864</v>
      </c>
      <c r="AL77" s="38">
        <f t="shared" si="81"/>
        <v>-0.0009872398565</v>
      </c>
      <c r="AM77" s="38">
        <f t="shared" si="81"/>
        <v>0.003766578158</v>
      </c>
    </row>
    <row r="78">
      <c r="A78" s="38"/>
      <c r="B78" s="38"/>
      <c r="C78" s="38"/>
      <c r="D78" s="38"/>
      <c r="E78" s="38"/>
      <c r="F78" s="38"/>
      <c r="G78" s="38"/>
      <c r="H78" s="52">
        <f>'Original Data'!N74-$H$2</f>
        <v>-0.01151294107</v>
      </c>
      <c r="I78" s="52">
        <f>'Original Data'!P74-$I$2</f>
        <v>0.1620177954</v>
      </c>
      <c r="J78" s="52">
        <f>'Original Data'!J74-$J$2</f>
        <v>0.1550983768</v>
      </c>
      <c r="K78" s="40">
        <f t="shared" si="2"/>
        <v>0.1620177954</v>
      </c>
      <c r="L78" s="41">
        <f t="shared" si="3"/>
        <v>0.1550983768</v>
      </c>
      <c r="M78" s="42">
        <f t="shared" si="4"/>
        <v>-0.01151294107</v>
      </c>
      <c r="N78" s="58">
        <f>'Cubic Output'!J74</f>
        <v>-0.003713553404</v>
      </c>
      <c r="O78" s="59">
        <f t="shared" si="6"/>
        <v>-0.007799387671</v>
      </c>
      <c r="P78" s="45">
        <f t="shared" si="7"/>
        <v>0.1421007032</v>
      </c>
      <c r="Q78" s="46">
        <f t="shared" si="8"/>
        <v>-0.5081431728</v>
      </c>
      <c r="R78" s="46">
        <f t="shared" si="9"/>
        <v>0.867154019</v>
      </c>
      <c r="S78" s="46">
        <f t="shared" si="10"/>
        <v>0.003227237574</v>
      </c>
      <c r="T78" s="38">
        <f t="shared" ref="T78:AM78" si="82">T$1*POWER($K78,T$2)*POWER($L78,T$3)</f>
        <v>0.1421007032</v>
      </c>
      <c r="U78" s="38">
        <f t="shared" si="82"/>
        <v>-0.1899613206</v>
      </c>
      <c r="V78" s="38">
        <f t="shared" si="82"/>
        <v>0.03925523497</v>
      </c>
      <c r="W78" s="38">
        <f t="shared" si="82"/>
        <v>-0.3574370871</v>
      </c>
      <c r="X78" s="38">
        <f t="shared" si="82"/>
        <v>0.880120498</v>
      </c>
      <c r="Y78" s="38">
        <f t="shared" si="82"/>
        <v>-0.01485448544</v>
      </c>
      <c r="Z78" s="38">
        <f t="shared" si="82"/>
        <v>0.04226065229</v>
      </c>
      <c r="AA78" s="38">
        <f t="shared" si="82"/>
        <v>0.001898864814</v>
      </c>
      <c r="AB78" s="38">
        <f t="shared" si="82"/>
        <v>-0.01872606925</v>
      </c>
      <c r="AC78" s="38">
        <f t="shared" si="82"/>
        <v>-0.02354544141</v>
      </c>
      <c r="AD78" s="38">
        <f t="shared" si="82"/>
        <v>-0.002894165155</v>
      </c>
      <c r="AE78" s="38">
        <f t="shared" si="82"/>
        <v>-0.1414659374</v>
      </c>
      <c r="AF78" s="38">
        <f t="shared" si="82"/>
        <v>0.1391716649</v>
      </c>
      <c r="AG78" s="38">
        <f t="shared" si="82"/>
        <v>-0.0002407193639</v>
      </c>
      <c r="AH78" s="38">
        <f t="shared" si="82"/>
        <v>0.0002886986994</v>
      </c>
      <c r="AI78" s="38">
        <f t="shared" si="82"/>
        <v>0.007007711705</v>
      </c>
      <c r="AJ78" s="38">
        <f t="shared" si="82"/>
        <v>0.00002425770998</v>
      </c>
      <c r="AK78" s="38">
        <f t="shared" si="82"/>
        <v>-0.0001910433951</v>
      </c>
      <c r="AL78" s="38">
        <f t="shared" si="82"/>
        <v>-0.001360961202</v>
      </c>
      <c r="AM78" s="38">
        <f t="shared" si="82"/>
        <v>0.002887731089</v>
      </c>
    </row>
    <row r="79">
      <c r="A79" s="38"/>
      <c r="B79" s="38"/>
      <c r="C79" s="38"/>
      <c r="D79" s="38"/>
      <c r="E79" s="38"/>
      <c r="F79" s="38"/>
      <c r="G79" s="38"/>
      <c r="H79" s="52">
        <f>'Original Data'!N75-$H$2</f>
        <v>-0.07080315425</v>
      </c>
      <c r="I79" s="52">
        <f>'Original Data'!P75-$I$2</f>
        <v>0.05034143879</v>
      </c>
      <c r="J79" s="52">
        <f>'Original Data'!J75-$J$2</f>
        <v>-0.02131604191</v>
      </c>
      <c r="K79" s="40">
        <f t="shared" si="2"/>
        <v>0.05034143879</v>
      </c>
      <c r="L79" s="41">
        <f t="shared" si="3"/>
        <v>-0.02131604191</v>
      </c>
      <c r="M79" s="42">
        <f t="shared" si="4"/>
        <v>-0.07080315425</v>
      </c>
      <c r="N79" s="58">
        <f>'Cubic Output'!J75</f>
        <v>-0.06619674364</v>
      </c>
      <c r="O79" s="59">
        <f t="shared" si="6"/>
        <v>-0.004606410611</v>
      </c>
      <c r="P79" s="45">
        <f t="shared" si="7"/>
        <v>0.1421007032</v>
      </c>
      <c r="Q79" s="46">
        <f t="shared" si="8"/>
        <v>-0.3064176282</v>
      </c>
      <c r="R79" s="46">
        <f t="shared" si="9"/>
        <v>0.8938554321</v>
      </c>
      <c r="S79" s="46">
        <f t="shared" si="10"/>
        <v>0.06055426348</v>
      </c>
      <c r="T79" s="38">
        <f t="shared" ref="T79:AM79" si="83">T$1*POWER($K79,T$2)*POWER($L79,T$3)</f>
        <v>0.1421007032</v>
      </c>
      <c r="U79" s="38">
        <f t="shared" si="83"/>
        <v>-0.1899613206</v>
      </c>
      <c r="V79" s="38">
        <f t="shared" si="83"/>
        <v>-0.005395067642</v>
      </c>
      <c r="W79" s="38">
        <f t="shared" si="83"/>
        <v>-0.1110612399</v>
      </c>
      <c r="X79" s="38">
        <f t="shared" si="83"/>
        <v>0.880120498</v>
      </c>
      <c r="Y79" s="38">
        <f t="shared" si="83"/>
        <v>0.002041535449</v>
      </c>
      <c r="Z79" s="38">
        <f t="shared" si="83"/>
        <v>0.01313103931</v>
      </c>
      <c r="AA79" s="38">
        <f t="shared" si="83"/>
        <v>0.00003586680345</v>
      </c>
      <c r="AB79" s="38">
        <f t="shared" si="83"/>
        <v>0.0007996663907</v>
      </c>
      <c r="AC79" s="38">
        <f t="shared" si="83"/>
        <v>-0.00227317383</v>
      </c>
      <c r="AD79" s="38">
        <f t="shared" si="83"/>
        <v>-0.002894165155</v>
      </c>
      <c r="AE79" s="38">
        <f t="shared" si="83"/>
        <v>0.01944245912</v>
      </c>
      <c r="AF79" s="38">
        <f t="shared" si="83"/>
        <v>0.04324279214</v>
      </c>
      <c r="AG79" s="38">
        <f t="shared" si="83"/>
        <v>-0.000004546839799</v>
      </c>
      <c r="AH79" s="38">
        <f t="shared" si="83"/>
        <v>-0.00001232840934</v>
      </c>
      <c r="AI79" s="38">
        <f t="shared" si="83"/>
        <v>0.0006765533327</v>
      </c>
      <c r="AJ79" s="38">
        <f t="shared" si="83"/>
        <v>-0.00000006297203642</v>
      </c>
      <c r="AK79" s="38">
        <f t="shared" si="83"/>
        <v>-0.000001121227029</v>
      </c>
      <c r="AL79" s="38">
        <f t="shared" si="83"/>
        <v>0.00001805805072</v>
      </c>
      <c r="AM79" s="38">
        <f t="shared" si="83"/>
        <v>0.00008662544225</v>
      </c>
    </row>
    <row r="80">
      <c r="A80" s="38"/>
      <c r="B80" s="38"/>
      <c r="C80" s="38"/>
      <c r="D80" s="38"/>
      <c r="E80" s="38"/>
      <c r="F80" s="38"/>
      <c r="G80" s="38"/>
      <c r="H80" s="52">
        <f>'Original Data'!N76-$H$2</f>
        <v>-0.1820341625</v>
      </c>
      <c r="I80" s="52">
        <f>'Original Data'!P76-$I$2</f>
        <v>0.1333870189</v>
      </c>
      <c r="J80" s="52">
        <f>'Original Data'!J76-$J$2</f>
        <v>-0.07337161862</v>
      </c>
      <c r="K80" s="40">
        <f t="shared" si="2"/>
        <v>0.1333870189</v>
      </c>
      <c r="L80" s="41">
        <f t="shared" si="3"/>
        <v>-0.07337161862</v>
      </c>
      <c r="M80" s="42">
        <f t="shared" si="4"/>
        <v>-0.1820341625</v>
      </c>
      <c r="N80" s="58">
        <f>'Cubic Output'!J76</f>
        <v>-0.1832552152</v>
      </c>
      <c r="O80" s="59">
        <f t="shared" si="6"/>
        <v>0.001221052632</v>
      </c>
      <c r="P80" s="45">
        <f t="shared" si="7"/>
        <v>0.1421007032</v>
      </c>
      <c r="Q80" s="46">
        <f t="shared" si="8"/>
        <v>-0.5028046292</v>
      </c>
      <c r="R80" s="46">
        <f t="shared" si="9"/>
        <v>0.9136992947</v>
      </c>
      <c r="S80" s="46">
        <f t="shared" si="10"/>
        <v>0.1852000951</v>
      </c>
      <c r="T80" s="38">
        <f t="shared" ref="T80:AM80" si="84">T$1*POWER($K80,T$2)*POWER($L80,T$3)</f>
        <v>0.1421007032</v>
      </c>
      <c r="U80" s="38">
        <f t="shared" si="84"/>
        <v>-0.1899613206</v>
      </c>
      <c r="V80" s="38">
        <f t="shared" si="84"/>
        <v>-0.018570279</v>
      </c>
      <c r="W80" s="38">
        <f t="shared" si="84"/>
        <v>-0.2942730296</v>
      </c>
      <c r="X80" s="38">
        <f t="shared" si="84"/>
        <v>0.880120498</v>
      </c>
      <c r="Y80" s="38">
        <f t="shared" si="84"/>
        <v>0.007027137635</v>
      </c>
      <c r="Z80" s="38">
        <f t="shared" si="84"/>
        <v>0.03479261282</v>
      </c>
      <c r="AA80" s="38">
        <f t="shared" si="84"/>
        <v>0.0004249479531</v>
      </c>
      <c r="AB80" s="38">
        <f t="shared" si="84"/>
        <v>0.007293203311</v>
      </c>
      <c r="AC80" s="38">
        <f t="shared" si="84"/>
        <v>-0.01595910503</v>
      </c>
      <c r="AD80" s="38">
        <f t="shared" si="84"/>
        <v>-0.002894165155</v>
      </c>
      <c r="AE80" s="38">
        <f t="shared" si="84"/>
        <v>0.06692258822</v>
      </c>
      <c r="AF80" s="38">
        <f t="shared" si="84"/>
        <v>0.1145781144</v>
      </c>
      <c r="AG80" s="38">
        <f t="shared" si="84"/>
        <v>-0.00005387071275</v>
      </c>
      <c r="AH80" s="38">
        <f t="shared" si="84"/>
        <v>-0.0001124388831</v>
      </c>
      <c r="AI80" s="38">
        <f t="shared" si="84"/>
        <v>0.004749828436</v>
      </c>
      <c r="AJ80" s="38">
        <f t="shared" si="84"/>
        <v>-0.000002568102427</v>
      </c>
      <c r="AK80" s="38">
        <f t="shared" si="84"/>
        <v>-0.00003519853355</v>
      </c>
      <c r="AL80" s="38">
        <f t="shared" si="84"/>
        <v>0.0004363834669</v>
      </c>
      <c r="AM80" s="38">
        <f t="shared" si="84"/>
        <v>0.001611422016</v>
      </c>
    </row>
    <row r="81">
      <c r="A81" s="38"/>
      <c r="B81" s="38"/>
      <c r="C81" s="38"/>
      <c r="D81" s="38"/>
      <c r="E81" s="38"/>
      <c r="F81" s="38"/>
      <c r="G81" s="38"/>
      <c r="H81" s="52">
        <f>'Original Data'!N77-$H$2</f>
        <v>0.002921702069</v>
      </c>
      <c r="I81" s="52">
        <f>'Original Data'!P77-$I$2</f>
        <v>0.1117638526</v>
      </c>
      <c r="J81" s="52">
        <f>'Original Data'!J77-$J$2</f>
        <v>0.1024478178</v>
      </c>
      <c r="K81" s="40">
        <f t="shared" si="2"/>
        <v>0.1117638526</v>
      </c>
      <c r="L81" s="41">
        <f t="shared" si="3"/>
        <v>0.1024478178</v>
      </c>
      <c r="M81" s="42">
        <f t="shared" si="4"/>
        <v>0.002921702069</v>
      </c>
      <c r="N81" s="58">
        <f>'Cubic Output'!J77</f>
        <v>-0.003964681323</v>
      </c>
      <c r="O81" s="59">
        <f t="shared" si="6"/>
        <v>0.006886383392</v>
      </c>
      <c r="P81" s="45">
        <f t="shared" si="7"/>
        <v>0.1421007032</v>
      </c>
      <c r="Q81" s="46">
        <f t="shared" si="8"/>
        <v>-0.4106007637</v>
      </c>
      <c r="R81" s="46">
        <f t="shared" si="9"/>
        <v>0.8805526483</v>
      </c>
      <c r="S81" s="46">
        <f t="shared" si="10"/>
        <v>0.003497573604</v>
      </c>
      <c r="T81" s="38">
        <f t="shared" ref="T81:AM81" si="85">T$1*POWER($K81,T$2)*POWER($L81,T$3)</f>
        <v>0.1421007032</v>
      </c>
      <c r="U81" s="38">
        <f t="shared" si="85"/>
        <v>-0.1899613206</v>
      </c>
      <c r="V81" s="38">
        <f t="shared" si="85"/>
        <v>0.02592943424</v>
      </c>
      <c r="W81" s="38">
        <f t="shared" si="85"/>
        <v>-0.2465688773</v>
      </c>
      <c r="X81" s="38">
        <f t="shared" si="85"/>
        <v>0.880120498</v>
      </c>
      <c r="Y81" s="38">
        <f t="shared" si="85"/>
        <v>-0.009811899069</v>
      </c>
      <c r="Z81" s="38">
        <f t="shared" si="85"/>
        <v>0.02915243539</v>
      </c>
      <c r="AA81" s="38">
        <f t="shared" si="85"/>
        <v>0.0008284856038</v>
      </c>
      <c r="AB81" s="38">
        <f t="shared" si="85"/>
        <v>-0.008532587098</v>
      </c>
      <c r="AC81" s="38">
        <f t="shared" si="85"/>
        <v>-0.01120428449</v>
      </c>
      <c r="AD81" s="38">
        <f t="shared" si="85"/>
        <v>-0.002894165155</v>
      </c>
      <c r="AE81" s="38">
        <f t="shared" si="85"/>
        <v>-0.09344312224</v>
      </c>
      <c r="AF81" s="38">
        <f t="shared" si="85"/>
        <v>0.09600403091</v>
      </c>
      <c r="AG81" s="38">
        <f t="shared" si="85"/>
        <v>-0.0001050272384</v>
      </c>
      <c r="AH81" s="38">
        <f t="shared" si="85"/>
        <v>0.0001315463894</v>
      </c>
      <c r="AI81" s="38">
        <f t="shared" si="85"/>
        <v>0.003334675032</v>
      </c>
      <c r="AJ81" s="38">
        <f t="shared" si="85"/>
        <v>0.000006990949713</v>
      </c>
      <c r="AK81" s="38">
        <f t="shared" si="85"/>
        <v>-0.00005749917217</v>
      </c>
      <c r="AL81" s="38">
        <f t="shared" si="85"/>
        <v>-0.0004277780488</v>
      </c>
      <c r="AM81" s="38">
        <f t="shared" si="85"/>
        <v>0.0009479221792</v>
      </c>
    </row>
    <row r="82">
      <c r="A82" s="38"/>
      <c r="B82" s="38"/>
      <c r="C82" s="38"/>
      <c r="D82" s="38"/>
      <c r="E82" s="38"/>
      <c r="F82" s="38"/>
      <c r="G82" s="38"/>
      <c r="H82" s="52">
        <f>'Original Data'!N78-$H$2</f>
        <v>0.01919278731</v>
      </c>
      <c r="I82" s="52">
        <f>'Original Data'!P78-$I$2</f>
        <v>0.008539490737</v>
      </c>
      <c r="J82" s="52">
        <f>'Original Data'!J78-$J$2</f>
        <v>0.02131306607</v>
      </c>
      <c r="K82" s="40">
        <f t="shared" si="2"/>
        <v>0.008539490737</v>
      </c>
      <c r="L82" s="41">
        <f t="shared" si="3"/>
        <v>0.02131306607</v>
      </c>
      <c r="M82" s="42">
        <f t="shared" si="4"/>
        <v>0.01919278731</v>
      </c>
      <c r="N82" s="58">
        <f>'Cubic Output'!J78</f>
        <v>0.01708869999</v>
      </c>
      <c r="O82" s="59">
        <f t="shared" si="6"/>
        <v>0.002104087313</v>
      </c>
      <c r="P82" s="45">
        <f t="shared" si="7"/>
        <v>0.1421007032</v>
      </c>
      <c r="Q82" s="46">
        <f t="shared" si="8"/>
        <v>-0.2034064842</v>
      </c>
      <c r="R82" s="46">
        <f t="shared" si="9"/>
        <v>0.8801415017</v>
      </c>
      <c r="S82" s="46">
        <f t="shared" si="10"/>
        <v>-0.01498178369</v>
      </c>
      <c r="T82" s="38">
        <f t="shared" ref="T82:AM82" si="86">T$1*POWER($K82,T$2)*POWER($L82,T$3)</f>
        <v>0.1421007032</v>
      </c>
      <c r="U82" s="38">
        <f t="shared" si="86"/>
        <v>-0.1899613206</v>
      </c>
      <c r="V82" s="38">
        <f t="shared" si="86"/>
        <v>0.005394314458</v>
      </c>
      <c r="W82" s="38">
        <f t="shared" si="86"/>
        <v>-0.01883947802</v>
      </c>
      <c r="X82" s="38">
        <f t="shared" si="86"/>
        <v>0.880120498</v>
      </c>
      <c r="Y82" s="38">
        <f t="shared" si="86"/>
        <v>-0.002041250439</v>
      </c>
      <c r="Z82" s="38">
        <f t="shared" si="86"/>
        <v>0.002227437103</v>
      </c>
      <c r="AA82" s="38">
        <f t="shared" si="86"/>
        <v>0.0000358567897</v>
      </c>
      <c r="AB82" s="38">
        <f t="shared" si="86"/>
        <v>-0.0001356296237</v>
      </c>
      <c r="AC82" s="38">
        <f t="shared" si="86"/>
        <v>-0.00006541017989</v>
      </c>
      <c r="AD82" s="38">
        <f t="shared" si="86"/>
        <v>-0.002894165155</v>
      </c>
      <c r="AE82" s="38">
        <f t="shared" si="86"/>
        <v>-0.01943974484</v>
      </c>
      <c r="AF82" s="38">
        <f t="shared" si="86"/>
        <v>0.007335337085</v>
      </c>
      <c r="AG82" s="38">
        <f t="shared" si="86"/>
        <v>-0.000004545570356</v>
      </c>
      <c r="AH82" s="38">
        <f t="shared" si="86"/>
        <v>0.000002090993869</v>
      </c>
      <c r="AI82" s="38">
        <f t="shared" si="86"/>
        <v>0.00001946770397</v>
      </c>
      <c r="AJ82" s="38">
        <f t="shared" si="86"/>
        <v>0.00000006294566628</v>
      </c>
      <c r="AK82" s="38">
        <f t="shared" si="86"/>
        <v>-0.000000190142254</v>
      </c>
      <c r="AL82" s="38">
        <f t="shared" si="86"/>
        <v>-0.0000005195447134</v>
      </c>
      <c r="AM82" s="38">
        <f t="shared" si="86"/>
        <v>0.0000004228287495</v>
      </c>
    </row>
    <row r="83">
      <c r="A83" s="38"/>
      <c r="B83" s="38"/>
      <c r="C83" s="38"/>
      <c r="D83" s="38"/>
      <c r="E83" s="38"/>
      <c r="F83" s="38"/>
      <c r="G83" s="38"/>
      <c r="H83" s="52">
        <f>'Original Data'!N79-$H$2</f>
        <v>-0.2328052147</v>
      </c>
      <c r="I83" s="52">
        <f>'Original Data'!P79-$I$2</f>
        <v>0.1186793509</v>
      </c>
      <c r="J83" s="52">
        <f>'Original Data'!J79-$J$2</f>
        <v>-0.1544526997</v>
      </c>
      <c r="K83" s="40">
        <f t="shared" si="2"/>
        <v>0.1186793509</v>
      </c>
      <c r="L83" s="41">
        <f t="shared" si="3"/>
        <v>-0.1544526997</v>
      </c>
      <c r="M83" s="42">
        <f t="shared" si="4"/>
        <v>-0.2328052147</v>
      </c>
      <c r="N83" s="58">
        <f>'Cubic Output'!J79</f>
        <v>-0.2330722201</v>
      </c>
      <c r="O83" s="59">
        <f t="shared" si="6"/>
        <v>0.0002670054224</v>
      </c>
      <c r="P83" s="45">
        <f t="shared" si="7"/>
        <v>0.1421007032</v>
      </c>
      <c r="Q83" s="46">
        <f t="shared" si="8"/>
        <v>-0.4908787045</v>
      </c>
      <c r="R83" s="46">
        <f t="shared" si="9"/>
        <v>0.9287786625</v>
      </c>
      <c r="S83" s="46">
        <f t="shared" si="10"/>
        <v>0.2449374934</v>
      </c>
      <c r="T83" s="38">
        <f t="shared" ref="T83:AM83" si="87">T$1*POWER($K83,T$2)*POWER($L83,T$3)</f>
        <v>0.1421007032</v>
      </c>
      <c r="U83" s="38">
        <f t="shared" si="87"/>
        <v>-0.1899613206</v>
      </c>
      <c r="V83" s="38">
        <f t="shared" si="87"/>
        <v>-0.03909181478</v>
      </c>
      <c r="W83" s="38">
        <f t="shared" si="87"/>
        <v>-0.2618255691</v>
      </c>
      <c r="X83" s="38">
        <f t="shared" si="87"/>
        <v>0.880120498</v>
      </c>
      <c r="Y83" s="38">
        <f t="shared" si="87"/>
        <v>0.01479264598</v>
      </c>
      <c r="Z83" s="38">
        <f t="shared" si="87"/>
        <v>0.030956271</v>
      </c>
      <c r="AA83" s="38">
        <f t="shared" si="87"/>
        <v>0.001883087712</v>
      </c>
      <c r="AB83" s="38">
        <f t="shared" si="87"/>
        <v>0.01365989371</v>
      </c>
      <c r="AC83" s="38">
        <f t="shared" si="87"/>
        <v>-0.01263373388</v>
      </c>
      <c r="AD83" s="38">
        <f t="shared" si="87"/>
        <v>-0.002894165155</v>
      </c>
      <c r="AE83" s="38">
        <f t="shared" si="87"/>
        <v>0.1408770123</v>
      </c>
      <c r="AF83" s="38">
        <f t="shared" si="87"/>
        <v>0.1019443747</v>
      </c>
      <c r="AG83" s="38">
        <f t="shared" si="87"/>
        <v>-0.0002387192984</v>
      </c>
      <c r="AH83" s="38">
        <f t="shared" si="87"/>
        <v>-0.0002105937715</v>
      </c>
      <c r="AI83" s="38">
        <f t="shared" si="87"/>
        <v>0.003760114887</v>
      </c>
      <c r="AJ83" s="38">
        <f t="shared" si="87"/>
        <v>-0.0000239560137</v>
      </c>
      <c r="AK83" s="38">
        <f t="shared" si="87"/>
        <v>-0.0001387781116</v>
      </c>
      <c r="AL83" s="38">
        <f t="shared" si="87"/>
        <v>0.0007272083947</v>
      </c>
      <c r="AM83" s="38">
        <f t="shared" si="87"/>
        <v>0.001134995345</v>
      </c>
    </row>
    <row r="84">
      <c r="A84" s="38"/>
      <c r="B84" s="38"/>
      <c r="C84" s="38"/>
      <c r="D84" s="38"/>
      <c r="E84" s="38"/>
      <c r="F84" s="38"/>
      <c r="G84" s="38"/>
      <c r="H84" s="52">
        <f>'Original Data'!N80-$H$2</f>
        <v>-0.1496383815</v>
      </c>
      <c r="I84" s="52">
        <f>'Original Data'!P80-$I$2</f>
        <v>0.1369433449</v>
      </c>
      <c r="J84" s="52">
        <f>'Original Data'!J80-$J$2</f>
        <v>-0.02681478781</v>
      </c>
      <c r="K84" s="40">
        <f t="shared" si="2"/>
        <v>0.1369433449</v>
      </c>
      <c r="L84" s="41">
        <f t="shared" si="3"/>
        <v>-0.02681478781</v>
      </c>
      <c r="M84" s="42">
        <f t="shared" si="4"/>
        <v>-0.1496383815</v>
      </c>
      <c r="N84" s="58">
        <f>'Cubic Output'!J80</f>
        <v>-0.1487765219</v>
      </c>
      <c r="O84" s="59">
        <f t="shared" si="6"/>
        <v>-0.0008618596654</v>
      </c>
      <c r="P84" s="45">
        <f t="shared" si="7"/>
        <v>0.1421007032</v>
      </c>
      <c r="Q84" s="46">
        <f t="shared" si="8"/>
        <v>-0.4988669669</v>
      </c>
      <c r="R84" s="46">
        <f t="shared" si="9"/>
        <v>0.9043807096</v>
      </c>
      <c r="S84" s="46">
        <f t="shared" si="10"/>
        <v>0.146060714</v>
      </c>
      <c r="T84" s="38">
        <f t="shared" ref="T84:AM84" si="88">T$1*POWER($K84,T$2)*POWER($L84,T$3)</f>
        <v>0.1421007032</v>
      </c>
      <c r="U84" s="38">
        <f t="shared" si="88"/>
        <v>-0.1899613206</v>
      </c>
      <c r="V84" s="38">
        <f t="shared" si="88"/>
        <v>-0.006786794408</v>
      </c>
      <c r="W84" s="38">
        <f t="shared" si="88"/>
        <v>-0.3021188519</v>
      </c>
      <c r="X84" s="38">
        <f t="shared" si="88"/>
        <v>0.880120498</v>
      </c>
      <c r="Y84" s="38">
        <f t="shared" si="88"/>
        <v>0.002568175654</v>
      </c>
      <c r="Z84" s="38">
        <f t="shared" si="88"/>
        <v>0.03572024339</v>
      </c>
      <c r="AA84" s="38">
        <f t="shared" si="88"/>
        <v>0.0000567581552</v>
      </c>
      <c r="AB84" s="38">
        <f t="shared" si="88"/>
        <v>0.002736477933</v>
      </c>
      <c r="AC84" s="38">
        <f t="shared" si="88"/>
        <v>-0.01682144358</v>
      </c>
      <c r="AD84" s="38">
        <f t="shared" si="88"/>
        <v>-0.002894165155</v>
      </c>
      <c r="AE84" s="38">
        <f t="shared" si="88"/>
        <v>0.02445789035</v>
      </c>
      <c r="AF84" s="38">
        <f t="shared" si="88"/>
        <v>0.1176329629</v>
      </c>
      <c r="AG84" s="38">
        <f t="shared" si="88"/>
        <v>-0.000007195239447</v>
      </c>
      <c r="AH84" s="38">
        <f t="shared" si="88"/>
        <v>-0.00004218811807</v>
      </c>
      <c r="AI84" s="38">
        <f t="shared" si="88"/>
        <v>0.005006481935</v>
      </c>
      <c r="AJ84" s="38">
        <f t="shared" si="88"/>
        <v>-0.0000001253577347</v>
      </c>
      <c r="AK84" s="38">
        <f t="shared" si="88"/>
        <v>-0.000004826635078</v>
      </c>
      <c r="AL84" s="38">
        <f t="shared" si="88"/>
        <v>0.0001681006076</v>
      </c>
      <c r="AM84" s="38">
        <f t="shared" si="88"/>
        <v>0.00174377878</v>
      </c>
    </row>
    <row r="85">
      <c r="A85" s="38"/>
      <c r="B85" s="38"/>
      <c r="C85" s="38"/>
      <c r="D85" s="38"/>
      <c r="E85" s="38"/>
      <c r="F85" s="38"/>
      <c r="G85" s="38"/>
      <c r="H85" s="52">
        <f>'Original Data'!N81-$H$2</f>
        <v>-0.01408163058</v>
      </c>
      <c r="I85" s="52">
        <f>'Original Data'!P81-$I$2</f>
        <v>0.2199050483</v>
      </c>
      <c r="J85" s="52">
        <f>'Original Data'!J81-$J$2</f>
        <v>0.198567968</v>
      </c>
      <c r="K85" s="40">
        <f t="shared" si="2"/>
        <v>0.2199050483</v>
      </c>
      <c r="L85" s="41">
        <f t="shared" si="3"/>
        <v>0.198567968</v>
      </c>
      <c r="M85" s="42">
        <f t="shared" si="4"/>
        <v>-0.01408163058</v>
      </c>
      <c r="N85" s="58">
        <f>'Cubic Output'!J81</f>
        <v>-0.0250075879</v>
      </c>
      <c r="O85" s="59">
        <f t="shared" si="6"/>
        <v>0.01092595732</v>
      </c>
      <c r="P85" s="45">
        <f t="shared" si="7"/>
        <v>0.1421007032</v>
      </c>
      <c r="Q85" s="46">
        <f t="shared" si="8"/>
        <v>-0.6248495741</v>
      </c>
      <c r="R85" s="46">
        <f t="shared" si="9"/>
        <v>0.8456585947</v>
      </c>
      <c r="S85" s="46">
        <f t="shared" si="10"/>
        <v>0.02154087207</v>
      </c>
      <c r="T85" s="38">
        <f t="shared" ref="T85:AM85" si="89">T$1*POWER($K85,T$2)*POWER($L85,T$3)</f>
        <v>0.1421007032</v>
      </c>
      <c r="U85" s="38">
        <f t="shared" si="89"/>
        <v>-0.1899613206</v>
      </c>
      <c r="V85" s="38">
        <f t="shared" si="89"/>
        <v>0.05025734249</v>
      </c>
      <c r="W85" s="38">
        <f t="shared" si="89"/>
        <v>-0.485145596</v>
      </c>
      <c r="X85" s="38">
        <f t="shared" si="89"/>
        <v>0.880120498</v>
      </c>
      <c r="Y85" s="38">
        <f t="shared" si="89"/>
        <v>-0.01901776828</v>
      </c>
      <c r="Z85" s="38">
        <f t="shared" si="89"/>
        <v>0.05735993851</v>
      </c>
      <c r="AA85" s="38">
        <f t="shared" si="89"/>
        <v>0.003112418048</v>
      </c>
      <c r="AB85" s="38">
        <f t="shared" si="89"/>
        <v>-0.03254026198</v>
      </c>
      <c r="AC85" s="38">
        <f t="shared" si="89"/>
        <v>-0.04337622957</v>
      </c>
      <c r="AD85" s="38">
        <f t="shared" si="89"/>
        <v>-0.002894165155</v>
      </c>
      <c r="AE85" s="38">
        <f t="shared" si="89"/>
        <v>-0.1811147499</v>
      </c>
      <c r="AF85" s="38">
        <f t="shared" si="89"/>
        <v>0.1888962358</v>
      </c>
      <c r="AG85" s="38">
        <f t="shared" si="89"/>
        <v>-0.0003945616808</v>
      </c>
      <c r="AH85" s="38">
        <f t="shared" si="89"/>
        <v>0.0005016712898</v>
      </c>
      <c r="AI85" s="38">
        <f t="shared" si="89"/>
        <v>0.01290984978</v>
      </c>
      <c r="AJ85" s="38">
        <f t="shared" si="89"/>
        <v>0.00005090443439</v>
      </c>
      <c r="AK85" s="38">
        <f t="shared" si="89"/>
        <v>-0.0004250190404</v>
      </c>
      <c r="AL85" s="38">
        <f t="shared" si="89"/>
        <v>-0.003209908447</v>
      </c>
      <c r="AM85" s="38">
        <f t="shared" si="89"/>
        <v>0.007220615039</v>
      </c>
    </row>
    <row r="86">
      <c r="A86" s="38"/>
      <c r="B86" s="38"/>
      <c r="C86" s="38"/>
      <c r="D86" s="38"/>
      <c r="E86" s="38"/>
      <c r="F86" s="38"/>
      <c r="G86" s="38"/>
      <c r="H86" s="52">
        <f>'Original Data'!N82-$H$2</f>
        <v>-0.06942447778</v>
      </c>
      <c r="I86" s="52">
        <f>'Original Data'!P82-$I$2</f>
        <v>0.2065914388</v>
      </c>
      <c r="J86" s="52">
        <f>'Original Data'!J82-$J$2</f>
        <v>0.1486693879</v>
      </c>
      <c r="K86" s="40">
        <f t="shared" si="2"/>
        <v>0.2065914388</v>
      </c>
      <c r="L86" s="41">
        <f t="shared" si="3"/>
        <v>0.1486693879</v>
      </c>
      <c r="M86" s="42">
        <f t="shared" si="4"/>
        <v>-0.06942447778</v>
      </c>
      <c r="N86" s="58">
        <f>'Cubic Output'!J82</f>
        <v>-0.06033411718</v>
      </c>
      <c r="O86" s="59">
        <f t="shared" si="6"/>
        <v>-0.009090360607</v>
      </c>
      <c r="P86" s="45">
        <f t="shared" si="7"/>
        <v>0.1421007032</v>
      </c>
      <c r="Q86" s="46">
        <f t="shared" si="8"/>
        <v>-0.6081069068</v>
      </c>
      <c r="R86" s="46">
        <f t="shared" si="9"/>
        <v>0.8603425281</v>
      </c>
      <c r="S86" s="46">
        <f t="shared" si="10"/>
        <v>0.05415285063</v>
      </c>
      <c r="T86" s="38">
        <f t="shared" ref="T86:AM86" si="90">T$1*POWER($K86,T$2)*POWER($L86,T$3)</f>
        <v>0.1421007032</v>
      </c>
      <c r="U86" s="38">
        <f t="shared" si="90"/>
        <v>-0.1899613206</v>
      </c>
      <c r="V86" s="38">
        <f t="shared" si="90"/>
        <v>0.03762806469</v>
      </c>
      <c r="W86" s="38">
        <f t="shared" si="90"/>
        <v>-0.4557736509</v>
      </c>
      <c r="X86" s="38">
        <f t="shared" si="90"/>
        <v>0.880120498</v>
      </c>
      <c r="Y86" s="38">
        <f t="shared" si="90"/>
        <v>-0.01423875159</v>
      </c>
      <c r="Z86" s="38">
        <f t="shared" si="90"/>
        <v>0.05388722232</v>
      </c>
      <c r="AA86" s="38">
        <f t="shared" si="90"/>
        <v>0.001744707582</v>
      </c>
      <c r="AB86" s="38">
        <f t="shared" si="90"/>
        <v>-0.02288814139</v>
      </c>
      <c r="AC86" s="38">
        <f t="shared" si="90"/>
        <v>-0.0382830068</v>
      </c>
      <c r="AD86" s="38">
        <f t="shared" si="90"/>
        <v>-0.002894165155</v>
      </c>
      <c r="AE86" s="38">
        <f t="shared" si="90"/>
        <v>-0.1356020273</v>
      </c>
      <c r="AF86" s="38">
        <f t="shared" si="90"/>
        <v>0.1774599785</v>
      </c>
      <c r="AG86" s="38">
        <f t="shared" si="90"/>
        <v>-0.0002211768296</v>
      </c>
      <c r="AH86" s="38">
        <f t="shared" si="90"/>
        <v>0.000352865119</v>
      </c>
      <c r="AI86" s="38">
        <f t="shared" si="90"/>
        <v>0.01139397942</v>
      </c>
      <c r="AJ86" s="38">
        <f t="shared" si="90"/>
        <v>0.00002136449843</v>
      </c>
      <c r="AK86" s="38">
        <f t="shared" si="90"/>
        <v>-0.000223825844</v>
      </c>
      <c r="AL86" s="38">
        <f t="shared" si="90"/>
        <v>-0.002121090746</v>
      </c>
      <c r="AM86" s="38">
        <f t="shared" si="90"/>
        <v>0.00598694894</v>
      </c>
    </row>
    <row r="87">
      <c r="A87" s="38"/>
      <c r="B87" s="38"/>
      <c r="C87" s="38"/>
      <c r="D87" s="38"/>
      <c r="E87" s="38"/>
      <c r="F87" s="38"/>
      <c r="G87" s="38"/>
      <c r="H87" s="52">
        <f>'Original Data'!N83-$H$2</f>
        <v>-0.1391798135</v>
      </c>
      <c r="I87" s="52">
        <f>'Original Data'!P83-$I$2</f>
        <v>0.1424321468</v>
      </c>
      <c r="J87" s="52">
        <f>'Original Data'!J83-$J$2</f>
        <v>-0.00473054764</v>
      </c>
      <c r="K87" s="40">
        <f t="shared" si="2"/>
        <v>0.1424321468</v>
      </c>
      <c r="L87" s="41">
        <f t="shared" si="3"/>
        <v>-0.00473054764</v>
      </c>
      <c r="M87" s="42">
        <f t="shared" si="4"/>
        <v>-0.1391798135</v>
      </c>
      <c r="N87" s="58">
        <f>'Cubic Output'!J83</f>
        <v>-0.1351010073</v>
      </c>
      <c r="O87" s="59">
        <f t="shared" si="6"/>
        <v>-0.004078806221</v>
      </c>
      <c r="P87" s="45">
        <f t="shared" si="7"/>
        <v>0.1421007032</v>
      </c>
      <c r="Q87" s="46">
        <f t="shared" si="8"/>
        <v>-0.505386641</v>
      </c>
      <c r="R87" s="46">
        <f t="shared" si="9"/>
        <v>0.9000324763</v>
      </c>
      <c r="S87" s="46">
        <f t="shared" si="10"/>
        <v>0.1311701601</v>
      </c>
      <c r="T87" s="38">
        <f t="shared" ref="T87:AM87" si="91">T$1*POWER($K87,T$2)*POWER($L87,T$3)</f>
        <v>0.1421007032</v>
      </c>
      <c r="U87" s="38">
        <f t="shared" si="91"/>
        <v>-0.1899613206</v>
      </c>
      <c r="V87" s="38">
        <f t="shared" si="91"/>
        <v>-0.0011972966</v>
      </c>
      <c r="W87" s="38">
        <f t="shared" si="91"/>
        <v>-0.3142280237</v>
      </c>
      <c r="X87" s="38">
        <f t="shared" si="91"/>
        <v>0.880120498</v>
      </c>
      <c r="Y87" s="38">
        <f t="shared" si="91"/>
        <v>0.0004530663216</v>
      </c>
      <c r="Z87" s="38">
        <f t="shared" si="91"/>
        <v>0.0371519401</v>
      </c>
      <c r="AA87" s="38">
        <f t="shared" si="91"/>
        <v>0.000001766454204</v>
      </c>
      <c r="AB87" s="38">
        <f t="shared" si="91"/>
        <v>0.0005021067903</v>
      </c>
      <c r="AC87" s="38">
        <f t="shared" si="91"/>
        <v>-0.01819690133</v>
      </c>
      <c r="AD87" s="38">
        <f t="shared" si="91"/>
        <v>-0.002894165155</v>
      </c>
      <c r="AE87" s="38">
        <f t="shared" si="91"/>
        <v>0.004314754094</v>
      </c>
      <c r="AF87" s="38">
        <f t="shared" si="91"/>
        <v>0.1223477887</v>
      </c>
      <c r="AG87" s="38">
        <f t="shared" si="91"/>
        <v>-0.000000223933652</v>
      </c>
      <c r="AH87" s="38">
        <f t="shared" si="91"/>
        <v>-0.000007740950619</v>
      </c>
      <c r="AI87" s="38">
        <f t="shared" si="91"/>
        <v>0.00541585253</v>
      </c>
      <c r="AJ87" s="38">
        <f t="shared" si="91"/>
        <v>-0.0000000006882754878</v>
      </c>
      <c r="AK87" s="38">
        <f t="shared" si="91"/>
        <v>-0.0000001562376381</v>
      </c>
      <c r="AL87" s="38">
        <f t="shared" si="91"/>
        <v>0.00003208045475</v>
      </c>
      <c r="AM87" s="38">
        <f t="shared" si="91"/>
        <v>0.001961971316</v>
      </c>
    </row>
    <row r="88">
      <c r="A88" s="38"/>
      <c r="B88" s="38"/>
      <c r="C88" s="38"/>
      <c r="D88" s="38"/>
      <c r="E88" s="38"/>
      <c r="F88" s="38"/>
      <c r="G88" s="38"/>
      <c r="H88" s="52">
        <f>'Original Data'!N84-$H$2</f>
        <v>-0.09379422568</v>
      </c>
      <c r="I88" s="52">
        <f>'Original Data'!P84-$I$2</f>
        <v>0.1887342959</v>
      </c>
      <c r="J88" s="52">
        <f>'Original Data'!J84-$J$2</f>
        <v>0.0938712056</v>
      </c>
      <c r="K88" s="40">
        <f t="shared" si="2"/>
        <v>0.1887342959</v>
      </c>
      <c r="L88" s="41">
        <f t="shared" si="3"/>
        <v>0.0938712056</v>
      </c>
      <c r="M88" s="42">
        <f t="shared" si="4"/>
        <v>-0.09379422568</v>
      </c>
      <c r="N88" s="58">
        <f>'Cubic Output'!J84</f>
        <v>-0.09299000025</v>
      </c>
      <c r="O88" s="59">
        <f t="shared" si="6"/>
        <v>-0.0008042254287</v>
      </c>
      <c r="P88" s="45">
        <f t="shared" si="7"/>
        <v>0.1421007032</v>
      </c>
      <c r="Q88" s="46">
        <f t="shared" si="8"/>
        <v>-0.5825805647</v>
      </c>
      <c r="R88" s="46">
        <f t="shared" si="9"/>
        <v>0.8759014599</v>
      </c>
      <c r="S88" s="46">
        <f t="shared" si="10"/>
        <v>0.08660199559</v>
      </c>
      <c r="T88" s="38">
        <f t="shared" ref="T88:AM88" si="92">T$1*POWER($K88,T$2)*POWER($L88,T$3)</f>
        <v>0.1421007032</v>
      </c>
      <c r="U88" s="38">
        <f t="shared" si="92"/>
        <v>-0.1899613206</v>
      </c>
      <c r="V88" s="38">
        <f t="shared" si="92"/>
        <v>0.02375870276</v>
      </c>
      <c r="W88" s="38">
        <f t="shared" si="92"/>
        <v>-0.4163779468</v>
      </c>
      <c r="X88" s="38">
        <f t="shared" si="92"/>
        <v>0.880120498</v>
      </c>
      <c r="Y88" s="38">
        <f t="shared" si="92"/>
        <v>-0.008990477438</v>
      </c>
      <c r="Z88" s="38">
        <f t="shared" si="92"/>
        <v>0.04922937284</v>
      </c>
      <c r="AA88" s="38">
        <f t="shared" si="92"/>
        <v>0.0006955755903</v>
      </c>
      <c r="AB88" s="38">
        <f t="shared" si="92"/>
        <v>-0.01320261244</v>
      </c>
      <c r="AC88" s="38">
        <f t="shared" si="92"/>
        <v>-0.03195089667</v>
      </c>
      <c r="AD88" s="38">
        <f t="shared" si="92"/>
        <v>-0.002894165155</v>
      </c>
      <c r="AE88" s="38">
        <f t="shared" si="92"/>
        <v>-0.08562035507</v>
      </c>
      <c r="AF88" s="38">
        <f t="shared" si="92"/>
        <v>0.1621208715</v>
      </c>
      <c r="AG88" s="38">
        <f t="shared" si="92"/>
        <v>-0.000088178217</v>
      </c>
      <c r="AH88" s="38">
        <f t="shared" si="92"/>
        <v>0.0002035438934</v>
      </c>
      <c r="AI88" s="38">
        <f t="shared" si="92"/>
        <v>0.009509385221</v>
      </c>
      <c r="AJ88" s="38">
        <f t="shared" si="92"/>
        <v>0.000005378054862</v>
      </c>
      <c r="AK88" s="38">
        <f t="shared" si="92"/>
        <v>-0.00008152117305</v>
      </c>
      <c r="AL88" s="38">
        <f t="shared" si="92"/>
        <v>-0.001117756236</v>
      </c>
      <c r="AM88" s="38">
        <f t="shared" si="92"/>
        <v>0.004564792802</v>
      </c>
    </row>
    <row r="89">
      <c r="A89" s="38"/>
      <c r="B89" s="38"/>
      <c r="C89" s="38"/>
      <c r="D89" s="38"/>
      <c r="E89" s="38"/>
      <c r="F89" s="38"/>
      <c r="G89" s="38"/>
      <c r="H89" s="52">
        <f>'Original Data'!N85-$H$2</f>
        <v>-0.1819810389</v>
      </c>
      <c r="I89" s="52">
        <f>'Original Data'!P85-$I$2</f>
        <v>0.1392837465</v>
      </c>
      <c r="J89" s="52">
        <f>'Original Data'!J85-$J$2</f>
        <v>-0.05897678901</v>
      </c>
      <c r="K89" s="40">
        <f t="shared" si="2"/>
        <v>0.1392837465</v>
      </c>
      <c r="L89" s="41">
        <f t="shared" si="3"/>
        <v>-0.05897678901</v>
      </c>
      <c r="M89" s="42">
        <f t="shared" si="4"/>
        <v>-0.1819810389</v>
      </c>
      <c r="N89" s="58">
        <f>'Cubic Output'!J85</f>
        <v>-0.176716612</v>
      </c>
      <c r="O89" s="59">
        <f t="shared" si="6"/>
        <v>-0.005264426908</v>
      </c>
      <c r="P89" s="45">
        <f t="shared" si="7"/>
        <v>0.1421007032</v>
      </c>
      <c r="Q89" s="46">
        <f t="shared" si="8"/>
        <v>-0.5121704343</v>
      </c>
      <c r="R89" s="46">
        <f t="shared" si="9"/>
        <v>0.9110944338</v>
      </c>
      <c r="S89" s="46">
        <f t="shared" si="10"/>
        <v>0.1777841723</v>
      </c>
      <c r="T89" s="38">
        <f t="shared" ref="T89:AM89" si="93">T$1*POWER($K89,T$2)*POWER($L89,T$3)</f>
        <v>0.1421007032</v>
      </c>
      <c r="U89" s="38">
        <f t="shared" si="93"/>
        <v>-0.1899613206</v>
      </c>
      <c r="V89" s="38">
        <f t="shared" si="93"/>
        <v>-0.01492696286</v>
      </c>
      <c r="W89" s="38">
        <f t="shared" si="93"/>
        <v>-0.3072821508</v>
      </c>
      <c r="X89" s="38">
        <f t="shared" si="93"/>
        <v>0.880120498</v>
      </c>
      <c r="Y89" s="38">
        <f t="shared" si="93"/>
        <v>0.005648478546</v>
      </c>
      <c r="Z89" s="38">
        <f t="shared" si="93"/>
        <v>0.03633071272</v>
      </c>
      <c r="AA89" s="38">
        <f t="shared" si="93"/>
        <v>0.0002745628594</v>
      </c>
      <c r="AB89" s="38">
        <f t="shared" si="93"/>
        <v>0.006121505129</v>
      </c>
      <c r="AC89" s="38">
        <f t="shared" si="93"/>
        <v>-0.01740132347</v>
      </c>
      <c r="AD89" s="38">
        <f t="shared" si="93"/>
        <v>-0.002894165155</v>
      </c>
      <c r="AE89" s="38">
        <f t="shared" si="93"/>
        <v>0.05379299843</v>
      </c>
      <c r="AF89" s="38">
        <f t="shared" si="93"/>
        <v>0.1196433444</v>
      </c>
      <c r="AG89" s="38">
        <f t="shared" si="93"/>
        <v>-0.00003480637293</v>
      </c>
      <c r="AH89" s="38">
        <f t="shared" si="93"/>
        <v>-0.00009437488167</v>
      </c>
      <c r="AI89" s="38">
        <f t="shared" si="93"/>
        <v>0.005179068679</v>
      </c>
      <c r="AJ89" s="38">
        <f t="shared" si="93"/>
        <v>-0.000001333740725</v>
      </c>
      <c r="AK89" s="38">
        <f t="shared" si="93"/>
        <v>-0.00002374747784</v>
      </c>
      <c r="AL89" s="38">
        <f t="shared" si="93"/>
        <v>0.0003824679596</v>
      </c>
      <c r="AM89" s="38">
        <f t="shared" si="93"/>
        <v>0.0018347205</v>
      </c>
    </row>
    <row r="90">
      <c r="A90" s="38"/>
      <c r="B90" s="38"/>
      <c r="C90" s="38"/>
      <c r="D90" s="38"/>
      <c r="E90" s="38"/>
      <c r="F90" s="38"/>
      <c r="G90" s="38"/>
      <c r="H90" s="52">
        <f>'Original Data'!N86-$H$2</f>
        <v>-0.0795085114</v>
      </c>
      <c r="I90" s="52">
        <f>'Original Data'!P86-$I$2</f>
        <v>0.1280200102</v>
      </c>
      <c r="J90" s="52">
        <f>'Original Data'!J86-$J$2</f>
        <v>0.04268561509</v>
      </c>
      <c r="K90" s="40">
        <f t="shared" si="2"/>
        <v>0.1280200102</v>
      </c>
      <c r="L90" s="41">
        <f t="shared" si="3"/>
        <v>0.04268561509</v>
      </c>
      <c r="M90" s="42">
        <f t="shared" si="4"/>
        <v>-0.0795085114</v>
      </c>
      <c r="N90" s="58">
        <f>'Cubic Output'!J86</f>
        <v>-0.07943033138</v>
      </c>
      <c r="O90" s="59">
        <f t="shared" si="6"/>
        <v>-0.00007818001551</v>
      </c>
      <c r="P90" s="45">
        <f t="shared" si="7"/>
        <v>0.1421007032</v>
      </c>
      <c r="Q90" s="46">
        <f t="shared" si="8"/>
        <v>-0.4615901894</v>
      </c>
      <c r="R90" s="46">
        <f t="shared" si="9"/>
        <v>0.8907958777</v>
      </c>
      <c r="S90" s="46">
        <f t="shared" si="10"/>
        <v>0.07373967857</v>
      </c>
      <c r="T90" s="38">
        <f t="shared" ref="T90:AM90" si="94">T$1*POWER($K90,T$2)*POWER($L90,T$3)</f>
        <v>0.1421007032</v>
      </c>
      <c r="U90" s="38">
        <f t="shared" si="94"/>
        <v>-0.1899613206</v>
      </c>
      <c r="V90" s="38">
        <f t="shared" si="94"/>
        <v>0.01080368399</v>
      </c>
      <c r="W90" s="38">
        <f t="shared" si="94"/>
        <v>-0.2824325528</v>
      </c>
      <c r="X90" s="38">
        <f t="shared" si="94"/>
        <v>0.880120498</v>
      </c>
      <c r="Y90" s="38">
        <f t="shared" si="94"/>
        <v>-0.004088197833</v>
      </c>
      <c r="Z90" s="38">
        <f t="shared" si="94"/>
        <v>0.03339268458</v>
      </c>
      <c r="AA90" s="38">
        <f t="shared" si="94"/>
        <v>0.0001438277311</v>
      </c>
      <c r="AB90" s="38">
        <f t="shared" si="94"/>
        <v>-0.004072265222</v>
      </c>
      <c r="AC90" s="38">
        <f t="shared" si="94"/>
        <v>-0.01470066954</v>
      </c>
      <c r="AD90" s="38">
        <f t="shared" si="94"/>
        <v>-0.002894165155</v>
      </c>
      <c r="AE90" s="38">
        <f t="shared" si="94"/>
        <v>-0.03893374435</v>
      </c>
      <c r="AF90" s="38">
        <f t="shared" si="94"/>
        <v>0.1099679076</v>
      </c>
      <c r="AG90" s="38">
        <f t="shared" si="94"/>
        <v>-0.00001823306203</v>
      </c>
      <c r="AH90" s="38">
        <f t="shared" si="94"/>
        <v>0.00006278187152</v>
      </c>
      <c r="AI90" s="38">
        <f t="shared" si="94"/>
        <v>0.004375286587</v>
      </c>
      <c r="AJ90" s="38">
        <f t="shared" si="94"/>
        <v>0.0000005056763854</v>
      </c>
      <c r="AK90" s="38">
        <f t="shared" si="94"/>
        <v>-0.00001143393579</v>
      </c>
      <c r="AL90" s="38">
        <f t="shared" si="94"/>
        <v>-0.0002338569678</v>
      </c>
      <c r="AM90" s="38">
        <f t="shared" si="94"/>
        <v>0.001424630264</v>
      </c>
    </row>
    <row r="91">
      <c r="A91" s="38"/>
      <c r="B91" s="38"/>
      <c r="C91" s="38"/>
      <c r="D91" s="38"/>
      <c r="E91" s="38"/>
      <c r="F91" s="38"/>
      <c r="G91" s="38"/>
      <c r="H91" s="52">
        <f>'Original Data'!N87-$H$2</f>
        <v>-0.08573199089</v>
      </c>
      <c r="I91" s="52">
        <f>'Original Data'!P87-$I$2</f>
        <v>0.2041161913</v>
      </c>
      <c r="J91" s="52">
        <f>'Original Data'!J87-$J$2</f>
        <v>0.1256808822</v>
      </c>
      <c r="K91" s="40">
        <f t="shared" si="2"/>
        <v>0.2041161913</v>
      </c>
      <c r="L91" s="41">
        <f t="shared" si="3"/>
        <v>0.1256808822</v>
      </c>
      <c r="M91" s="42">
        <f t="shared" si="4"/>
        <v>-0.08573199089</v>
      </c>
      <c r="N91" s="58">
        <f>'Cubic Output'!J87</f>
        <v>-0.07967899085</v>
      </c>
      <c r="O91" s="59">
        <f t="shared" si="6"/>
        <v>-0.006053000035</v>
      </c>
      <c r="P91" s="45">
        <f t="shared" si="7"/>
        <v>0.1421007032</v>
      </c>
      <c r="Q91" s="46">
        <f t="shared" si="8"/>
        <v>-0.6084644826</v>
      </c>
      <c r="R91" s="46">
        <f t="shared" si="9"/>
        <v>0.866083607</v>
      </c>
      <c r="S91" s="46">
        <f t="shared" si="10"/>
        <v>0.07294352975</v>
      </c>
      <c r="T91" s="38">
        <f t="shared" ref="T91:AM91" si="95">T$1*POWER($K91,T$2)*POWER($L91,T$3)</f>
        <v>0.1421007032</v>
      </c>
      <c r="U91" s="38">
        <f t="shared" si="95"/>
        <v>-0.1899613206</v>
      </c>
      <c r="V91" s="38">
        <f t="shared" si="95"/>
        <v>0.03180969822</v>
      </c>
      <c r="W91" s="38">
        <f t="shared" si="95"/>
        <v>-0.4503128602</v>
      </c>
      <c r="X91" s="38">
        <f t="shared" si="95"/>
        <v>0.880120498</v>
      </c>
      <c r="Y91" s="38">
        <f t="shared" si="95"/>
        <v>-0.01203703658</v>
      </c>
      <c r="Z91" s="38">
        <f t="shared" si="95"/>
        <v>0.05324157982</v>
      </c>
      <c r="AA91" s="38">
        <f t="shared" si="95"/>
        <v>0.001246860832</v>
      </c>
      <c r="AB91" s="38">
        <f t="shared" si="95"/>
        <v>-0.01911715804</v>
      </c>
      <c r="AC91" s="38">
        <f t="shared" si="95"/>
        <v>-0.03737113705</v>
      </c>
      <c r="AD91" s="38">
        <f t="shared" si="95"/>
        <v>-0.002894165155</v>
      </c>
      <c r="AE91" s="38">
        <f t="shared" si="95"/>
        <v>-0.1146341062</v>
      </c>
      <c r="AF91" s="38">
        <f t="shared" si="95"/>
        <v>0.1753337656</v>
      </c>
      <c r="AG91" s="38">
        <f t="shared" si="95"/>
        <v>-0.0001580647259</v>
      </c>
      <c r="AH91" s="38">
        <f t="shared" si="95"/>
        <v>0.0002947280921</v>
      </c>
      <c r="AI91" s="38">
        <f t="shared" si="95"/>
        <v>0.0111225842</v>
      </c>
      <c r="AJ91" s="38">
        <f t="shared" si="95"/>
        <v>0.00001290730886</v>
      </c>
      <c r="AK91" s="38">
        <f t="shared" si="95"/>
        <v>-0.000158041339</v>
      </c>
      <c r="AL91" s="38">
        <f t="shared" si="95"/>
        <v>-0.001750399528</v>
      </c>
      <c r="AM91" s="38">
        <f t="shared" si="95"/>
        <v>0.005774321509</v>
      </c>
    </row>
    <row r="92">
      <c r="A92" s="38"/>
      <c r="B92" s="38"/>
      <c r="C92" s="38"/>
      <c r="D92" s="38"/>
      <c r="E92" s="38"/>
      <c r="F92" s="38"/>
      <c r="G92" s="38"/>
      <c r="H92" s="52">
        <f>'Original Data'!N88-$H$2</f>
        <v>-0.153134885</v>
      </c>
      <c r="I92" s="52">
        <f>'Original Data'!P88-$I$2</f>
        <v>0.1189846012</v>
      </c>
      <c r="J92" s="52">
        <f>'Original Data'!J88-$J$2</f>
        <v>-0.05202026727</v>
      </c>
      <c r="K92" s="40">
        <f t="shared" si="2"/>
        <v>0.1189846012</v>
      </c>
      <c r="L92" s="41">
        <f t="shared" si="3"/>
        <v>-0.05202026727</v>
      </c>
      <c r="M92" s="42">
        <f t="shared" si="4"/>
        <v>-0.153134885</v>
      </c>
      <c r="N92" s="58">
        <f>'Cubic Output'!J88</f>
        <v>-0.1543579639</v>
      </c>
      <c r="O92" s="59">
        <f t="shared" si="6"/>
        <v>0.001223078867</v>
      </c>
      <c r="P92" s="45">
        <f t="shared" si="7"/>
        <v>0.1421007032</v>
      </c>
      <c r="Q92" s="46">
        <f t="shared" si="8"/>
        <v>-0.4656265952</v>
      </c>
      <c r="R92" s="46">
        <f t="shared" si="9"/>
        <v>0.9082659538</v>
      </c>
      <c r="S92" s="46">
        <f t="shared" si="10"/>
        <v>0.1518148968</v>
      </c>
      <c r="T92" s="38">
        <f t="shared" ref="T92:AM92" si="96">T$1*POWER($K92,T$2)*POWER($L92,T$3)</f>
        <v>0.1421007032</v>
      </c>
      <c r="U92" s="38">
        <f t="shared" si="96"/>
        <v>-0.1899613206</v>
      </c>
      <c r="V92" s="38">
        <f t="shared" si="96"/>
        <v>-0.01316627457</v>
      </c>
      <c r="W92" s="38">
        <f t="shared" si="96"/>
        <v>-0.262499</v>
      </c>
      <c r="X92" s="38">
        <f t="shared" si="96"/>
        <v>0.880120498</v>
      </c>
      <c r="Y92" s="38">
        <f t="shared" si="96"/>
        <v>0.004982220439</v>
      </c>
      <c r="Z92" s="38">
        <f t="shared" si="96"/>
        <v>0.03103589236</v>
      </c>
      <c r="AA92" s="38">
        <f t="shared" si="96"/>
        <v>0.0002136115346</v>
      </c>
      <c r="AB92" s="38">
        <f t="shared" si="96"/>
        <v>0.004612538376</v>
      </c>
      <c r="AC92" s="38">
        <f t="shared" si="96"/>
        <v>-0.01269880688</v>
      </c>
      <c r="AD92" s="38">
        <f t="shared" si="96"/>
        <v>-0.002894165155</v>
      </c>
      <c r="AE92" s="38">
        <f t="shared" si="96"/>
        <v>0.0474479232</v>
      </c>
      <c r="AF92" s="38">
        <f t="shared" si="96"/>
        <v>0.1022065817</v>
      </c>
      <c r="AG92" s="38">
        <f t="shared" si="96"/>
        <v>-0.00002707956477</v>
      </c>
      <c r="AH92" s="38">
        <f t="shared" si="96"/>
        <v>-0.00007111123069</v>
      </c>
      <c r="AI92" s="38">
        <f t="shared" si="96"/>
        <v>0.003779482238</v>
      </c>
      <c r="AJ92" s="38">
        <f t="shared" si="96"/>
        <v>-0.0000009152627317</v>
      </c>
      <c r="AK92" s="38">
        <f t="shared" si="96"/>
        <v>-0.00001578304233</v>
      </c>
      <c r="AL92" s="38">
        <f t="shared" si="96"/>
        <v>0.0002461881546</v>
      </c>
      <c r="AM92" s="38">
        <f t="shared" si="96"/>
        <v>0.001143775715</v>
      </c>
    </row>
    <row r="93">
      <c r="A93" s="38"/>
      <c r="B93" s="38"/>
      <c r="C93" s="38"/>
      <c r="D93" s="38"/>
      <c r="E93" s="38"/>
      <c r="F93" s="38"/>
      <c r="G93" s="38"/>
      <c r="H93" s="52">
        <f>'Original Data'!N89-$H$2</f>
        <v>-0.05616847115</v>
      </c>
      <c r="I93" s="52">
        <f>'Original Data'!P89-$I$2</f>
        <v>0.005887213436</v>
      </c>
      <c r="J93" s="52">
        <f>'Original Data'!J89-$J$2</f>
        <v>-0.06025556138</v>
      </c>
      <c r="K93" s="40">
        <f t="shared" si="2"/>
        <v>0.005887213436</v>
      </c>
      <c r="L93" s="41">
        <f t="shared" si="3"/>
        <v>-0.06025556138</v>
      </c>
      <c r="M93" s="42">
        <f t="shared" si="4"/>
        <v>-0.05616847115</v>
      </c>
      <c r="N93" s="58">
        <f>'Cubic Output'!J89</f>
        <v>-0.06326957299</v>
      </c>
      <c r="O93" s="59">
        <f t="shared" si="6"/>
        <v>0.007101101831</v>
      </c>
      <c r="P93" s="45">
        <f t="shared" si="7"/>
        <v>0.1421007032</v>
      </c>
      <c r="Q93" s="46">
        <f t="shared" si="8"/>
        <v>-0.2182000709</v>
      </c>
      <c r="R93" s="46">
        <f t="shared" si="9"/>
        <v>0.8879469311</v>
      </c>
      <c r="S93" s="46">
        <f t="shared" si="10"/>
        <v>0.05708947646</v>
      </c>
      <c r="T93" s="38">
        <f t="shared" ref="T93:AM93" si="97">T$1*POWER($K93,T$2)*POWER($L93,T$3)</f>
        <v>0.1421007032</v>
      </c>
      <c r="U93" s="38">
        <f t="shared" si="97"/>
        <v>-0.1899613206</v>
      </c>
      <c r="V93" s="38">
        <f t="shared" si="97"/>
        <v>-0.0152506188</v>
      </c>
      <c r="W93" s="38">
        <f t="shared" si="97"/>
        <v>-0.01298813144</v>
      </c>
      <c r="X93" s="38">
        <f t="shared" si="97"/>
        <v>0.880120498</v>
      </c>
      <c r="Y93" s="38">
        <f t="shared" si="97"/>
        <v>0.005770952462</v>
      </c>
      <c r="Z93" s="38">
        <f t="shared" si="97"/>
        <v>0.001535618229</v>
      </c>
      <c r="AA93" s="38">
        <f t="shared" si="97"/>
        <v>0.0002865984358</v>
      </c>
      <c r="AB93" s="38">
        <f t="shared" si="97"/>
        <v>0.0002643525914</v>
      </c>
      <c r="AC93" s="38">
        <f t="shared" si="97"/>
        <v>-0.00003108858548</v>
      </c>
      <c r="AD93" s="38">
        <f t="shared" si="97"/>
        <v>-0.002894165155</v>
      </c>
      <c r="AE93" s="38">
        <f t="shared" si="97"/>
        <v>0.05495937256</v>
      </c>
      <c r="AF93" s="38">
        <f t="shared" si="97"/>
        <v>0.005057057427</v>
      </c>
      <c r="AG93" s="38">
        <f t="shared" si="97"/>
        <v>-0.00003633212467</v>
      </c>
      <c r="AH93" s="38">
        <f t="shared" si="97"/>
        <v>-0.000004075508231</v>
      </c>
      <c r="AI93" s="38">
        <f t="shared" si="97"/>
        <v>0.000009252739864</v>
      </c>
      <c r="AJ93" s="38">
        <f t="shared" si="97"/>
        <v>-0.000001422392496</v>
      </c>
      <c r="AK93" s="38">
        <f t="shared" si="97"/>
        <v>-0.000001047752869</v>
      </c>
      <c r="AL93" s="38">
        <f t="shared" si="97"/>
        <v>0.0000006981194768</v>
      </c>
      <c r="AM93" s="38">
        <f t="shared" si="97"/>
        <v>0.0000001385472586</v>
      </c>
    </row>
    <row r="94">
      <c r="A94" s="38"/>
      <c r="B94" s="38"/>
      <c r="C94" s="38"/>
      <c r="D94" s="38"/>
      <c r="E94" s="38"/>
      <c r="F94" s="38"/>
      <c r="G94" s="38"/>
      <c r="H94" s="52">
        <f>'Original Data'!N90-$H$2</f>
        <v>-0.1946999482</v>
      </c>
      <c r="I94" s="52">
        <f>'Original Data'!P90-$I$2</f>
        <v>0.1799343783</v>
      </c>
      <c r="J94" s="52">
        <f>'Original Data'!J90-$J$2</f>
        <v>-0.04112595832</v>
      </c>
      <c r="K94" s="40">
        <f t="shared" si="2"/>
        <v>0.1799343783</v>
      </c>
      <c r="L94" s="41">
        <f t="shared" si="3"/>
        <v>-0.04112595832</v>
      </c>
      <c r="M94" s="42">
        <f t="shared" si="4"/>
        <v>-0.1946999482</v>
      </c>
      <c r="N94" s="58">
        <f>'Cubic Output'!J90</f>
        <v>-0.1961715269</v>
      </c>
      <c r="O94" s="59">
        <f t="shared" si="6"/>
        <v>0.001471578744</v>
      </c>
      <c r="P94" s="45">
        <f t="shared" si="7"/>
        <v>0.1421007032</v>
      </c>
      <c r="Q94" s="46">
        <f t="shared" si="8"/>
        <v>-0.5973341826</v>
      </c>
      <c r="R94" s="46">
        <f t="shared" si="9"/>
        <v>0.9076004697</v>
      </c>
      <c r="S94" s="46">
        <f t="shared" si="10"/>
        <v>0.2021055053</v>
      </c>
      <c r="T94" s="38">
        <f t="shared" ref="T94:AM94" si="98">T$1*POWER($K94,T$2)*POWER($L94,T$3)</f>
        <v>0.1421007032</v>
      </c>
      <c r="U94" s="38">
        <f t="shared" si="98"/>
        <v>-0.1899613206</v>
      </c>
      <c r="V94" s="38">
        <f t="shared" si="98"/>
        <v>-0.01040893651</v>
      </c>
      <c r="W94" s="38">
        <f t="shared" si="98"/>
        <v>-0.3969639254</v>
      </c>
      <c r="X94" s="38">
        <f t="shared" si="98"/>
        <v>0.880120498</v>
      </c>
      <c r="Y94" s="38">
        <f t="shared" si="98"/>
        <v>0.003938822326</v>
      </c>
      <c r="Z94" s="38">
        <f t="shared" si="98"/>
        <v>0.04693400609</v>
      </c>
      <c r="AA94" s="38">
        <f t="shared" si="98"/>
        <v>0.0001335093261</v>
      </c>
      <c r="AB94" s="38">
        <f t="shared" si="98"/>
        <v>0.005514508782</v>
      </c>
      <c r="AC94" s="38">
        <f t="shared" si="98"/>
        <v>-0.02904087484</v>
      </c>
      <c r="AD94" s="38">
        <f t="shared" si="98"/>
        <v>-0.002894165155</v>
      </c>
      <c r="AE94" s="38">
        <f t="shared" si="98"/>
        <v>0.03751117429</v>
      </c>
      <c r="AF94" s="38">
        <f t="shared" si="98"/>
        <v>0.1545618303</v>
      </c>
      <c r="AG94" s="38">
        <f t="shared" si="98"/>
        <v>-0.00001692499636</v>
      </c>
      <c r="AH94" s="38">
        <f t="shared" si="98"/>
        <v>-0.00008501685498</v>
      </c>
      <c r="AI94" s="38">
        <f t="shared" si="98"/>
        <v>0.008643290012</v>
      </c>
      <c r="AJ94" s="38">
        <f t="shared" si="98"/>
        <v>-0.0000004522474581</v>
      </c>
      <c r="AK94" s="38">
        <f t="shared" si="98"/>
        <v>-0.00001491767061</v>
      </c>
      <c r="AL94" s="38">
        <f t="shared" si="98"/>
        <v>0.000445099782</v>
      </c>
      <c r="AM94" s="38">
        <f t="shared" si="98"/>
        <v>0.003955587868</v>
      </c>
    </row>
    <row r="95">
      <c r="A95" s="38"/>
      <c r="B95" s="38"/>
      <c r="C95" s="38"/>
      <c r="D95" s="38"/>
      <c r="E95" s="38"/>
      <c r="F95" s="38"/>
      <c r="G95" s="38"/>
      <c r="H95" s="52">
        <f>'Original Data'!N91-$H$2</f>
        <v>-0.2981052992</v>
      </c>
      <c r="I95" s="52">
        <f>'Original Data'!P91-$I$2</f>
        <v>0.04239025536</v>
      </c>
      <c r="J95" s="52">
        <f>'Original Data'!J91-$J$2</f>
        <v>-0.2986869339</v>
      </c>
      <c r="K95" s="40">
        <f t="shared" si="2"/>
        <v>0.04239025536</v>
      </c>
      <c r="L95" s="41">
        <f t="shared" si="3"/>
        <v>-0.2986869339</v>
      </c>
      <c r="M95" s="42">
        <f t="shared" si="4"/>
        <v>-0.2981052992</v>
      </c>
      <c r="N95" s="58">
        <f>'Cubic Output'!J91</f>
        <v>-0.2904696264</v>
      </c>
      <c r="O95" s="59">
        <f t="shared" si="6"/>
        <v>-0.007635672829</v>
      </c>
      <c r="P95" s="45">
        <f t="shared" si="7"/>
        <v>0.1421007032</v>
      </c>
      <c r="Q95" s="46">
        <f t="shared" si="8"/>
        <v>-0.359078329</v>
      </c>
      <c r="R95" s="46">
        <f t="shared" si="9"/>
        <v>0.9346499964</v>
      </c>
      <c r="S95" s="46">
        <f t="shared" si="10"/>
        <v>0.3052663672</v>
      </c>
      <c r="T95" s="38">
        <f t="shared" ref="T95:AM95" si="99">T$1*POWER($K95,T$2)*POWER($L95,T$3)</f>
        <v>0.1421007032</v>
      </c>
      <c r="U95" s="38">
        <f t="shared" si="99"/>
        <v>-0.1899613206</v>
      </c>
      <c r="V95" s="38">
        <f t="shared" si="99"/>
        <v>-0.07559734677</v>
      </c>
      <c r="W95" s="38">
        <f t="shared" si="99"/>
        <v>-0.09351966161</v>
      </c>
      <c r="X95" s="38">
        <f t="shared" si="99"/>
        <v>0.880120498</v>
      </c>
      <c r="Y95" s="38">
        <f t="shared" si="99"/>
        <v>0.02860662248</v>
      </c>
      <c r="Z95" s="38">
        <f t="shared" si="99"/>
        <v>0.01105705603</v>
      </c>
      <c r="AA95" s="38">
        <f t="shared" si="99"/>
        <v>0.007042258965</v>
      </c>
      <c r="AB95" s="38">
        <f t="shared" si="99"/>
        <v>0.009435369484</v>
      </c>
      <c r="AC95" s="38">
        <f t="shared" si="99"/>
        <v>-0.001611808588</v>
      </c>
      <c r="AD95" s="38">
        <f t="shared" si="99"/>
        <v>-0.002894165155</v>
      </c>
      <c r="AE95" s="38">
        <f t="shared" si="99"/>
        <v>0.2724337157</v>
      </c>
      <c r="AF95" s="38">
        <f t="shared" si="99"/>
        <v>0.03641280514</v>
      </c>
      <c r="AG95" s="38">
        <f t="shared" si="99"/>
        <v>-0.0008927481756</v>
      </c>
      <c r="AH95" s="38">
        <f t="shared" si="99"/>
        <v>-0.000145464532</v>
      </c>
      <c r="AI95" s="38">
        <f t="shared" si="99"/>
        <v>0.0004797145109</v>
      </c>
      <c r="AJ95" s="38">
        <f t="shared" si="99"/>
        <v>-0.0001732513853</v>
      </c>
      <c r="AK95" s="38">
        <f t="shared" si="99"/>
        <v>-0.0001853759058</v>
      </c>
      <c r="AL95" s="38">
        <f t="shared" si="99"/>
        <v>0.0001794160725</v>
      </c>
      <c r="AM95" s="38">
        <f t="shared" si="99"/>
        <v>0.00005172097362</v>
      </c>
    </row>
    <row r="96">
      <c r="A96" s="38"/>
      <c r="B96" s="38"/>
      <c r="C96" s="38"/>
      <c r="D96" s="38"/>
      <c r="E96" s="38"/>
      <c r="F96" s="38"/>
      <c r="G96" s="38"/>
      <c r="H96" s="52">
        <f>'Original Data'!N92-$H$2</f>
        <v>-0.2749668103</v>
      </c>
      <c r="I96" s="52">
        <f>'Original Data'!P92-$I$2</f>
        <v>0.1011001093</v>
      </c>
      <c r="J96" s="52">
        <f>'Original Data'!J92-$J$2</f>
        <v>-0.24474754</v>
      </c>
      <c r="K96" s="40">
        <f t="shared" si="2"/>
        <v>0.1011001093</v>
      </c>
      <c r="L96" s="41">
        <f t="shared" si="3"/>
        <v>-0.24474754</v>
      </c>
      <c r="M96" s="42">
        <f t="shared" si="4"/>
        <v>-0.2749668103</v>
      </c>
      <c r="N96" s="58">
        <f>'Cubic Output'!J92</f>
        <v>-0.284429982</v>
      </c>
      <c r="O96" s="59">
        <f t="shared" si="6"/>
        <v>0.009463171695</v>
      </c>
      <c r="P96" s="45">
        <f t="shared" si="7"/>
        <v>0.1421007032</v>
      </c>
      <c r="Q96" s="46">
        <f t="shared" si="8"/>
        <v>-0.4749496235</v>
      </c>
      <c r="R96" s="46">
        <f t="shared" si="9"/>
        <v>0.9439316081</v>
      </c>
      <c r="S96" s="46">
        <f t="shared" si="10"/>
        <v>0.3101758805</v>
      </c>
      <c r="T96" s="38">
        <f t="shared" ref="T96:AM96" si="100">T$1*POWER($K96,T$2)*POWER($L96,T$3)</f>
        <v>0.1421007032</v>
      </c>
      <c r="U96" s="38">
        <f t="shared" si="100"/>
        <v>-0.1899613206</v>
      </c>
      <c r="V96" s="38">
        <f t="shared" si="100"/>
        <v>-0.06194534327</v>
      </c>
      <c r="W96" s="38">
        <f t="shared" si="100"/>
        <v>-0.2230429596</v>
      </c>
      <c r="X96" s="38">
        <f t="shared" si="100"/>
        <v>0.880120498</v>
      </c>
      <c r="Y96" s="38">
        <f t="shared" si="100"/>
        <v>0.02344059845</v>
      </c>
      <c r="Z96" s="38">
        <f t="shared" si="100"/>
        <v>0.02637090917</v>
      </c>
      <c r="AA96" s="38">
        <f t="shared" si="100"/>
        <v>0.004728421816</v>
      </c>
      <c r="AB96" s="38">
        <f t="shared" si="100"/>
        <v>0.01843939274</v>
      </c>
      <c r="AC96" s="38">
        <f t="shared" si="100"/>
        <v>-0.009168212067</v>
      </c>
      <c r="AD96" s="38">
        <f t="shared" si="100"/>
        <v>-0.002894165155</v>
      </c>
      <c r="AE96" s="38">
        <f t="shared" si="100"/>
        <v>0.2232353483</v>
      </c>
      <c r="AF96" s="38">
        <f t="shared" si="100"/>
        <v>0.08684398215</v>
      </c>
      <c r="AG96" s="38">
        <f t="shared" si="100"/>
        <v>-0.0005994227094</v>
      </c>
      <c r="AH96" s="38">
        <f t="shared" si="100"/>
        <v>-0.0002842790248</v>
      </c>
      <c r="AI96" s="38">
        <f t="shared" si="100"/>
        <v>0.002728689002</v>
      </c>
      <c r="AJ96" s="38">
        <f t="shared" si="100"/>
        <v>-0.00009531978351</v>
      </c>
      <c r="AK96" s="38">
        <f t="shared" si="100"/>
        <v>-0.0002968541328</v>
      </c>
      <c r="AL96" s="38">
        <f t="shared" si="100"/>
        <v>0.0008362471312</v>
      </c>
      <c r="AM96" s="38">
        <f t="shared" si="100"/>
        <v>0.0007016547489</v>
      </c>
    </row>
    <row r="97">
      <c r="A97" s="38"/>
      <c r="B97" s="38"/>
      <c r="C97" s="38"/>
      <c r="D97" s="38"/>
      <c r="E97" s="38"/>
      <c r="F97" s="38"/>
      <c r="G97" s="38"/>
      <c r="H97" s="52">
        <f>'Original Data'!N93-$H$2</f>
        <v>-0.2354497664</v>
      </c>
      <c r="I97" s="52">
        <f>'Original Data'!P93-$I$2</f>
        <v>0.03914595592</v>
      </c>
      <c r="J97" s="52">
        <f>'Original Data'!J93-$J$2</f>
        <v>-0.2254449248</v>
      </c>
      <c r="K97" s="40">
        <f t="shared" si="2"/>
        <v>0.03914595592</v>
      </c>
      <c r="L97" s="41">
        <f t="shared" si="3"/>
        <v>-0.2254449248</v>
      </c>
      <c r="M97" s="42">
        <f t="shared" si="4"/>
        <v>-0.2354497664</v>
      </c>
      <c r="N97" s="58">
        <f>'Cubic Output'!J93</f>
        <v>-0.2344750231</v>
      </c>
      <c r="O97" s="59">
        <f t="shared" si="6"/>
        <v>-0.00097474334</v>
      </c>
      <c r="P97" s="45">
        <f t="shared" si="7"/>
        <v>0.1421007032</v>
      </c>
      <c r="Q97" s="46">
        <f t="shared" si="8"/>
        <v>-0.3333834122</v>
      </c>
      <c r="R97" s="46">
        <f t="shared" si="9"/>
        <v>0.9211373124</v>
      </c>
      <c r="S97" s="46">
        <f t="shared" si="10"/>
        <v>0.2361444581</v>
      </c>
      <c r="T97" s="38">
        <f t="shared" ref="T97:AM97" si="101">T$1*POWER($K97,T$2)*POWER($L97,T$3)</f>
        <v>0.1421007032</v>
      </c>
      <c r="U97" s="38">
        <f t="shared" si="101"/>
        <v>-0.1899613206</v>
      </c>
      <c r="V97" s="38">
        <f t="shared" si="101"/>
        <v>-0.0570598718</v>
      </c>
      <c r="W97" s="38">
        <f t="shared" si="101"/>
        <v>-0.08636221981</v>
      </c>
      <c r="X97" s="38">
        <f t="shared" si="101"/>
        <v>0.880120498</v>
      </c>
      <c r="Y97" s="38">
        <f t="shared" si="101"/>
        <v>0.02159189814</v>
      </c>
      <c r="Z97" s="38">
        <f t="shared" si="101"/>
        <v>0.01021081436</v>
      </c>
      <c r="AA97" s="38">
        <f t="shared" si="101"/>
        <v>0.004011995781</v>
      </c>
      <c r="AB97" s="38">
        <f t="shared" si="101"/>
        <v>0.006576639245</v>
      </c>
      <c r="AC97" s="38">
        <f t="shared" si="101"/>
        <v>-0.001374533109</v>
      </c>
      <c r="AD97" s="38">
        <f t="shared" si="101"/>
        <v>-0.002894165155</v>
      </c>
      <c r="AE97" s="38">
        <f t="shared" si="101"/>
        <v>0.2056293449</v>
      </c>
      <c r="AF97" s="38">
        <f t="shared" si="101"/>
        <v>0.03362598439</v>
      </c>
      <c r="AG97" s="38">
        <f t="shared" si="101"/>
        <v>-0.0005086012786</v>
      </c>
      <c r="AH97" s="38">
        <f t="shared" si="101"/>
        <v>-0.0001013916574</v>
      </c>
      <c r="AI97" s="38">
        <f t="shared" si="101"/>
        <v>0.0004090953995</v>
      </c>
      <c r="AJ97" s="38">
        <f t="shared" si="101"/>
        <v>-0.00007449882622</v>
      </c>
      <c r="AK97" s="38">
        <f t="shared" si="101"/>
        <v>-0.00009752649859</v>
      </c>
      <c r="AL97" s="38">
        <f t="shared" si="101"/>
        <v>0.000115485464</v>
      </c>
      <c r="AM97" s="38">
        <f t="shared" si="101"/>
        <v>0.00004073139663</v>
      </c>
    </row>
    <row r="98">
      <c r="A98" s="38"/>
      <c r="B98" s="38"/>
      <c r="C98" s="38"/>
      <c r="D98" s="38"/>
      <c r="E98" s="38"/>
      <c r="F98" s="38"/>
      <c r="G98" s="38"/>
      <c r="H98" s="52">
        <f>'Original Data'!N94-$H$2</f>
        <v>-0.08771998496</v>
      </c>
      <c r="I98" s="52">
        <f>'Original Data'!P94-$I$2</f>
        <v>0.04320561202</v>
      </c>
      <c r="J98" s="52">
        <f>'Original Data'!J94-$J$2</f>
        <v>-0.04664713294</v>
      </c>
      <c r="K98" s="40">
        <f t="shared" si="2"/>
        <v>0.04320561202</v>
      </c>
      <c r="L98" s="41">
        <f t="shared" si="3"/>
        <v>-0.04664713294</v>
      </c>
      <c r="M98" s="42">
        <f t="shared" si="4"/>
        <v>-0.08771998496</v>
      </c>
      <c r="N98" s="58">
        <f>'Cubic Output'!J94</f>
        <v>-0.08385838603</v>
      </c>
      <c r="O98" s="59">
        <f t="shared" si="6"/>
        <v>-0.003861598927</v>
      </c>
      <c r="P98" s="45">
        <f t="shared" si="7"/>
        <v>0.1421007032</v>
      </c>
      <c r="Q98" s="46">
        <f t="shared" si="8"/>
        <v>-0.297086129</v>
      </c>
      <c r="R98" s="46">
        <f t="shared" si="9"/>
        <v>0.8958570978</v>
      </c>
      <c r="S98" s="46">
        <f t="shared" si="10"/>
        <v>0.07729810641</v>
      </c>
      <c r="T98" s="38">
        <f t="shared" ref="T98:AM98" si="102">T$1*POWER($K98,T$2)*POWER($L98,T$3)</f>
        <v>0.1421007032</v>
      </c>
      <c r="U98" s="38">
        <f t="shared" si="102"/>
        <v>-0.1899613206</v>
      </c>
      <c r="V98" s="38">
        <f t="shared" si="102"/>
        <v>-0.01180633996</v>
      </c>
      <c r="W98" s="38">
        <f t="shared" si="102"/>
        <v>-0.09531846839</v>
      </c>
      <c r="X98" s="38">
        <f t="shared" si="102"/>
        <v>0.880120498</v>
      </c>
      <c r="Y98" s="38">
        <f t="shared" si="102"/>
        <v>0.004467610632</v>
      </c>
      <c r="Z98" s="38">
        <f t="shared" si="102"/>
        <v>0.01126973332</v>
      </c>
      <c r="AA98" s="38">
        <f t="shared" si="102"/>
        <v>0.0001717629355</v>
      </c>
      <c r="AB98" s="38">
        <f t="shared" si="102"/>
        <v>0.001501902608</v>
      </c>
      <c r="AC98" s="38">
        <f t="shared" si="102"/>
        <v>-0.001674409667</v>
      </c>
      <c r="AD98" s="38">
        <f t="shared" si="102"/>
        <v>-0.002894165155</v>
      </c>
      <c r="AE98" s="38">
        <f t="shared" si="102"/>
        <v>0.04254706286</v>
      </c>
      <c r="AF98" s="38">
        <f t="shared" si="102"/>
        <v>0.03711318835</v>
      </c>
      <c r="AG98" s="38">
        <f t="shared" si="102"/>
        <v>-0.00002177441188</v>
      </c>
      <c r="AH98" s="38">
        <f t="shared" si="102"/>
        <v>-0.00002315474347</v>
      </c>
      <c r="AI98" s="38">
        <f t="shared" si="102"/>
        <v>0.0004983461563</v>
      </c>
      <c r="AJ98" s="38">
        <f t="shared" si="102"/>
        <v>-0.000000659937655</v>
      </c>
      <c r="AK98" s="38">
        <f t="shared" si="102"/>
        <v>-0.000004608343858</v>
      </c>
      <c r="AL98" s="38">
        <f t="shared" si="102"/>
        <v>0.00002910839999</v>
      </c>
      <c r="AM98" s="38">
        <f t="shared" si="102"/>
        <v>0.0000547632328</v>
      </c>
    </row>
    <row r="99">
      <c r="A99" s="38"/>
      <c r="B99" s="38"/>
      <c r="C99" s="38"/>
      <c r="D99" s="38"/>
      <c r="E99" s="38"/>
      <c r="F99" s="38"/>
      <c r="G99" s="38"/>
      <c r="H99" s="52">
        <f>'Original Data'!N95-$H$2</f>
        <v>-0.0295085114</v>
      </c>
      <c r="I99" s="52">
        <f>'Original Data'!P95-$I$2</f>
        <v>0.02802001022</v>
      </c>
      <c r="J99" s="52">
        <f>'Original Data'!J95-$J$2</f>
        <v>-0.01048180573</v>
      </c>
      <c r="K99" s="40">
        <f t="shared" si="2"/>
        <v>0.02802001022</v>
      </c>
      <c r="L99" s="41">
        <f t="shared" si="3"/>
        <v>-0.01048180573</v>
      </c>
      <c r="M99" s="42">
        <f t="shared" si="4"/>
        <v>-0.0295085114</v>
      </c>
      <c r="N99" s="58">
        <f>'Cubic Output'!J95</f>
        <v>-0.03451626048</v>
      </c>
      <c r="O99" s="59">
        <f t="shared" si="6"/>
        <v>0.005007749084</v>
      </c>
      <c r="P99" s="45">
        <f t="shared" si="7"/>
        <v>0.1421007032</v>
      </c>
      <c r="Q99" s="46">
        <f t="shared" si="8"/>
        <v>-0.2544308643</v>
      </c>
      <c r="R99" s="46">
        <f t="shared" si="9"/>
        <v>0.8879564207</v>
      </c>
      <c r="S99" s="46">
        <f t="shared" si="10"/>
        <v>0.0309579004</v>
      </c>
      <c r="T99" s="38">
        <f t="shared" ref="T99:AM99" si="103">T$1*POWER($K99,T$2)*POWER($L99,T$3)</f>
        <v>0.1421007032</v>
      </c>
      <c r="U99" s="38">
        <f t="shared" si="103"/>
        <v>-0.1899613206</v>
      </c>
      <c r="V99" s="38">
        <f t="shared" si="103"/>
        <v>-0.002652933933</v>
      </c>
      <c r="W99" s="38">
        <f t="shared" si="103"/>
        <v>-0.06181660978</v>
      </c>
      <c r="X99" s="38">
        <f t="shared" si="103"/>
        <v>0.880120498</v>
      </c>
      <c r="Y99" s="38">
        <f t="shared" si="103"/>
        <v>0.001003890781</v>
      </c>
      <c r="Z99" s="38">
        <f t="shared" si="103"/>
        <v>0.007308727452</v>
      </c>
      <c r="AA99" s="38">
        <f t="shared" si="103"/>
        <v>0.000008672648682</v>
      </c>
      <c r="AB99" s="38">
        <f t="shared" si="103"/>
        <v>0.0002188673852</v>
      </c>
      <c r="AC99" s="38">
        <f t="shared" si="103"/>
        <v>-0.0007042356052</v>
      </c>
      <c r="AD99" s="38">
        <f t="shared" si="103"/>
        <v>-0.002894165155</v>
      </c>
      <c r="AE99" s="38">
        <f t="shared" si="103"/>
        <v>0.009560502845</v>
      </c>
      <c r="AF99" s="38">
        <f t="shared" si="103"/>
        <v>0.02406890837</v>
      </c>
      <c r="AG99" s="38">
        <f t="shared" si="103"/>
        <v>-0.000001099432913</v>
      </c>
      <c r="AH99" s="38">
        <f t="shared" si="103"/>
        <v>-0.000003374265503</v>
      </c>
      <c r="AI99" s="38">
        <f t="shared" si="103"/>
        <v>0.0002095981132</v>
      </c>
      <c r="AJ99" s="38">
        <f t="shared" si="103"/>
        <v>-0.0000000074874918</v>
      </c>
      <c r="AK99" s="38">
        <f t="shared" si="103"/>
        <v>-0.0000001509021076</v>
      </c>
      <c r="AL99" s="38">
        <f t="shared" si="103"/>
        <v>0.000002750969276</v>
      </c>
      <c r="AM99" s="38">
        <f t="shared" si="103"/>
        <v>0.00001493734671</v>
      </c>
    </row>
    <row r="100">
      <c r="A100" s="38"/>
      <c r="B100" s="38"/>
      <c r="C100" s="38"/>
      <c r="D100" s="38"/>
      <c r="E100" s="38"/>
      <c r="F100" s="38"/>
      <c r="G100" s="38"/>
      <c r="H100" s="52">
        <f>'Original Data'!N96-$H$2</f>
        <v>-0.05814840186</v>
      </c>
      <c r="I100" s="52">
        <f>'Original Data'!P96-$I$2</f>
        <v>0.09237418639</v>
      </c>
      <c r="J100" s="52">
        <f>'Original Data'!J96-$J$2</f>
        <v>0.02797973273</v>
      </c>
      <c r="K100" s="40">
        <f t="shared" si="2"/>
        <v>0.09237418639</v>
      </c>
      <c r="L100" s="41">
        <f t="shared" si="3"/>
        <v>0.02797973273</v>
      </c>
      <c r="M100" s="42">
        <f t="shared" si="4"/>
        <v>-0.05814840186</v>
      </c>
      <c r="N100" s="58">
        <f>'Cubic Output'!J96</f>
        <v>-0.05866082799</v>
      </c>
      <c r="O100" s="59">
        <f t="shared" si="6"/>
        <v>0.0005124261349</v>
      </c>
      <c r="P100" s="45">
        <f t="shared" si="7"/>
        <v>0.1421007032</v>
      </c>
      <c r="Q100" s="46">
        <f t="shared" si="8"/>
        <v>-0.3866718623</v>
      </c>
      <c r="R100" s="46">
        <f t="shared" si="9"/>
        <v>0.892017428</v>
      </c>
      <c r="S100" s="46">
        <f t="shared" si="10"/>
        <v>0.05368573872</v>
      </c>
      <c r="T100" s="38">
        <f t="shared" ref="T100:AM100" si="104">T$1*POWER($K100,T$2)*POWER($L100,T$3)</f>
        <v>0.1421007032</v>
      </c>
      <c r="U100" s="38">
        <f t="shared" si="104"/>
        <v>-0.1899613206</v>
      </c>
      <c r="V100" s="38">
        <f t="shared" si="104"/>
        <v>0.007081640734</v>
      </c>
      <c r="W100" s="38">
        <f t="shared" si="104"/>
        <v>-0.2037921824</v>
      </c>
      <c r="X100" s="38">
        <f t="shared" si="104"/>
        <v>0.880120498</v>
      </c>
      <c r="Y100" s="38">
        <f t="shared" si="104"/>
        <v>-0.002679747791</v>
      </c>
      <c r="Z100" s="38">
        <f t="shared" si="104"/>
        <v>0.02409484318</v>
      </c>
      <c r="AA100" s="38">
        <f t="shared" si="104"/>
        <v>0.00006179689654</v>
      </c>
      <c r="AB100" s="38">
        <f t="shared" si="104"/>
        <v>-0.001926064568</v>
      </c>
      <c r="AC100" s="38">
        <f t="shared" si="104"/>
        <v>-0.007653897687</v>
      </c>
      <c r="AD100" s="38">
        <f t="shared" si="104"/>
        <v>-0.002894165155</v>
      </c>
      <c r="AE100" s="38">
        <f t="shared" si="104"/>
        <v>-0.02552044193</v>
      </c>
      <c r="AF100" s="38">
        <f t="shared" si="104"/>
        <v>0.07934850169</v>
      </c>
      <c r="AG100" s="38">
        <f t="shared" si="104"/>
        <v>-0.000007834001407</v>
      </c>
      <c r="AH100" s="38">
        <f t="shared" si="104"/>
        <v>0.00002969402326</v>
      </c>
      <c r="AI100" s="38">
        <f t="shared" si="104"/>
        <v>0.002277991203</v>
      </c>
      <c r="AJ100" s="38">
        <f t="shared" si="104"/>
        <v>0.0000001424159813</v>
      </c>
      <c r="AK100" s="38">
        <f t="shared" si="104"/>
        <v>-0.000003544806664</v>
      </c>
      <c r="AL100" s="38">
        <f t="shared" si="104"/>
        <v>-0.00007981010269</v>
      </c>
      <c r="AM100" s="38">
        <f t="shared" si="104"/>
        <v>0.0005352053823</v>
      </c>
    </row>
    <row r="101">
      <c r="A101" s="38"/>
      <c r="B101" s="38"/>
      <c r="C101" s="38"/>
      <c r="D101" s="38"/>
      <c r="E101" s="38"/>
      <c r="F101" s="38"/>
      <c r="G101" s="38"/>
      <c r="H101" s="52">
        <f>'Original Data'!N97-$H$2</f>
        <v>0.1261418084</v>
      </c>
      <c r="I101" s="52">
        <f>'Original Data'!P97-$I$2</f>
        <v>0.2588302448</v>
      </c>
      <c r="J101" s="52">
        <f>'Original Data'!J97-$J$2</f>
        <v>0.3787260014</v>
      </c>
      <c r="K101" s="40">
        <f t="shared" si="2"/>
        <v>0.2588302448</v>
      </c>
      <c r="L101" s="41">
        <f t="shared" si="3"/>
        <v>0.3787260014</v>
      </c>
      <c r="M101" s="42">
        <f t="shared" si="4"/>
        <v>0.1261418084</v>
      </c>
      <c r="N101" s="58">
        <f>'Cubic Output'!J97</f>
        <v>0.154443379</v>
      </c>
      <c r="O101" s="59">
        <f t="shared" si="6"/>
        <v>-0.02830157052</v>
      </c>
      <c r="P101" s="45">
        <f t="shared" si="7"/>
        <v>0.1421007032</v>
      </c>
      <c r="Q101" s="46">
        <f t="shared" si="8"/>
        <v>-0.6651269559</v>
      </c>
      <c r="R101" s="46">
        <f t="shared" si="9"/>
        <v>0.7895428053</v>
      </c>
      <c r="S101" s="46">
        <f t="shared" si="10"/>
        <v>-0.1065980317</v>
      </c>
      <c r="T101" s="38">
        <f t="shared" ref="T101:AM101" si="105">T$1*POWER($K101,T$2)*POWER($L101,T$3)</f>
        <v>0.1421007032</v>
      </c>
      <c r="U101" s="38">
        <f t="shared" si="105"/>
        <v>-0.1899613206</v>
      </c>
      <c r="V101" s="38">
        <f t="shared" si="105"/>
        <v>0.09585515001</v>
      </c>
      <c r="W101" s="38">
        <f t="shared" si="105"/>
        <v>-0.5710207853</v>
      </c>
      <c r="X101" s="38">
        <f t="shared" si="105"/>
        <v>0.880120498</v>
      </c>
      <c r="Y101" s="38">
        <f t="shared" si="105"/>
        <v>-0.03627233238</v>
      </c>
      <c r="Z101" s="38">
        <f t="shared" si="105"/>
        <v>0.06751317008</v>
      </c>
      <c r="AA101" s="38">
        <f t="shared" si="105"/>
        <v>0.01132217301</v>
      </c>
      <c r="AB101" s="38">
        <f t="shared" si="105"/>
        <v>-0.07304942464</v>
      </c>
      <c r="AC101" s="38">
        <f t="shared" si="105"/>
        <v>-0.06009127876</v>
      </c>
      <c r="AD101" s="38">
        <f t="shared" si="105"/>
        <v>-0.002894165155</v>
      </c>
      <c r="AE101" s="38">
        <f t="shared" si="105"/>
        <v>-0.3454377144</v>
      </c>
      <c r="AF101" s="38">
        <f t="shared" si="105"/>
        <v>0.22233259</v>
      </c>
      <c r="AG101" s="38">
        <f t="shared" si="105"/>
        <v>-0.001435313491</v>
      </c>
      <c r="AH101" s="38">
        <f t="shared" si="105"/>
        <v>0.001126198649</v>
      </c>
      <c r="AI101" s="38">
        <f t="shared" si="105"/>
        <v>0.01788466609</v>
      </c>
      <c r="AJ101" s="38">
        <f t="shared" si="105"/>
        <v>0.0003531859422</v>
      </c>
      <c r="AK101" s="38">
        <f t="shared" si="105"/>
        <v>-0.001819784962</v>
      </c>
      <c r="AL101" s="38">
        <f t="shared" si="105"/>
        <v>-0.008481413241</v>
      </c>
      <c r="AM101" s="38">
        <f t="shared" si="105"/>
        <v>0.01177371889</v>
      </c>
    </row>
    <row r="102">
      <c r="A102" s="38"/>
      <c r="B102" s="38"/>
      <c r="C102" s="38"/>
      <c r="D102" s="38"/>
      <c r="E102" s="38"/>
      <c r="F102" s="38"/>
      <c r="G102" s="38"/>
      <c r="H102" s="52">
        <f>'Original Data'!N98-$H$2</f>
        <v>-0.001313022674</v>
      </c>
      <c r="I102" s="52">
        <f>'Original Data'!P98-$I$2</f>
        <v>0.07501249142</v>
      </c>
      <c r="J102" s="52">
        <f>'Original Data'!J98-$J$2</f>
        <v>0.06286345366</v>
      </c>
      <c r="K102" s="40">
        <f t="shared" si="2"/>
        <v>0.07501249142</v>
      </c>
      <c r="L102" s="41">
        <f t="shared" si="3"/>
        <v>0.06286345366</v>
      </c>
      <c r="M102" s="42">
        <f t="shared" si="4"/>
        <v>-0.001313022674</v>
      </c>
      <c r="N102" s="58">
        <f>'Cubic Output'!J98</f>
        <v>-0.006618454353</v>
      </c>
      <c r="O102" s="59">
        <f t="shared" si="6"/>
        <v>0.005305431679</v>
      </c>
      <c r="P102" s="45">
        <f t="shared" si="7"/>
        <v>0.1421007032</v>
      </c>
      <c r="Q102" s="46">
        <f t="shared" si="8"/>
        <v>-0.3395401624</v>
      </c>
      <c r="R102" s="46">
        <f t="shared" si="9"/>
        <v>0.8854167134</v>
      </c>
      <c r="S102" s="46">
        <f t="shared" si="10"/>
        <v>0.005875004495</v>
      </c>
      <c r="T102" s="38">
        <f t="shared" ref="T102:AM102" si="106">T$1*POWER($K102,T$2)*POWER($L102,T$3)</f>
        <v>0.1421007032</v>
      </c>
      <c r="U102" s="38">
        <f t="shared" si="106"/>
        <v>-0.1899613206</v>
      </c>
      <c r="V102" s="38">
        <f t="shared" si="106"/>
        <v>0.01591067357</v>
      </c>
      <c r="W102" s="38">
        <f t="shared" si="106"/>
        <v>-0.1654895153</v>
      </c>
      <c r="X102" s="38">
        <f t="shared" si="106"/>
        <v>0.880120498</v>
      </c>
      <c r="Y102" s="38">
        <f t="shared" si="106"/>
        <v>-0.00602072231</v>
      </c>
      <c r="Z102" s="38">
        <f t="shared" si="106"/>
        <v>0.0195662261</v>
      </c>
      <c r="AA102" s="38">
        <f t="shared" si="106"/>
        <v>0.0003119435541</v>
      </c>
      <c r="AB102" s="38">
        <f t="shared" si="106"/>
        <v>-0.003514054407</v>
      </c>
      <c r="AC102" s="38">
        <f t="shared" si="106"/>
        <v>-0.005047177521</v>
      </c>
      <c r="AD102" s="38">
        <f t="shared" si="106"/>
        <v>-0.002894165155</v>
      </c>
      <c r="AE102" s="38">
        <f t="shared" si="106"/>
        <v>-0.05733804301</v>
      </c>
      <c r="AF102" s="38">
        <f t="shared" si="106"/>
        <v>0.06443497946</v>
      </c>
      <c r="AG102" s="38">
        <f t="shared" si="106"/>
        <v>-0.00003954512894</v>
      </c>
      <c r="AH102" s="38">
        <f t="shared" si="106"/>
        <v>0.00005417596846</v>
      </c>
      <c r="AI102" s="38">
        <f t="shared" si="106"/>
        <v>0.001502166147</v>
      </c>
      <c r="AJ102" s="38">
        <f t="shared" si="106"/>
        <v>0.000001615186785</v>
      </c>
      <c r="AK102" s="38">
        <f t="shared" si="106"/>
        <v>-0.00001453064418</v>
      </c>
      <c r="AL102" s="38">
        <f t="shared" si="106"/>
        <v>-0.0001182438257</v>
      </c>
      <c r="AM102" s="38">
        <f t="shared" si="106"/>
        <v>0.0002865954979</v>
      </c>
    </row>
    <row r="103">
      <c r="A103" s="38"/>
      <c r="B103" s="38"/>
      <c r="C103" s="38"/>
      <c r="D103" s="38"/>
      <c r="E103" s="38"/>
      <c r="F103" s="38"/>
      <c r="G103" s="38"/>
      <c r="H103" s="52">
        <f>'Original Data'!N99-$H$2</f>
        <v>-0.08903232092</v>
      </c>
      <c r="I103" s="52">
        <f>'Original Data'!P99-$I$2</f>
        <v>-0.06514769165</v>
      </c>
      <c r="J103" s="52">
        <f>'Original Data'!J99-$J$2</f>
        <v>-0.1386869339</v>
      </c>
      <c r="K103" s="40">
        <f t="shared" si="2"/>
        <v>-0.06514769165</v>
      </c>
      <c r="L103" s="41">
        <f t="shared" si="3"/>
        <v>-0.1386869339</v>
      </c>
      <c r="M103" s="42">
        <f t="shared" si="4"/>
        <v>-0.08903232092</v>
      </c>
      <c r="N103" s="58">
        <f>'Cubic Output'!J99</f>
        <v>-0.07858965042</v>
      </c>
      <c r="O103" s="59">
        <f t="shared" si="6"/>
        <v>-0.0104426705</v>
      </c>
      <c r="P103" s="45">
        <f t="shared" si="7"/>
        <v>0.1421007032</v>
      </c>
      <c r="Q103" s="46">
        <f t="shared" si="8"/>
        <v>-0.0813366425</v>
      </c>
      <c r="R103" s="46">
        <f t="shared" si="9"/>
        <v>0.8673883531</v>
      </c>
      <c r="S103" s="46">
        <f t="shared" si="10"/>
        <v>0.06873908474</v>
      </c>
      <c r="T103" s="38">
        <f t="shared" ref="T103:AM103" si="107">T$1*POWER($K103,T$2)*POWER($L103,T$3)</f>
        <v>0.1421007032</v>
      </c>
      <c r="U103" s="38">
        <f t="shared" si="107"/>
        <v>-0.1899613206</v>
      </c>
      <c r="V103" s="38">
        <f t="shared" si="107"/>
        <v>-0.03510151616</v>
      </c>
      <c r="W103" s="38">
        <f t="shared" si="107"/>
        <v>0.1437261943</v>
      </c>
      <c r="X103" s="38">
        <f t="shared" si="107"/>
        <v>0.880120498</v>
      </c>
      <c r="Y103" s="38">
        <f t="shared" si="107"/>
        <v>0.01328268602</v>
      </c>
      <c r="Z103" s="38">
        <f t="shared" si="107"/>
        <v>-0.01699309596</v>
      </c>
      <c r="AA103" s="38">
        <f t="shared" si="107"/>
        <v>0.001518275681</v>
      </c>
      <c r="AB103" s="38">
        <f t="shared" si="107"/>
        <v>-0.006733040598</v>
      </c>
      <c r="AC103" s="38">
        <f t="shared" si="107"/>
        <v>-0.003806970086</v>
      </c>
      <c r="AD103" s="38">
        <f t="shared" si="107"/>
        <v>-0.002894165155</v>
      </c>
      <c r="AE103" s="38">
        <f t="shared" si="107"/>
        <v>0.1264969854</v>
      </c>
      <c r="AF103" s="38">
        <f t="shared" si="107"/>
        <v>-0.05596121517</v>
      </c>
      <c r="AG103" s="38">
        <f t="shared" si="107"/>
        <v>-0.000192472025</v>
      </c>
      <c r="AH103" s="38">
        <f t="shared" si="107"/>
        <v>0.0001038028877</v>
      </c>
      <c r="AI103" s="38">
        <f t="shared" si="107"/>
        <v>0.001133049424</v>
      </c>
      <c r="AJ103" s="38">
        <f t="shared" si="107"/>
        <v>-0.00001734341764</v>
      </c>
      <c r="AK103" s="38">
        <f t="shared" si="107"/>
        <v>0.00006142213805</v>
      </c>
      <c r="AL103" s="38">
        <f t="shared" si="107"/>
        <v>0.0001967644639</v>
      </c>
      <c r="AM103" s="38">
        <f t="shared" si="107"/>
        <v>-0.0001877438372</v>
      </c>
    </row>
    <row r="104">
      <c r="A104" s="38"/>
      <c r="B104" s="38"/>
      <c r="C104" s="38"/>
      <c r="D104" s="38"/>
      <c r="E104" s="38"/>
      <c r="F104" s="38"/>
      <c r="G104" s="38"/>
      <c r="H104" s="52">
        <f>'Original Data'!N100-$H$2</f>
        <v>0.07917280729</v>
      </c>
      <c r="I104" s="52">
        <f>'Original Data'!P100-$I$2</f>
        <v>0.09043759263</v>
      </c>
      <c r="J104" s="52">
        <f>'Original Data'!J100-$J$2</f>
        <v>0.1529797327</v>
      </c>
      <c r="K104" s="40">
        <f t="shared" si="2"/>
        <v>0.09043759263</v>
      </c>
      <c r="L104" s="41">
        <f t="shared" si="3"/>
        <v>0.1529797327</v>
      </c>
      <c r="M104" s="42">
        <f t="shared" si="4"/>
        <v>0.07917280729</v>
      </c>
      <c r="N104" s="58">
        <f>'Cubic Output'!J100</f>
        <v>0.0738457184</v>
      </c>
      <c r="O104" s="59">
        <f t="shared" si="6"/>
        <v>0.005327088881</v>
      </c>
      <c r="P104" s="45">
        <f t="shared" si="7"/>
        <v>0.1421007032</v>
      </c>
      <c r="Q104" s="46">
        <f t="shared" si="8"/>
        <v>-0.3507620601</v>
      </c>
      <c r="R104" s="46">
        <f t="shared" si="9"/>
        <v>0.8732596101</v>
      </c>
      <c r="S104" s="46">
        <f t="shared" si="10"/>
        <v>-0.06263093426</v>
      </c>
      <c r="T104" s="38">
        <f t="shared" ref="T104:AM104" si="108">T$1*POWER($K104,T$2)*POWER($L104,T$3)</f>
        <v>0.1421007032</v>
      </c>
      <c r="U104" s="38">
        <f t="shared" si="108"/>
        <v>-0.1899613206</v>
      </c>
      <c r="V104" s="38">
        <f t="shared" si="108"/>
        <v>0.0387190084</v>
      </c>
      <c r="W104" s="38">
        <f t="shared" si="108"/>
        <v>-0.1995197478</v>
      </c>
      <c r="X104" s="38">
        <f t="shared" si="108"/>
        <v>0.880120498</v>
      </c>
      <c r="Y104" s="38">
        <f t="shared" si="108"/>
        <v>-0.01465157315</v>
      </c>
      <c r="Z104" s="38">
        <f t="shared" si="108"/>
        <v>0.02358970289</v>
      </c>
      <c r="AA104" s="38">
        <f t="shared" si="108"/>
        <v>0.001847342141</v>
      </c>
      <c r="AB104" s="38">
        <f t="shared" si="108"/>
        <v>-0.01031002089</v>
      </c>
      <c r="AC104" s="38">
        <f t="shared" si="108"/>
        <v>-0.007336338923</v>
      </c>
      <c r="AD104" s="38">
        <f t="shared" si="108"/>
        <v>-0.002894165155</v>
      </c>
      <c r="AE104" s="38">
        <f t="shared" si="108"/>
        <v>-0.1395335125</v>
      </c>
      <c r="AF104" s="38">
        <f t="shared" si="108"/>
        <v>0.07768498703</v>
      </c>
      <c r="AG104" s="38">
        <f t="shared" si="108"/>
        <v>-0.0002341878273</v>
      </c>
      <c r="AH104" s="38">
        <f t="shared" si="108"/>
        <v>0.0001589489808</v>
      </c>
      <c r="AI104" s="38">
        <f t="shared" si="108"/>
        <v>0.00218347778</v>
      </c>
      <c r="AJ104" s="38">
        <f t="shared" si="108"/>
        <v>0.00002327714623</v>
      </c>
      <c r="AK104" s="38">
        <f t="shared" si="108"/>
        <v>-0.0001037460553</v>
      </c>
      <c r="AL104" s="38">
        <f t="shared" si="108"/>
        <v>-0.0004182586581</v>
      </c>
      <c r="AM104" s="38">
        <f t="shared" si="108"/>
        <v>0.0005022449439</v>
      </c>
    </row>
    <row r="105">
      <c r="A105" s="38"/>
      <c r="B105" s="38"/>
      <c r="C105" s="38"/>
      <c r="D105" s="38"/>
      <c r="E105" s="38"/>
      <c r="F105" s="38"/>
      <c r="G105" s="38"/>
      <c r="H105" s="52">
        <f>'Original Data'!N101-$H$2</f>
        <v>0.04354343666</v>
      </c>
      <c r="I105" s="52">
        <f>'Original Data'!P101-$I$2</f>
        <v>0.09295507515</v>
      </c>
      <c r="J105" s="52">
        <f>'Original Data'!J101-$J$2</f>
        <v>0.1258058197</v>
      </c>
      <c r="K105" s="40">
        <f t="shared" si="2"/>
        <v>0.09295507515</v>
      </c>
      <c r="L105" s="41">
        <f t="shared" si="3"/>
        <v>0.1258058197</v>
      </c>
      <c r="M105" s="42">
        <f t="shared" si="4"/>
        <v>0.04354343666</v>
      </c>
      <c r="N105" s="58">
        <f>'Cubic Output'!J101</f>
        <v>0.04103393246</v>
      </c>
      <c r="O105" s="59">
        <f t="shared" si="6"/>
        <v>0.002509504198</v>
      </c>
      <c r="P105" s="45">
        <f t="shared" si="7"/>
        <v>0.1421007032</v>
      </c>
      <c r="Q105" s="46">
        <f t="shared" si="8"/>
        <v>-0.3631937165</v>
      </c>
      <c r="R105" s="46">
        <f t="shared" si="9"/>
        <v>0.8771020753</v>
      </c>
      <c r="S105" s="46">
        <f t="shared" si="10"/>
        <v>-0.03538922575</v>
      </c>
      <c r="T105" s="38">
        <f t="shared" ref="T105:AM105" si="109">T$1*POWER($K105,T$2)*POWER($L105,T$3)</f>
        <v>0.1421007032</v>
      </c>
      <c r="U105" s="38">
        <f t="shared" si="109"/>
        <v>-0.1899613206</v>
      </c>
      <c r="V105" s="38">
        <f t="shared" si="109"/>
        <v>0.03184131978</v>
      </c>
      <c r="W105" s="38">
        <f t="shared" si="109"/>
        <v>-0.2050737156</v>
      </c>
      <c r="X105" s="38">
        <f t="shared" si="109"/>
        <v>0.880120498</v>
      </c>
      <c r="Y105" s="38">
        <f t="shared" si="109"/>
        <v>-0.01204900242</v>
      </c>
      <c r="Z105" s="38">
        <f t="shared" si="109"/>
        <v>0.02424636195</v>
      </c>
      <c r="AA105" s="38">
        <f t="shared" si="109"/>
        <v>0.001249341036</v>
      </c>
      <c r="AB105" s="38">
        <f t="shared" si="109"/>
        <v>-0.008714660887</v>
      </c>
      <c r="AC105" s="38">
        <f t="shared" si="109"/>
        <v>-0.007750462381</v>
      </c>
      <c r="AD105" s="38">
        <f t="shared" si="109"/>
        <v>-0.002894165155</v>
      </c>
      <c r="AE105" s="38">
        <f t="shared" si="109"/>
        <v>-0.1147480623</v>
      </c>
      <c r="AF105" s="38">
        <f t="shared" si="109"/>
        <v>0.07984747932</v>
      </c>
      <c r="AG105" s="38">
        <f t="shared" si="109"/>
        <v>-0.0001583791417</v>
      </c>
      <c r="AH105" s="38">
        <f t="shared" si="109"/>
        <v>0.0001343534103</v>
      </c>
      <c r="AI105" s="38">
        <f t="shared" si="109"/>
        <v>0.002306731269</v>
      </c>
      <c r="AJ105" s="38">
        <f t="shared" si="109"/>
        <v>0.00001294584004</v>
      </c>
      <c r="AK105" s="38">
        <f t="shared" si="109"/>
        <v>-0.0000721156253</v>
      </c>
      <c r="AL105" s="38">
        <f t="shared" si="109"/>
        <v>-0.0003633791458</v>
      </c>
      <c r="AM105" s="38">
        <f t="shared" si="109"/>
        <v>0.0005453658159</v>
      </c>
    </row>
    <row r="106">
      <c r="A106" s="38"/>
      <c r="B106" s="38"/>
      <c r="C106" s="38"/>
      <c r="D106" s="38"/>
      <c r="E106" s="38"/>
      <c r="F106" s="38"/>
      <c r="G106" s="38"/>
      <c r="H106" s="52">
        <f>'Original Data'!N102-$H$2</f>
        <v>-0.03557320142</v>
      </c>
      <c r="I106" s="52">
        <f>'Original Data'!P102-$I$2</f>
        <v>-0.1188802593</v>
      </c>
      <c r="J106" s="52">
        <f>'Original Data'!J102-$J$2</f>
        <v>-0.1444340604</v>
      </c>
      <c r="K106" s="40">
        <f t="shared" si="2"/>
        <v>-0.1188802593</v>
      </c>
      <c r="L106" s="41">
        <f t="shared" si="3"/>
        <v>-0.1444340604</v>
      </c>
      <c r="M106" s="42">
        <f t="shared" si="4"/>
        <v>-0.03557320142</v>
      </c>
      <c r="N106" s="58">
        <f>'Cubic Output'!J102</f>
        <v>-0.0359571847</v>
      </c>
      <c r="O106" s="59">
        <f t="shared" si="6"/>
        <v>0.0003839832744</v>
      </c>
      <c r="P106" s="45">
        <f t="shared" si="7"/>
        <v>0.1421007032</v>
      </c>
      <c r="Q106" s="46">
        <f t="shared" si="8"/>
        <v>0.03575137678</v>
      </c>
      <c r="R106" s="46">
        <f t="shared" si="9"/>
        <v>0.8391196452</v>
      </c>
      <c r="S106" s="46">
        <f t="shared" si="10"/>
        <v>0.03013276265</v>
      </c>
      <c r="T106" s="38">
        <f t="shared" ref="T106:AM106" si="110">T$1*POWER($K106,T$2)*POWER($L106,T$3)</f>
        <v>0.1421007032</v>
      </c>
      <c r="U106" s="38">
        <f t="shared" si="110"/>
        <v>-0.1899613206</v>
      </c>
      <c r="V106" s="38">
        <f t="shared" si="110"/>
        <v>-0.03655610777</v>
      </c>
      <c r="W106" s="38">
        <f t="shared" si="110"/>
        <v>0.2622688052</v>
      </c>
      <c r="X106" s="38">
        <f t="shared" si="110"/>
        <v>0.880120498</v>
      </c>
      <c r="Y106" s="38">
        <f t="shared" si="110"/>
        <v>0.01383311477</v>
      </c>
      <c r="Z106" s="38">
        <f t="shared" si="110"/>
        <v>-0.03100867588</v>
      </c>
      <c r="AA106" s="38">
        <f t="shared" si="110"/>
        <v>0.001646716293</v>
      </c>
      <c r="AB106" s="38">
        <f t="shared" si="110"/>
        <v>-0.01279546338</v>
      </c>
      <c r="AC106" s="38">
        <f t="shared" si="110"/>
        <v>-0.01267654457</v>
      </c>
      <c r="AD106" s="38">
        <f t="shared" si="110"/>
        <v>-0.002894165155</v>
      </c>
      <c r="AE106" s="38">
        <f t="shared" si="110"/>
        <v>0.1317389657</v>
      </c>
      <c r="AF106" s="38">
        <f t="shared" si="110"/>
        <v>-0.1021169531</v>
      </c>
      <c r="AG106" s="38">
        <f t="shared" si="110"/>
        <v>-0.0002087544599</v>
      </c>
      <c r="AH106" s="38">
        <f t="shared" si="110"/>
        <v>0.0001972669004</v>
      </c>
      <c r="AI106" s="38">
        <f t="shared" si="110"/>
        <v>0.003772856418</v>
      </c>
      <c r="AJ106" s="38">
        <f t="shared" si="110"/>
        <v>-0.00001959011127</v>
      </c>
      <c r="AK106" s="38">
        <f t="shared" si="110"/>
        <v>0.0001215636659</v>
      </c>
      <c r="AL106" s="38">
        <f t="shared" si="110"/>
        <v>0.000682342093</v>
      </c>
      <c r="AM106" s="38">
        <f t="shared" si="110"/>
        <v>-0.001140769299</v>
      </c>
    </row>
    <row r="107">
      <c r="A107" s="38"/>
      <c r="B107" s="38"/>
      <c r="C107" s="38"/>
      <c r="D107" s="38"/>
      <c r="E107" s="38"/>
      <c r="F107" s="38"/>
      <c r="G107" s="38"/>
      <c r="H107" s="52">
        <f>'Original Data'!N103-$H$2</f>
        <v>0.05541212353</v>
      </c>
      <c r="I107" s="52">
        <f>'Original Data'!P103-$I$2</f>
        <v>0.1121469943</v>
      </c>
      <c r="J107" s="52">
        <f>'Original Data'!J103-$J$2</f>
        <v>0.1643433691</v>
      </c>
      <c r="K107" s="40">
        <f t="shared" si="2"/>
        <v>0.1121469943</v>
      </c>
      <c r="L107" s="41">
        <f t="shared" si="3"/>
        <v>0.1643433691</v>
      </c>
      <c r="M107" s="42">
        <f t="shared" si="4"/>
        <v>0.05541212353</v>
      </c>
      <c r="N107" s="58">
        <f>'Cubic Output'!J103</f>
        <v>0.06262475558</v>
      </c>
      <c r="O107" s="59">
        <f t="shared" si="6"/>
        <v>-0.007212632059</v>
      </c>
      <c r="P107" s="45">
        <f t="shared" si="7"/>
        <v>0.1421007032</v>
      </c>
      <c r="Q107" s="46">
        <f t="shared" si="8"/>
        <v>-0.395780337</v>
      </c>
      <c r="R107" s="46">
        <f t="shared" si="9"/>
        <v>0.8707490844</v>
      </c>
      <c r="S107" s="46">
        <f t="shared" si="10"/>
        <v>-0.05301315423</v>
      </c>
      <c r="T107" s="38">
        <f t="shared" ref="T107:AM107" si="111">T$1*POWER($K107,T$2)*POWER($L107,T$3)</f>
        <v>0.1421007032</v>
      </c>
      <c r="U107" s="38">
        <f t="shared" si="111"/>
        <v>-0.1899613206</v>
      </c>
      <c r="V107" s="38">
        <f t="shared" si="111"/>
        <v>0.04159513274</v>
      </c>
      <c r="W107" s="38">
        <f t="shared" si="111"/>
        <v>-0.2474141491</v>
      </c>
      <c r="X107" s="38">
        <f t="shared" si="111"/>
        <v>0.880120498</v>
      </c>
      <c r="Y107" s="38">
        <f t="shared" si="111"/>
        <v>-0.01573992091</v>
      </c>
      <c r="Z107" s="38">
        <f t="shared" si="111"/>
        <v>0.02925237393</v>
      </c>
      <c r="AA107" s="38">
        <f t="shared" si="111"/>
        <v>0.002131983865</v>
      </c>
      <c r="AB107" s="38">
        <f t="shared" si="111"/>
        <v>-0.01373461463</v>
      </c>
      <c r="AC107" s="38">
        <f t="shared" si="111"/>
        <v>-0.0112812358</v>
      </c>
      <c r="AD107" s="38">
        <f t="shared" si="111"/>
        <v>-0.002894165155</v>
      </c>
      <c r="AE107" s="38">
        <f t="shared" si="111"/>
        <v>-0.149898337</v>
      </c>
      <c r="AF107" s="38">
        <f t="shared" si="111"/>
        <v>0.09633314585</v>
      </c>
      <c r="AG107" s="38">
        <f t="shared" si="111"/>
        <v>-0.0002702718993</v>
      </c>
      <c r="AH107" s="38">
        <f t="shared" si="111"/>
        <v>0.0002117457396</v>
      </c>
      <c r="AI107" s="38">
        <f t="shared" si="111"/>
        <v>0.003357577665</v>
      </c>
      <c r="AJ107" s="38">
        <f t="shared" si="111"/>
        <v>0.00002885922068</v>
      </c>
      <c r="AK107" s="38">
        <f t="shared" si="111"/>
        <v>-0.000148472771</v>
      </c>
      <c r="AL107" s="38">
        <f t="shared" si="111"/>
        <v>-0.0006909402906</v>
      </c>
      <c r="AM107" s="38">
        <f t="shared" si="111"/>
        <v>0.0009577044581</v>
      </c>
    </row>
    <row r="108">
      <c r="A108" s="38"/>
      <c r="B108" s="38"/>
      <c r="C108" s="38"/>
      <c r="D108" s="38"/>
      <c r="E108" s="38"/>
      <c r="F108" s="38"/>
      <c r="G108" s="38"/>
      <c r="H108" s="52">
        <f>'Original Data'!N104-$H$2</f>
        <v>-0.01760374949</v>
      </c>
      <c r="I108" s="52">
        <f>'Original Data'!P104-$I$2</f>
        <v>0.1946866769</v>
      </c>
      <c r="J108" s="52">
        <f>'Original Data'!J104-$J$2</f>
        <v>0.1946463994</v>
      </c>
      <c r="K108" s="40">
        <f t="shared" si="2"/>
        <v>0.1946866769</v>
      </c>
      <c r="L108" s="41">
        <f t="shared" si="3"/>
        <v>0.1946463994</v>
      </c>
      <c r="M108" s="42">
        <f t="shared" si="4"/>
        <v>-0.01760374949</v>
      </c>
      <c r="N108" s="58">
        <f>'Cubic Output'!J104</f>
        <v>0.0009297574474</v>
      </c>
      <c r="O108" s="59">
        <f t="shared" si="6"/>
        <v>-0.01853350694</v>
      </c>
      <c r="P108" s="45">
        <f t="shared" si="7"/>
        <v>0.1421007032</v>
      </c>
      <c r="Q108" s="46">
        <f t="shared" si="8"/>
        <v>-0.5702063712</v>
      </c>
      <c r="R108" s="46">
        <f t="shared" si="9"/>
        <v>0.8530133163</v>
      </c>
      <c r="S108" s="46">
        <f t="shared" si="10"/>
        <v>-0.0007926026834</v>
      </c>
      <c r="T108" s="38">
        <f t="shared" ref="T108:AM108" si="112">T$1*POWER($K108,T$2)*POWER($L108,T$3)</f>
        <v>0.1421007032</v>
      </c>
      <c r="U108" s="38">
        <f t="shared" si="112"/>
        <v>-0.1899613206</v>
      </c>
      <c r="V108" s="38">
        <f t="shared" si="112"/>
        <v>0.04926479763</v>
      </c>
      <c r="W108" s="38">
        <f t="shared" si="112"/>
        <v>-0.4295098482</v>
      </c>
      <c r="X108" s="38">
        <f t="shared" si="112"/>
        <v>0.880120498</v>
      </c>
      <c r="Y108" s="38">
        <f t="shared" si="112"/>
        <v>-0.0186421816</v>
      </c>
      <c r="Z108" s="38">
        <f t="shared" si="112"/>
        <v>0.05078198933</v>
      </c>
      <c r="AA108" s="38">
        <f t="shared" si="112"/>
        <v>0.002990696144</v>
      </c>
      <c r="AB108" s="38">
        <f t="shared" si="112"/>
        <v>-0.02823964681</v>
      </c>
      <c r="AC108" s="38">
        <f t="shared" si="112"/>
        <v>-0.03399803874</v>
      </c>
      <c r="AD108" s="38">
        <f t="shared" si="112"/>
        <v>-0.002894165155</v>
      </c>
      <c r="AE108" s="38">
        <f t="shared" si="112"/>
        <v>-0.1775378693</v>
      </c>
      <c r="AF108" s="38">
        <f t="shared" si="112"/>
        <v>0.1672339072</v>
      </c>
      <c r="AG108" s="38">
        <f t="shared" si="112"/>
        <v>-0.0003791309776</v>
      </c>
      <c r="AH108" s="38">
        <f t="shared" si="112"/>
        <v>0.0004353689607</v>
      </c>
      <c r="AI108" s="38">
        <f t="shared" si="112"/>
        <v>0.01011866585</v>
      </c>
      <c r="AJ108" s="38">
        <f t="shared" si="112"/>
        <v>0.00004794763215</v>
      </c>
      <c r="AK108" s="38">
        <f t="shared" si="112"/>
        <v>-0.0003615628366</v>
      </c>
      <c r="AL108" s="38">
        <f t="shared" si="112"/>
        <v>-0.002466220447</v>
      </c>
      <c r="AM108" s="38">
        <f t="shared" si="112"/>
        <v>0.005010456431</v>
      </c>
    </row>
    <row r="109">
      <c r="A109" s="38"/>
      <c r="B109" s="38"/>
      <c r="C109" s="38"/>
      <c r="D109" s="38"/>
      <c r="E109" s="38"/>
      <c r="F109" s="38"/>
      <c r="G109" s="38"/>
      <c r="H109" s="52">
        <f>'Original Data'!N105-$H$2</f>
        <v>-0.09369432558</v>
      </c>
      <c r="I109" s="52">
        <f>'Original Data'!P105-$I$2</f>
        <v>0.09994808215</v>
      </c>
      <c r="J109" s="52">
        <f>'Original Data'!J105-$J$2</f>
        <v>-0.003270267266</v>
      </c>
      <c r="K109" s="40">
        <f t="shared" si="2"/>
        <v>0.09994808215</v>
      </c>
      <c r="L109" s="41">
        <f t="shared" si="3"/>
        <v>-0.003270267266</v>
      </c>
      <c r="M109" s="42">
        <f t="shared" si="4"/>
        <v>-0.09369432558</v>
      </c>
      <c r="N109" s="58">
        <f>'Cubic Output'!J105</f>
        <v>-0.09517478966</v>
      </c>
      <c r="O109" s="59">
        <f t="shared" si="6"/>
        <v>0.001480464076</v>
      </c>
      <c r="P109" s="45">
        <f t="shared" si="7"/>
        <v>0.1421007032</v>
      </c>
      <c r="Q109" s="46">
        <f t="shared" si="8"/>
        <v>-0.4112904258</v>
      </c>
      <c r="R109" s="46">
        <f t="shared" si="9"/>
        <v>0.8977880811</v>
      </c>
      <c r="S109" s="46">
        <f t="shared" si="10"/>
        <v>0.08929486671</v>
      </c>
      <c r="T109" s="38">
        <f t="shared" ref="T109:AM109" si="113">T$1*POWER($K109,T$2)*POWER($L109,T$3)</f>
        <v>0.1421007032</v>
      </c>
      <c r="U109" s="38">
        <f t="shared" si="113"/>
        <v>-0.1899613206</v>
      </c>
      <c r="V109" s="38">
        <f t="shared" si="113"/>
        <v>-0.000827701183</v>
      </c>
      <c r="W109" s="38">
        <f t="shared" si="113"/>
        <v>-0.220501404</v>
      </c>
      <c r="X109" s="38">
        <f t="shared" si="113"/>
        <v>0.880120498</v>
      </c>
      <c r="Y109" s="38">
        <f t="shared" si="113"/>
        <v>0.0003132085487</v>
      </c>
      <c r="Z109" s="38">
        <f t="shared" si="113"/>
        <v>0.0260704149</v>
      </c>
      <c r="AA109" s="38">
        <f t="shared" si="113"/>
        <v>0.0000008442013385</v>
      </c>
      <c r="AB109" s="38">
        <f t="shared" si="113"/>
        <v>0.0002435759283</v>
      </c>
      <c r="AC109" s="38">
        <f t="shared" si="113"/>
        <v>-0.008960460509</v>
      </c>
      <c r="AD109" s="38">
        <f t="shared" si="113"/>
        <v>-0.002894165155</v>
      </c>
      <c r="AE109" s="38">
        <f t="shared" si="113"/>
        <v>0.0029828257</v>
      </c>
      <c r="AF109" s="38">
        <f t="shared" si="113"/>
        <v>0.08585440235</v>
      </c>
      <c r="AG109" s="38">
        <f t="shared" si="113"/>
        <v>-0.0000001070195243</v>
      </c>
      <c r="AH109" s="38">
        <f t="shared" si="113"/>
        <v>-0.000003755195647</v>
      </c>
      <c r="AI109" s="38">
        <f t="shared" si="113"/>
        <v>0.002666856947</v>
      </c>
      <c r="AJ109" s="38">
        <f t="shared" si="113"/>
        <v>-0.0000000002273933623</v>
      </c>
      <c r="AK109" s="38">
        <f t="shared" si="113"/>
        <v>-0.00000005239571407</v>
      </c>
      <c r="AL109" s="38">
        <f t="shared" si="113"/>
        <v>0.00001092056813</v>
      </c>
      <c r="AM109" s="38">
        <f t="shared" si="113"/>
        <v>0.000677941139</v>
      </c>
    </row>
    <row r="110">
      <c r="A110" s="38"/>
      <c r="B110" s="38"/>
      <c r="C110" s="38"/>
      <c r="D110" s="38"/>
      <c r="E110" s="38"/>
      <c r="F110" s="38"/>
      <c r="G110" s="38"/>
      <c r="H110" s="52">
        <f>'Original Data'!N106-$H$2</f>
        <v>-0.02554025743</v>
      </c>
      <c r="I110" s="52">
        <f>'Original Data'!P106-$I$2</f>
        <v>0.1391311213</v>
      </c>
      <c r="J110" s="52">
        <f>'Original Data'!J106-$J$2</f>
        <v>0.1046668493</v>
      </c>
      <c r="K110" s="40">
        <f t="shared" si="2"/>
        <v>0.1391311213</v>
      </c>
      <c r="L110" s="41">
        <f t="shared" si="3"/>
        <v>0.1046668493</v>
      </c>
      <c r="M110" s="42">
        <f t="shared" si="4"/>
        <v>-0.02554025743</v>
      </c>
      <c r="N110" s="58">
        <f>'Cubic Output'!J106</f>
        <v>-0.03072931358</v>
      </c>
      <c r="O110" s="59">
        <f t="shared" si="6"/>
        <v>0.005189056157</v>
      </c>
      <c r="P110" s="45">
        <f t="shared" si="7"/>
        <v>0.1421007032</v>
      </c>
      <c r="Q110" s="46">
        <f t="shared" si="8"/>
        <v>-0.4704156872</v>
      </c>
      <c r="R110" s="46">
        <f t="shared" si="9"/>
        <v>0.8790365229</v>
      </c>
      <c r="S110" s="46">
        <f t="shared" si="10"/>
        <v>0.02746052152</v>
      </c>
      <c r="T110" s="38">
        <f t="shared" ref="T110:AM110" si="114">T$1*POWER($K110,T$2)*POWER($L110,T$3)</f>
        <v>0.1421007032</v>
      </c>
      <c r="U110" s="38">
        <f t="shared" si="114"/>
        <v>-0.1899613206</v>
      </c>
      <c r="V110" s="38">
        <f t="shared" si="114"/>
        <v>0.02649106875</v>
      </c>
      <c r="W110" s="38">
        <f t="shared" si="114"/>
        <v>-0.3069454354</v>
      </c>
      <c r="X110" s="38">
        <f t="shared" si="114"/>
        <v>0.880120498</v>
      </c>
      <c r="Y110" s="38">
        <f t="shared" si="114"/>
        <v>-0.01002442593</v>
      </c>
      <c r="Z110" s="38">
        <f t="shared" si="114"/>
        <v>0.03629090204</v>
      </c>
      <c r="AA110" s="38">
        <f t="shared" si="114"/>
        <v>0.0008647644825</v>
      </c>
      <c r="AB110" s="38">
        <f t="shared" si="114"/>
        <v>-0.01085200763</v>
      </c>
      <c r="AC110" s="38">
        <f t="shared" si="114"/>
        <v>-0.01736320811</v>
      </c>
      <c r="AD110" s="38">
        <f t="shared" si="114"/>
        <v>-0.002894165155</v>
      </c>
      <c r="AE110" s="38">
        <f t="shared" si="114"/>
        <v>-0.09546711096</v>
      </c>
      <c r="AF110" s="38">
        <f t="shared" si="114"/>
        <v>0.1195122409</v>
      </c>
      <c r="AG110" s="38">
        <f t="shared" si="114"/>
        <v>-0.0001096263171</v>
      </c>
      <c r="AH110" s="38">
        <f t="shared" si="114"/>
        <v>0.0001673047583</v>
      </c>
      <c r="AI110" s="38">
        <f t="shared" si="114"/>
        <v>0.005167724597</v>
      </c>
      <c r="AJ110" s="38">
        <f t="shared" si="114"/>
        <v>0.000007455134701</v>
      </c>
      <c r="AK110" s="38">
        <f t="shared" si="114"/>
        <v>-0.00007471320921</v>
      </c>
      <c r="AL110" s="38">
        <f t="shared" si="114"/>
        <v>-0.0006772839393</v>
      </c>
      <c r="AM110" s="38">
        <f t="shared" si="114"/>
        <v>0.001828695724</v>
      </c>
    </row>
    <row r="111">
      <c r="A111" s="38"/>
      <c r="B111" s="38"/>
      <c r="C111" s="38"/>
      <c r="D111" s="38"/>
      <c r="E111" s="38"/>
      <c r="F111" s="38"/>
      <c r="G111" s="38"/>
      <c r="H111" s="52">
        <f>'Original Data'!N107-$H$2</f>
        <v>0.05911582723</v>
      </c>
      <c r="I111" s="52">
        <f>'Original Data'!P107-$I$2</f>
        <v>-0.04135094804</v>
      </c>
      <c r="J111" s="52">
        <f>'Original Data'!J107-$J$2</f>
        <v>0.01348697911</v>
      </c>
      <c r="K111" s="40">
        <f t="shared" si="2"/>
        <v>-0.04135094804</v>
      </c>
      <c r="L111" s="41">
        <f t="shared" si="3"/>
        <v>0.01348697911</v>
      </c>
      <c r="M111" s="42">
        <f t="shared" si="4"/>
        <v>0.05911582723</v>
      </c>
      <c r="N111" s="58">
        <f>'Cubic Output'!J107</f>
        <v>0.05838878621</v>
      </c>
      <c r="O111" s="59">
        <f t="shared" si="6"/>
        <v>0.0007270410158</v>
      </c>
      <c r="P111" s="45">
        <f t="shared" si="7"/>
        <v>0.1421007032</v>
      </c>
      <c r="Q111" s="46">
        <f t="shared" si="8"/>
        <v>-0.09532099652</v>
      </c>
      <c r="R111" s="46">
        <f t="shared" si="9"/>
        <v>0.866939042</v>
      </c>
      <c r="S111" s="46">
        <f t="shared" si="10"/>
        <v>-0.05032283209</v>
      </c>
      <c r="T111" s="38">
        <f t="shared" ref="T111:AM111" si="115">T$1*POWER($K111,T$2)*POWER($L111,T$3)</f>
        <v>0.1421007032</v>
      </c>
      <c r="U111" s="38">
        <f t="shared" si="115"/>
        <v>-0.1899613206</v>
      </c>
      <c r="V111" s="38">
        <f t="shared" si="115"/>
        <v>0.003413540135</v>
      </c>
      <c r="W111" s="38">
        <f t="shared" si="115"/>
        <v>0.09122678397</v>
      </c>
      <c r="X111" s="38">
        <f t="shared" si="115"/>
        <v>0.880120498</v>
      </c>
      <c r="Y111" s="38">
        <f t="shared" si="115"/>
        <v>-0.001291710068</v>
      </c>
      <c r="Z111" s="38">
        <f t="shared" si="115"/>
        <v>-0.01078596356</v>
      </c>
      <c r="AA111" s="38">
        <f t="shared" si="115"/>
        <v>0.00001435849467</v>
      </c>
      <c r="AB111" s="38">
        <f t="shared" si="115"/>
        <v>0.0004156012162</v>
      </c>
      <c r="AC111" s="38">
        <f t="shared" si="115"/>
        <v>-0.001533742111</v>
      </c>
      <c r="AD111" s="38">
        <f t="shared" si="115"/>
        <v>-0.002894165155</v>
      </c>
      <c r="AE111" s="38">
        <f t="shared" si="115"/>
        <v>-0.0123015352</v>
      </c>
      <c r="AF111" s="38">
        <f t="shared" si="115"/>
        <v>-0.03552005056</v>
      </c>
      <c r="AG111" s="38">
        <f t="shared" si="115"/>
        <v>-0.000001820228422</v>
      </c>
      <c r="AH111" s="38">
        <f t="shared" si="115"/>
        <v>-0.000006407299313</v>
      </c>
      <c r="AI111" s="38">
        <f t="shared" si="115"/>
        <v>0.0004564799766</v>
      </c>
      <c r="AJ111" s="38">
        <f t="shared" si="115"/>
        <v>0.000000015950419</v>
      </c>
      <c r="AK111" s="38">
        <f t="shared" si="115"/>
        <v>0.0000003686970344</v>
      </c>
      <c r="AL111" s="38">
        <f t="shared" si="115"/>
        <v>-0.000007709011297</v>
      </c>
      <c r="AM111" s="38">
        <f t="shared" si="115"/>
        <v>-0.00004800925938</v>
      </c>
    </row>
    <row r="112">
      <c r="A112" s="38"/>
      <c r="B112" s="38"/>
      <c r="C112" s="38"/>
      <c r="D112" s="38"/>
      <c r="E112" s="38"/>
      <c r="F112" s="38"/>
      <c r="G112" s="38"/>
      <c r="H112" s="52">
        <f>'Original Data'!N108-$H$2</f>
        <v>-0.02196724788</v>
      </c>
      <c r="I112" s="52">
        <f>'Original Data'!P108-$I$2</f>
        <v>0.1697388491</v>
      </c>
      <c r="J112" s="52">
        <f>'Original Data'!J108-$J$2</f>
        <v>0.1482328973</v>
      </c>
      <c r="K112" s="40">
        <f t="shared" si="2"/>
        <v>0.1697388491</v>
      </c>
      <c r="L112" s="41">
        <f t="shared" si="3"/>
        <v>0.1482328973</v>
      </c>
      <c r="M112" s="42">
        <f t="shared" si="4"/>
        <v>-0.02196724788</v>
      </c>
      <c r="N112" s="58">
        <f>'Cubic Output'!J108</f>
        <v>-0.01959388491</v>
      </c>
      <c r="O112" s="59">
        <f t="shared" si="6"/>
        <v>-0.002373362969</v>
      </c>
      <c r="P112" s="45">
        <f t="shared" si="7"/>
        <v>0.1421007032</v>
      </c>
      <c r="Q112" s="46">
        <f t="shared" si="8"/>
        <v>-0.526914694</v>
      </c>
      <c r="R112" s="46">
        <f t="shared" si="9"/>
        <v>0.8673395261</v>
      </c>
      <c r="S112" s="46">
        <f t="shared" si="10"/>
        <v>0.01719791306</v>
      </c>
      <c r="T112" s="38">
        <f t="shared" ref="T112:AM112" si="116">T$1*POWER($K112,T$2)*POWER($L112,T$3)</f>
        <v>0.1421007032</v>
      </c>
      <c r="U112" s="38">
        <f t="shared" si="116"/>
        <v>-0.1899613206</v>
      </c>
      <c r="V112" s="38">
        <f t="shared" si="116"/>
        <v>0.03751758938</v>
      </c>
      <c r="W112" s="38">
        <f t="shared" si="116"/>
        <v>-0.3744709627</v>
      </c>
      <c r="X112" s="38">
        <f t="shared" si="116"/>
        <v>0.880120498</v>
      </c>
      <c r="Y112" s="38">
        <f t="shared" si="116"/>
        <v>-0.01419694687</v>
      </c>
      <c r="Z112" s="38">
        <f t="shared" si="116"/>
        <v>0.04427460864</v>
      </c>
      <c r="AA112" s="38">
        <f t="shared" si="116"/>
        <v>0.001734477762</v>
      </c>
      <c r="AB112" s="38">
        <f t="shared" si="116"/>
        <v>-0.01875005321</v>
      </c>
      <c r="AC112" s="38">
        <f t="shared" si="116"/>
        <v>-0.02584305825</v>
      </c>
      <c r="AD112" s="38">
        <f t="shared" si="116"/>
        <v>-0.002894165155</v>
      </c>
      <c r="AE112" s="38">
        <f t="shared" si="116"/>
        <v>-0.1352039022</v>
      </c>
      <c r="AF112" s="38">
        <f t="shared" si="116"/>
        <v>0.1458039728</v>
      </c>
      <c r="AG112" s="38">
        <f t="shared" si="116"/>
        <v>-0.0002198799939</v>
      </c>
      <c r="AH112" s="38">
        <f t="shared" si="116"/>
        <v>0.0002890684588</v>
      </c>
      <c r="AI112" s="38">
        <f t="shared" si="116"/>
        <v>0.007691539889</v>
      </c>
      <c r="AJ112" s="38">
        <f t="shared" si="116"/>
        <v>0.00002117687304</v>
      </c>
      <c r="AK112" s="38">
        <f t="shared" si="116"/>
        <v>-0.0001828206512</v>
      </c>
      <c r="AL112" s="38">
        <f t="shared" si="116"/>
        <v>-0.001427644771</v>
      </c>
      <c r="AM112" s="38">
        <f t="shared" si="116"/>
        <v>0.003320567808</v>
      </c>
    </row>
    <row r="113">
      <c r="A113" s="38"/>
      <c r="B113" s="38"/>
      <c r="C113" s="38"/>
      <c r="D113" s="38"/>
      <c r="E113" s="38"/>
      <c r="F113" s="38"/>
      <c r="G113" s="38"/>
      <c r="H113" s="52">
        <f>'Original Data'!N109-$H$2</f>
        <v>-0.04683822809</v>
      </c>
      <c r="I113" s="52">
        <f>'Original Data'!P109-$I$2</f>
        <v>0.1654521983</v>
      </c>
      <c r="J113" s="52">
        <f>'Original Data'!J109-$J$2</f>
        <v>0.1099469458</v>
      </c>
      <c r="K113" s="40">
        <f t="shared" si="2"/>
        <v>0.1654521983</v>
      </c>
      <c r="L113" s="41">
        <f t="shared" si="3"/>
        <v>0.1099469458</v>
      </c>
      <c r="M113" s="42">
        <f t="shared" si="4"/>
        <v>-0.04683822809</v>
      </c>
      <c r="N113" s="58">
        <f>'Cubic Output'!J109</f>
        <v>-0.05344168934</v>
      </c>
      <c r="O113" s="59">
        <f t="shared" si="6"/>
        <v>0.006603461244</v>
      </c>
      <c r="P113" s="45">
        <f t="shared" si="7"/>
        <v>0.1421007032</v>
      </c>
      <c r="Q113" s="46">
        <f t="shared" si="8"/>
        <v>-0.5271477925</v>
      </c>
      <c r="R113" s="46">
        <f t="shared" si="9"/>
        <v>0.8755908032</v>
      </c>
      <c r="S113" s="46">
        <f t="shared" si="10"/>
        <v>0.04832028211</v>
      </c>
      <c r="T113" s="38">
        <f t="shared" ref="T113:AM113" si="117">T$1*POWER($K113,T$2)*POWER($L113,T$3)</f>
        <v>0.1421007032</v>
      </c>
      <c r="U113" s="38">
        <f t="shared" si="117"/>
        <v>-0.1899613206</v>
      </c>
      <c r="V113" s="38">
        <f t="shared" si="117"/>
        <v>0.0278274556</v>
      </c>
      <c r="W113" s="38">
        <f t="shared" si="117"/>
        <v>-0.3650139275</v>
      </c>
      <c r="X113" s="38">
        <f t="shared" si="117"/>
        <v>0.880120498</v>
      </c>
      <c r="Y113" s="38">
        <f t="shared" si="117"/>
        <v>-0.01053012508</v>
      </c>
      <c r="Z113" s="38">
        <f t="shared" si="117"/>
        <v>0.04315648047</v>
      </c>
      <c r="AA113" s="38">
        <f t="shared" si="117"/>
        <v>0.0009542142138</v>
      </c>
      <c r="AB113" s="38">
        <f t="shared" si="117"/>
        <v>-0.01355602514</v>
      </c>
      <c r="AC113" s="38">
        <f t="shared" si="117"/>
        <v>-0.02455423927</v>
      </c>
      <c r="AD113" s="38">
        <f t="shared" si="117"/>
        <v>-0.002894165155</v>
      </c>
      <c r="AE113" s="38">
        <f t="shared" si="117"/>
        <v>-0.1002831111</v>
      </c>
      <c r="AF113" s="38">
        <f t="shared" si="117"/>
        <v>0.1421217826</v>
      </c>
      <c r="AG113" s="38">
        <f t="shared" si="117"/>
        <v>-0.0001209658723</v>
      </c>
      <c r="AH113" s="38">
        <f t="shared" si="117"/>
        <v>0.000208992436</v>
      </c>
      <c r="AI113" s="38">
        <f t="shared" si="117"/>
        <v>0.007307955156</v>
      </c>
      <c r="AJ113" s="38">
        <f t="shared" si="117"/>
        <v>0.00000864126952</v>
      </c>
      <c r="AK113" s="38">
        <f t="shared" si="117"/>
        <v>-0.00009803782896</v>
      </c>
      <c r="AL113" s="38">
        <f t="shared" si="117"/>
        <v>-0.00100610037</v>
      </c>
      <c r="AM113" s="38">
        <f t="shared" si="117"/>
        <v>0.003075291011</v>
      </c>
    </row>
    <row r="114">
      <c r="A114" s="38"/>
      <c r="B114" s="38"/>
      <c r="C114" s="38"/>
      <c r="D114" s="38"/>
      <c r="E114" s="38"/>
      <c r="F114" s="38"/>
      <c r="G114" s="38"/>
      <c r="H114" s="52">
        <f>'Original Data'!N110-$H$2</f>
        <v>-0.01041596872</v>
      </c>
      <c r="I114" s="52">
        <f>'Original Data'!P110-$I$2</f>
        <v>0.1232581055</v>
      </c>
      <c r="J114" s="52">
        <f>'Original Data'!J110-$J$2</f>
        <v>0.108624894</v>
      </c>
      <c r="K114" s="40">
        <f t="shared" si="2"/>
        <v>0.1232581055</v>
      </c>
      <c r="L114" s="41">
        <f t="shared" si="3"/>
        <v>0.108624894</v>
      </c>
      <c r="M114" s="42">
        <f t="shared" si="4"/>
        <v>-0.01041596872</v>
      </c>
      <c r="N114" s="58">
        <f>'Cubic Output'!J110</f>
        <v>-0.009796137392</v>
      </c>
      <c r="O114" s="59">
        <f t="shared" si="6"/>
        <v>-0.0006198313266</v>
      </c>
      <c r="P114" s="45">
        <f t="shared" si="7"/>
        <v>0.1421007032</v>
      </c>
      <c r="Q114" s="46">
        <f t="shared" si="8"/>
        <v>-0.4343955067</v>
      </c>
      <c r="R114" s="46">
        <f t="shared" si="9"/>
        <v>0.8791941126</v>
      </c>
      <c r="S114" s="46">
        <f t="shared" si="10"/>
        <v>0.008654526371</v>
      </c>
      <c r="T114" s="38">
        <f t="shared" ref="T114:AM114" si="118">T$1*POWER($K114,T$2)*POWER($L114,T$3)</f>
        <v>0.1421007032</v>
      </c>
      <c r="U114" s="38">
        <f t="shared" si="118"/>
        <v>-0.1899613206</v>
      </c>
      <c r="V114" s="38">
        <f t="shared" si="118"/>
        <v>0.02749284568</v>
      </c>
      <c r="W114" s="38">
        <f t="shared" si="118"/>
        <v>-0.2719270317</v>
      </c>
      <c r="X114" s="38">
        <f t="shared" si="118"/>
        <v>0.880120498</v>
      </c>
      <c r="Y114" s="38">
        <f t="shared" si="118"/>
        <v>-0.01040350609</v>
      </c>
      <c r="Z114" s="38">
        <f t="shared" si="118"/>
        <v>0.03215059138</v>
      </c>
      <c r="AA114" s="38">
        <f t="shared" si="118"/>
        <v>0.0009314043743</v>
      </c>
      <c r="AB114" s="38">
        <f t="shared" si="118"/>
        <v>-0.009977494749</v>
      </c>
      <c r="AC114" s="38">
        <f t="shared" si="118"/>
        <v>-0.01362738031</v>
      </c>
      <c r="AD114" s="38">
        <f t="shared" si="118"/>
        <v>-0.002894165155</v>
      </c>
      <c r="AE114" s="38">
        <f t="shared" si="118"/>
        <v>-0.09907726162</v>
      </c>
      <c r="AF114" s="38">
        <f t="shared" si="118"/>
        <v>0.1058774791</v>
      </c>
      <c r="AG114" s="38">
        <f t="shared" si="118"/>
        <v>-0.0001180742657</v>
      </c>
      <c r="AH114" s="38">
        <f t="shared" si="118"/>
        <v>0.000153822445</v>
      </c>
      <c r="AI114" s="38">
        <f t="shared" si="118"/>
        <v>0.004055848893</v>
      </c>
      <c r="AJ114" s="38">
        <f t="shared" si="118"/>
        <v>0.00000833328315</v>
      </c>
      <c r="AK114" s="38">
        <f t="shared" si="118"/>
        <v>-0.00007129006708</v>
      </c>
      <c r="AL114" s="38">
        <f t="shared" si="118"/>
        <v>-0.0005516624162</v>
      </c>
      <c r="AM114" s="38">
        <f t="shared" si="118"/>
        <v>0.001271496174</v>
      </c>
    </row>
    <row r="115">
      <c r="A115" s="38"/>
      <c r="B115" s="38"/>
      <c r="C115" s="38"/>
      <c r="D115" s="38"/>
      <c r="E115" s="38"/>
      <c r="F115" s="38"/>
      <c r="G115" s="38"/>
      <c r="H115" s="52">
        <f>'Original Data'!N111-$H$2</f>
        <v>0.00344079736</v>
      </c>
      <c r="I115" s="52">
        <f>'Original Data'!P111-$I$2</f>
        <v>0.172720471</v>
      </c>
      <c r="J115" s="52">
        <f>'Original Data'!J111-$J$2</f>
        <v>0.1727165748</v>
      </c>
      <c r="K115" s="40">
        <f t="shared" si="2"/>
        <v>0.172720471</v>
      </c>
      <c r="L115" s="41">
        <f t="shared" si="3"/>
        <v>0.1727165748</v>
      </c>
      <c r="M115" s="42">
        <f t="shared" si="4"/>
        <v>0.00344079736</v>
      </c>
      <c r="N115" s="58">
        <f>'Cubic Output'!J111</f>
        <v>0.002904306103</v>
      </c>
      <c r="O115" s="59">
        <f t="shared" si="6"/>
        <v>0.0005364912567</v>
      </c>
      <c r="P115" s="45">
        <f t="shared" si="7"/>
        <v>0.1421007032</v>
      </c>
      <c r="Q115" s="46">
        <f t="shared" si="8"/>
        <v>-0.5272958344</v>
      </c>
      <c r="R115" s="46">
        <f t="shared" si="9"/>
        <v>0.8619960188</v>
      </c>
      <c r="S115" s="46">
        <f t="shared" si="10"/>
        <v>-0.002499056043</v>
      </c>
      <c r="T115" s="38">
        <f t="shared" ref="T115:AM115" si="119">T$1*POWER($K115,T$2)*POWER($L115,T$3)</f>
        <v>0.1421007032</v>
      </c>
      <c r="U115" s="38">
        <f t="shared" si="119"/>
        <v>-0.1899613206</v>
      </c>
      <c r="V115" s="38">
        <f t="shared" si="119"/>
        <v>0.04371438225</v>
      </c>
      <c r="W115" s="38">
        <f t="shared" si="119"/>
        <v>-0.381048896</v>
      </c>
      <c r="X115" s="38">
        <f t="shared" si="119"/>
        <v>0.880120498</v>
      </c>
      <c r="Y115" s="38">
        <f t="shared" si="119"/>
        <v>-0.01654186136</v>
      </c>
      <c r="Z115" s="38">
        <f t="shared" si="119"/>
        <v>0.04505233362</v>
      </c>
      <c r="AA115" s="38">
        <f t="shared" si="119"/>
        <v>0.002354765019</v>
      </c>
      <c r="AB115" s="38">
        <f t="shared" si="119"/>
        <v>-0.02223076893</v>
      </c>
      <c r="AC115" s="38">
        <f t="shared" si="119"/>
        <v>-0.0267589475</v>
      </c>
      <c r="AD115" s="38">
        <f t="shared" si="119"/>
        <v>-0.002894165155</v>
      </c>
      <c r="AE115" s="38">
        <f t="shared" si="119"/>
        <v>-0.1575355762</v>
      </c>
      <c r="AF115" s="38">
        <f t="shared" si="119"/>
        <v>0.1483651562</v>
      </c>
      <c r="AG115" s="38">
        <f t="shared" si="119"/>
        <v>-0.000298513898</v>
      </c>
      <c r="AH115" s="38">
        <f t="shared" si="119"/>
        <v>0.0003427304467</v>
      </c>
      <c r="AI115" s="38">
        <f t="shared" si="119"/>
        <v>0.007964131415</v>
      </c>
      <c r="AJ115" s="38">
        <f t="shared" si="119"/>
        <v>0.00003349886495</v>
      </c>
      <c r="AK115" s="38">
        <f t="shared" si="119"/>
        <v>-0.000252561211</v>
      </c>
      <c r="AL115" s="38">
        <f t="shared" si="119"/>
        <v>-0.001722402708</v>
      </c>
      <c r="AM115" s="38">
        <f t="shared" si="119"/>
        <v>0.003498646264</v>
      </c>
    </row>
    <row r="116">
      <c r="A116" s="38"/>
      <c r="B116" s="38"/>
      <c r="C116" s="38"/>
      <c r="D116" s="38"/>
      <c r="E116" s="38"/>
      <c r="F116" s="38"/>
      <c r="G116" s="38"/>
      <c r="H116" s="52">
        <f>'Original Data'!N112-$H$2</f>
        <v>0.02020191331</v>
      </c>
      <c r="I116" s="52">
        <f>'Original Data'!P112-$I$2</f>
        <v>0.1424022496</v>
      </c>
      <c r="J116" s="52">
        <f>'Original Data'!J112-$J$2</f>
        <v>0.1599241772</v>
      </c>
      <c r="K116" s="40">
        <f t="shared" si="2"/>
        <v>0.1424022496</v>
      </c>
      <c r="L116" s="41">
        <f t="shared" si="3"/>
        <v>0.1599241772</v>
      </c>
      <c r="M116" s="42">
        <f t="shared" si="4"/>
        <v>0.02020191331</v>
      </c>
      <c r="N116" s="58">
        <f>'Cubic Output'!J112</f>
        <v>0.02365683474</v>
      </c>
      <c r="O116" s="59">
        <f t="shared" si="6"/>
        <v>-0.003454921428</v>
      </c>
      <c r="P116" s="45">
        <f t="shared" si="7"/>
        <v>0.1421007032</v>
      </c>
      <c r="Q116" s="46">
        <f t="shared" si="8"/>
        <v>-0.4636467465</v>
      </c>
      <c r="R116" s="46">
        <f t="shared" si="9"/>
        <v>0.868806562</v>
      </c>
      <c r="S116" s="46">
        <f t="shared" si="10"/>
        <v>-0.02029561663</v>
      </c>
      <c r="T116" s="38">
        <f t="shared" ref="T116:AM116" si="120">T$1*POWER($K116,T$2)*POWER($L116,T$3)</f>
        <v>0.1421007032</v>
      </c>
      <c r="U116" s="38">
        <f t="shared" si="120"/>
        <v>-0.1899613206</v>
      </c>
      <c r="V116" s="38">
        <f t="shared" si="120"/>
        <v>0.04047663994</v>
      </c>
      <c r="W116" s="38">
        <f t="shared" si="120"/>
        <v>-0.3141620658</v>
      </c>
      <c r="X116" s="38">
        <f t="shared" si="120"/>
        <v>0.880120498</v>
      </c>
      <c r="Y116" s="38">
        <f t="shared" si="120"/>
        <v>-0.01531667456</v>
      </c>
      <c r="Z116" s="38">
        <f t="shared" si="120"/>
        <v>0.03714414173</v>
      </c>
      <c r="AA116" s="38">
        <f t="shared" si="120"/>
        <v>0.002018867383</v>
      </c>
      <c r="AB116" s="38">
        <f t="shared" si="120"/>
        <v>-0.01697100764</v>
      </c>
      <c r="AC116" s="38">
        <f t="shared" si="120"/>
        <v>-0.0181892629</v>
      </c>
      <c r="AD116" s="38">
        <f t="shared" si="120"/>
        <v>-0.002894165155</v>
      </c>
      <c r="AE116" s="38">
        <f t="shared" si="120"/>
        <v>-0.1458675719</v>
      </c>
      <c r="AF116" s="38">
        <f t="shared" si="120"/>
        <v>0.1223221073</v>
      </c>
      <c r="AG116" s="38">
        <f t="shared" si="120"/>
        <v>-0.0002559321067</v>
      </c>
      <c r="AH116" s="38">
        <f t="shared" si="120"/>
        <v>0.0002616410187</v>
      </c>
      <c r="AI116" s="38">
        <f t="shared" si="120"/>
        <v>0.005413579145</v>
      </c>
      <c r="AJ116" s="38">
        <f t="shared" si="120"/>
        <v>0.00002659318875</v>
      </c>
      <c r="AK116" s="38">
        <f t="shared" si="120"/>
        <v>-0.0001785253543</v>
      </c>
      <c r="AL116" s="38">
        <f t="shared" si="120"/>
        <v>-0.001084078872</v>
      </c>
      <c r="AM116" s="38">
        <f t="shared" si="120"/>
        <v>0.001960736095</v>
      </c>
    </row>
    <row r="117">
      <c r="A117" s="38"/>
      <c r="B117" s="38"/>
      <c r="C117" s="38"/>
      <c r="D117" s="38"/>
      <c r="E117" s="38"/>
      <c r="F117" s="38"/>
      <c r="G117" s="38"/>
      <c r="H117" s="52">
        <f>'Original Data'!N113-$H$2</f>
        <v>-0.09006751761</v>
      </c>
      <c r="I117" s="52">
        <f>'Original Data'!P113-$I$2</f>
        <v>0.06839268102</v>
      </c>
      <c r="J117" s="52">
        <f>'Original Data'!J113-$J$2</f>
        <v>-0.03202026727</v>
      </c>
      <c r="K117" s="40">
        <f t="shared" si="2"/>
        <v>0.06839268102</v>
      </c>
      <c r="L117" s="41">
        <f t="shared" si="3"/>
        <v>-0.03202026727</v>
      </c>
      <c r="M117" s="42">
        <f t="shared" si="4"/>
        <v>-0.09006751761</v>
      </c>
      <c r="N117" s="58">
        <f>'Cubic Output'!J113</f>
        <v>-0.092834842</v>
      </c>
      <c r="O117" s="59">
        <f t="shared" si="6"/>
        <v>0.002767324396</v>
      </c>
      <c r="P117" s="45">
        <f t="shared" si="7"/>
        <v>0.1421007032</v>
      </c>
      <c r="Q117" s="46">
        <f t="shared" si="8"/>
        <v>-0.3489507746</v>
      </c>
      <c r="R117" s="46">
        <f t="shared" si="9"/>
        <v>0.8985439806</v>
      </c>
      <c r="S117" s="46">
        <f t="shared" si="10"/>
        <v>0.08653724551</v>
      </c>
      <c r="T117" s="38">
        <f t="shared" ref="T117:AM117" si="121">T$1*POWER($K117,T$2)*POWER($L117,T$3)</f>
        <v>0.1421007032</v>
      </c>
      <c r="U117" s="38">
        <f t="shared" si="121"/>
        <v>-0.1899613206</v>
      </c>
      <c r="V117" s="38">
        <f t="shared" si="121"/>
        <v>-0.008104295747</v>
      </c>
      <c r="W117" s="38">
        <f t="shared" si="121"/>
        <v>-0.1508851582</v>
      </c>
      <c r="X117" s="38">
        <f t="shared" si="121"/>
        <v>0.880120498</v>
      </c>
      <c r="Y117" s="38">
        <f t="shared" si="121"/>
        <v>0.003066728381</v>
      </c>
      <c r="Z117" s="38">
        <f t="shared" si="121"/>
        <v>0.0178395176</v>
      </c>
      <c r="AA117" s="38">
        <f t="shared" si="121"/>
        <v>0.00008093370962</v>
      </c>
      <c r="AB117" s="38">
        <f t="shared" si="121"/>
        <v>0.001631966484</v>
      </c>
      <c r="AC117" s="38">
        <f t="shared" si="121"/>
        <v>-0.004195663573</v>
      </c>
      <c r="AD117" s="38">
        <f t="shared" si="121"/>
        <v>-0.002894165155</v>
      </c>
      <c r="AE117" s="38">
        <f t="shared" si="121"/>
        <v>0.02920583192</v>
      </c>
      <c r="AF117" s="38">
        <f t="shared" si="121"/>
        <v>0.05874862857</v>
      </c>
      <c r="AG117" s="38">
        <f t="shared" si="121"/>
        <v>-0.00001025997794</v>
      </c>
      <c r="AH117" s="38">
        <f t="shared" si="121"/>
        <v>-0.00002515993053</v>
      </c>
      <c r="AI117" s="38">
        <f t="shared" si="121"/>
        <v>0.001248734318</v>
      </c>
      <c r="AJ117" s="38">
        <f t="shared" si="121"/>
        <v>-0.0000002134533126</v>
      </c>
      <c r="AK117" s="38">
        <f t="shared" si="121"/>
        <v>-0.00000343727546</v>
      </c>
      <c r="AL117" s="38">
        <f t="shared" si="121"/>
        <v>0.00005006765663</v>
      </c>
      <c r="AM117" s="38">
        <f t="shared" si="121"/>
        <v>0.0002172188346</v>
      </c>
    </row>
    <row r="118">
      <c r="A118" s="38"/>
      <c r="B118" s="38"/>
      <c r="C118" s="38"/>
      <c r="D118" s="38"/>
      <c r="E118" s="38"/>
      <c r="F118" s="38"/>
      <c r="G118" s="38"/>
      <c r="H118" s="52">
        <f>'Original Data'!N114-$H$2</f>
        <v>-0.02513245267</v>
      </c>
      <c r="I118" s="52">
        <f>'Original Data'!P114-$I$2</f>
        <v>0.170030174</v>
      </c>
      <c r="J118" s="52">
        <f>'Original Data'!J114-$J$2</f>
        <v>0.1446463994</v>
      </c>
      <c r="K118" s="40">
        <f t="shared" si="2"/>
        <v>0.170030174</v>
      </c>
      <c r="L118" s="41">
        <f t="shared" si="3"/>
        <v>0.1446463994</v>
      </c>
      <c r="M118" s="42">
        <f t="shared" si="4"/>
        <v>-0.02513245267</v>
      </c>
      <c r="N118" s="58">
        <f>'Cubic Output'!J114</f>
        <v>-0.0236251244</v>
      </c>
      <c r="O118" s="59">
        <f t="shared" si="6"/>
        <v>-0.001507328275</v>
      </c>
      <c r="P118" s="45">
        <f t="shared" si="7"/>
        <v>0.1421007032</v>
      </c>
      <c r="Q118" s="46">
        <f t="shared" si="8"/>
        <v>-0.5284651418</v>
      </c>
      <c r="R118" s="46">
        <f t="shared" si="9"/>
        <v>0.8680095644</v>
      </c>
      <c r="S118" s="46">
        <f t="shared" si="10"/>
        <v>0.02080366869</v>
      </c>
      <c r="T118" s="38">
        <f t="shared" ref="T118:AM118" si="122">T$1*POWER($K118,T$2)*POWER($L118,T$3)</f>
        <v>0.1421007032</v>
      </c>
      <c r="U118" s="38">
        <f t="shared" si="122"/>
        <v>-0.1899613206</v>
      </c>
      <c r="V118" s="38">
        <f t="shared" si="122"/>
        <v>0.03660985056</v>
      </c>
      <c r="W118" s="38">
        <f t="shared" si="122"/>
        <v>-0.3751136717</v>
      </c>
      <c r="X118" s="38">
        <f t="shared" si="122"/>
        <v>0.880120498</v>
      </c>
      <c r="Y118" s="38">
        <f t="shared" si="122"/>
        <v>-0.01385345146</v>
      </c>
      <c r="Z118" s="38">
        <f t="shared" si="122"/>
        <v>0.04435059768</v>
      </c>
      <c r="AA118" s="38">
        <f t="shared" si="122"/>
        <v>0.001651561676</v>
      </c>
      <c r="AB118" s="38">
        <f t="shared" si="122"/>
        <v>-0.01832779762</v>
      </c>
      <c r="AC118" s="38">
        <f t="shared" si="122"/>
        <v>-0.02593184388</v>
      </c>
      <c r="AD118" s="38">
        <f t="shared" si="122"/>
        <v>-0.002894165155</v>
      </c>
      <c r="AE118" s="38">
        <f t="shared" si="122"/>
        <v>-0.1319326411</v>
      </c>
      <c r="AF118" s="38">
        <f t="shared" si="122"/>
        <v>0.1460542179</v>
      </c>
      <c r="AG118" s="38">
        <f t="shared" si="122"/>
        <v>-0.0002093687098</v>
      </c>
      <c r="AH118" s="38">
        <f t="shared" si="122"/>
        <v>0.0002825585694</v>
      </c>
      <c r="AI118" s="38">
        <f t="shared" si="122"/>
        <v>0.007717964711</v>
      </c>
      <c r="AJ118" s="38">
        <f t="shared" si="122"/>
        <v>0.00001967663927</v>
      </c>
      <c r="AK118" s="38">
        <f t="shared" si="122"/>
        <v>-0.0001743797529</v>
      </c>
      <c r="AL118" s="38">
        <f t="shared" si="122"/>
        <v>-0.00139788898</v>
      </c>
      <c r="AM118" s="38">
        <f t="shared" si="122"/>
        <v>0.003337694561</v>
      </c>
    </row>
    <row r="119">
      <c r="A119" s="38"/>
      <c r="B119" s="38"/>
      <c r="C119" s="38"/>
      <c r="D119" s="38"/>
      <c r="E119" s="38"/>
      <c r="F119" s="38"/>
      <c r="G119" s="38"/>
      <c r="H119" s="52">
        <f>'Original Data'!N115-$H$2</f>
        <v>-0.04850547188</v>
      </c>
      <c r="I119" s="52">
        <f>'Original Data'!P115-$I$2</f>
        <v>0.1161659069</v>
      </c>
      <c r="J119" s="52">
        <f>'Original Data'!J115-$J$2</f>
        <v>0.06131306607</v>
      </c>
      <c r="K119" s="40">
        <f t="shared" si="2"/>
        <v>0.1161659069</v>
      </c>
      <c r="L119" s="41">
        <f t="shared" si="3"/>
        <v>0.06131306607</v>
      </c>
      <c r="M119" s="42">
        <f t="shared" si="4"/>
        <v>-0.04850547188</v>
      </c>
      <c r="N119" s="58">
        <f>'Cubic Output'!J115</f>
        <v>-0.04990945951</v>
      </c>
      <c r="O119" s="59">
        <f t="shared" si="6"/>
        <v>0.001403987624</v>
      </c>
      <c r="P119" s="45">
        <f t="shared" si="7"/>
        <v>0.1421007032</v>
      </c>
      <c r="Q119" s="46">
        <f t="shared" si="8"/>
        <v>-0.4307235594</v>
      </c>
      <c r="R119" s="46">
        <f t="shared" si="9"/>
        <v>0.887433676</v>
      </c>
      <c r="S119" s="46">
        <f t="shared" si="10"/>
        <v>0.04538191402</v>
      </c>
      <c r="T119" s="38">
        <f t="shared" ref="T119:AM119" si="123">T$1*POWER($K119,T$2)*POWER($L119,T$3)</f>
        <v>0.1421007032</v>
      </c>
      <c r="U119" s="38">
        <f t="shared" si="123"/>
        <v>-0.1899613206</v>
      </c>
      <c r="V119" s="38">
        <f t="shared" si="123"/>
        <v>0.01551827211</v>
      </c>
      <c r="W119" s="38">
        <f t="shared" si="123"/>
        <v>-0.2562805109</v>
      </c>
      <c r="X119" s="38">
        <f t="shared" si="123"/>
        <v>0.880120498</v>
      </c>
      <c r="Y119" s="38">
        <f t="shared" si="123"/>
        <v>-0.005872234553</v>
      </c>
      <c r="Z119" s="38">
        <f t="shared" si="123"/>
        <v>0.03030066535</v>
      </c>
      <c r="AA119" s="38">
        <f t="shared" si="123"/>
        <v>0.0002967465035</v>
      </c>
      <c r="AB119" s="38">
        <f t="shared" si="123"/>
        <v>-0.005307724537</v>
      </c>
      <c r="AC119" s="38">
        <f t="shared" si="123"/>
        <v>-0.01210427479</v>
      </c>
      <c r="AD119" s="38">
        <f t="shared" si="123"/>
        <v>-0.002894165155</v>
      </c>
      <c r="AE119" s="38">
        <f t="shared" si="123"/>
        <v>-0.0559239274</v>
      </c>
      <c r="AF119" s="38">
        <f t="shared" si="123"/>
        <v>0.09978535149</v>
      </c>
      <c r="AG119" s="38">
        <f t="shared" si="123"/>
        <v>-0.00003761859666</v>
      </c>
      <c r="AH119" s="38">
        <f t="shared" si="123"/>
        <v>0.00008182887453</v>
      </c>
      <c r="AI119" s="38">
        <f t="shared" si="123"/>
        <v>0.003602534632</v>
      </c>
      <c r="AJ119" s="38">
        <f t="shared" si="123"/>
        <v>0.000001498604886</v>
      </c>
      <c r="AK119" s="38">
        <f t="shared" si="123"/>
        <v>-0.00002140619905</v>
      </c>
      <c r="AL119" s="38">
        <f t="shared" si="123"/>
        <v>-0.0002765817142</v>
      </c>
      <c r="AM119" s="38">
        <f t="shared" si="123"/>
        <v>0.001064399483</v>
      </c>
    </row>
    <row r="120">
      <c r="A120" s="38"/>
      <c r="B120" s="38"/>
      <c r="C120" s="38"/>
      <c r="D120" s="38"/>
      <c r="E120" s="38"/>
      <c r="F120" s="38"/>
      <c r="G120" s="38"/>
      <c r="H120" s="52">
        <f>'Original Data'!N116-$H$2</f>
        <v>-0.0507809548</v>
      </c>
      <c r="I120" s="52">
        <f>'Original Data'!P116-$I$2</f>
        <v>-0.01881839728</v>
      </c>
      <c r="J120" s="52">
        <f>'Original Data'!J116-$J$2</f>
        <v>-0.06249645774</v>
      </c>
      <c r="K120" s="40">
        <f t="shared" si="2"/>
        <v>-0.01881839728</v>
      </c>
      <c r="L120" s="41">
        <f t="shared" si="3"/>
        <v>-0.06249645774</v>
      </c>
      <c r="M120" s="42">
        <f t="shared" si="4"/>
        <v>-0.0507809548</v>
      </c>
      <c r="N120" s="58">
        <f>'Cubic Output'!J116</f>
        <v>-0.04283216691</v>
      </c>
      <c r="O120" s="59">
        <f t="shared" si="6"/>
        <v>-0.007948787894</v>
      </c>
      <c r="P120" s="45">
        <f t="shared" si="7"/>
        <v>0.1421007032</v>
      </c>
      <c r="Q120" s="46">
        <f t="shared" si="8"/>
        <v>-0.1642627233</v>
      </c>
      <c r="R120" s="46">
        <f t="shared" si="9"/>
        <v>0.8803117274</v>
      </c>
      <c r="S120" s="46">
        <f t="shared" si="10"/>
        <v>0.03801818055</v>
      </c>
      <c r="T120" s="38">
        <f t="shared" ref="T120:AM120" si="124">T$1*POWER($K120,T$2)*POWER($L120,T$3)</f>
        <v>0.1421007032</v>
      </c>
      <c r="U120" s="38">
        <f t="shared" si="124"/>
        <v>-0.1899613206</v>
      </c>
      <c r="V120" s="38">
        <f t="shared" si="124"/>
        <v>-0.01581778729</v>
      </c>
      <c r="W120" s="38">
        <f t="shared" si="124"/>
        <v>0.04151638462</v>
      </c>
      <c r="X120" s="38">
        <f t="shared" si="124"/>
        <v>0.880120498</v>
      </c>
      <c r="Y120" s="38">
        <f t="shared" si="124"/>
        <v>0.005985573421</v>
      </c>
      <c r="Z120" s="38">
        <f t="shared" si="124"/>
        <v>-0.004908582678</v>
      </c>
      <c r="AA120" s="38">
        <f t="shared" si="124"/>
        <v>0.000308311942</v>
      </c>
      <c r="AB120" s="38">
        <f t="shared" si="124"/>
        <v>-0.0008764248627</v>
      </c>
      <c r="AC120" s="38">
        <f t="shared" si="124"/>
        <v>-0.0003176483951</v>
      </c>
      <c r="AD120" s="38">
        <f t="shared" si="124"/>
        <v>-0.002894165155</v>
      </c>
      <c r="AE120" s="38">
        <f t="shared" si="124"/>
        <v>0.05700330435</v>
      </c>
      <c r="AF120" s="38">
        <f t="shared" si="124"/>
        <v>-0.01616481494</v>
      </c>
      <c r="AG120" s="38">
        <f t="shared" si="124"/>
        <v>-0.00003908474895</v>
      </c>
      <c r="AH120" s="38">
        <f t="shared" si="124"/>
        <v>0.00001351179015</v>
      </c>
      <c r="AI120" s="38">
        <f t="shared" si="124"/>
        <v>0.00009454009962</v>
      </c>
      <c r="AJ120" s="38">
        <f t="shared" si="124"/>
        <v>-0.0000015870633</v>
      </c>
      <c r="AK120" s="38">
        <f t="shared" si="124"/>
        <v>0.000003602867092</v>
      </c>
      <c r="AL120" s="38">
        <f t="shared" si="124"/>
        <v>0.000007398330414</v>
      </c>
      <c r="AM120" s="38">
        <f t="shared" si="124"/>
        <v>-0.000004524978204</v>
      </c>
    </row>
    <row r="121">
      <c r="A121" s="38"/>
      <c r="B121" s="38"/>
      <c r="C121" s="38"/>
      <c r="D121" s="38"/>
      <c r="E121" s="38"/>
      <c r="F121" s="38"/>
      <c r="G121" s="38"/>
      <c r="H121" s="52">
        <f>'Original Data'!N117-$H$2</f>
        <v>0.006205774319</v>
      </c>
      <c r="I121" s="52">
        <f>'Original Data'!P117-$I$2</f>
        <v>0.06937339368</v>
      </c>
      <c r="J121" s="52">
        <f>'Original Data'!J117-$J$2</f>
        <v>0.06933311619</v>
      </c>
      <c r="K121" s="40">
        <f t="shared" si="2"/>
        <v>0.06937339368</v>
      </c>
      <c r="L121" s="41">
        <f t="shared" si="3"/>
        <v>0.06933311619</v>
      </c>
      <c r="M121" s="42">
        <f t="shared" si="4"/>
        <v>0.006205774319</v>
      </c>
      <c r="N121" s="58">
        <f>'Cubic Output'!J117</f>
        <v>0.005837078958</v>
      </c>
      <c r="O121" s="59">
        <f t="shared" si="6"/>
        <v>0.0003686953603</v>
      </c>
      <c r="P121" s="45">
        <f t="shared" si="7"/>
        <v>0.1421007032</v>
      </c>
      <c r="Q121" s="46">
        <f t="shared" si="8"/>
        <v>-0.325461949</v>
      </c>
      <c r="R121" s="46">
        <f t="shared" si="9"/>
        <v>0.8840537258</v>
      </c>
      <c r="S121" s="46">
        <f t="shared" si="10"/>
        <v>-0.005149230688</v>
      </c>
      <c r="T121" s="38">
        <f t="shared" ref="T121:AM121" si="125">T$1*POWER($K121,T$2)*POWER($L121,T$3)</f>
        <v>0.1421007032</v>
      </c>
      <c r="U121" s="38">
        <f t="shared" si="125"/>
        <v>-0.1899613206</v>
      </c>
      <c r="V121" s="38">
        <f t="shared" si="125"/>
        <v>0.01754813831</v>
      </c>
      <c r="W121" s="38">
        <f t="shared" si="125"/>
        <v>-0.1530487667</v>
      </c>
      <c r="X121" s="38">
        <f t="shared" si="125"/>
        <v>0.880120498</v>
      </c>
      <c r="Y121" s="38">
        <f t="shared" si="125"/>
        <v>-0.006640351669</v>
      </c>
      <c r="Z121" s="38">
        <f t="shared" si="125"/>
        <v>0.01809532626</v>
      </c>
      <c r="AA121" s="38">
        <f t="shared" si="125"/>
        <v>0.0003794556135</v>
      </c>
      <c r="AB121" s="38">
        <f t="shared" si="125"/>
        <v>-0.003584349207</v>
      </c>
      <c r="AC121" s="38">
        <f t="shared" si="125"/>
        <v>-0.004316853203</v>
      </c>
      <c r="AD121" s="38">
        <f t="shared" si="125"/>
        <v>-0.002894165155</v>
      </c>
      <c r="AE121" s="38">
        <f t="shared" si="125"/>
        <v>-0.06323905173</v>
      </c>
      <c r="AF121" s="38">
        <f t="shared" si="125"/>
        <v>0.05959105093</v>
      </c>
      <c r="AG121" s="38">
        <f t="shared" si="125"/>
        <v>-0.00004810364236</v>
      </c>
      <c r="AH121" s="38">
        <f t="shared" si="125"/>
        <v>0.00005525969923</v>
      </c>
      <c r="AI121" s="38">
        <f t="shared" si="125"/>
        <v>0.001284803381</v>
      </c>
      <c r="AJ121" s="38">
        <f t="shared" si="125"/>
        <v>0.000002166956542</v>
      </c>
      <c r="AK121" s="38">
        <f t="shared" si="125"/>
        <v>-0.00001634666582</v>
      </c>
      <c r="AL121" s="38">
        <f t="shared" si="125"/>
        <v>-0.0001115423156</v>
      </c>
      <c r="AM121" s="38">
        <f t="shared" si="125"/>
        <v>0.0002266978568</v>
      </c>
    </row>
    <row r="122">
      <c r="A122" s="38"/>
      <c r="B122" s="38"/>
      <c r="C122" s="38"/>
      <c r="D122" s="38"/>
      <c r="E122" s="38"/>
      <c r="F122" s="38"/>
      <c r="G122" s="38"/>
      <c r="H122" s="52">
        <f>'Original Data'!N118-$H$2</f>
        <v>0.02631469765</v>
      </c>
      <c r="I122" s="52">
        <f>'Original Data'!P118-$I$2</f>
        <v>-0.1211211712</v>
      </c>
      <c r="J122" s="52">
        <f>'Original Data'!J118-$J$2</f>
        <v>-0.0866036006</v>
      </c>
      <c r="K122" s="40">
        <f t="shared" si="2"/>
        <v>-0.1211211712</v>
      </c>
      <c r="L122" s="41">
        <f t="shared" si="3"/>
        <v>-0.0866036006</v>
      </c>
      <c r="M122" s="42">
        <f t="shared" si="4"/>
        <v>0.02631469765</v>
      </c>
      <c r="N122" s="58">
        <f>'Cubic Output'!J118</f>
        <v>0.02949687725</v>
      </c>
      <c r="O122" s="59">
        <f t="shared" si="6"/>
        <v>-0.003182179593</v>
      </c>
      <c r="P122" s="45">
        <f t="shared" si="7"/>
        <v>0.1421007032</v>
      </c>
      <c r="Q122" s="46">
        <f t="shared" si="8"/>
        <v>0.05533201375</v>
      </c>
      <c r="R122" s="46">
        <f t="shared" si="9"/>
        <v>0.836437945</v>
      </c>
      <c r="S122" s="46">
        <f t="shared" si="10"/>
        <v>-0.02472409678</v>
      </c>
      <c r="T122" s="38">
        <f t="shared" ref="T122:AM122" si="126">T$1*POWER($K122,T$2)*POWER($L122,T$3)</f>
        <v>0.1421007032</v>
      </c>
      <c r="U122" s="38">
        <f t="shared" si="126"/>
        <v>-0.1899613206</v>
      </c>
      <c r="V122" s="38">
        <f t="shared" si="126"/>
        <v>-0.02191927963</v>
      </c>
      <c r="W122" s="38">
        <f t="shared" si="126"/>
        <v>0.267212614</v>
      </c>
      <c r="X122" s="38">
        <f t="shared" si="126"/>
        <v>0.880120498</v>
      </c>
      <c r="Y122" s="38">
        <f t="shared" si="126"/>
        <v>0.008294425455</v>
      </c>
      <c r="Z122" s="38">
        <f t="shared" si="126"/>
        <v>-0.03159319436</v>
      </c>
      <c r="AA122" s="38">
        <f t="shared" si="126"/>
        <v>0.0005920405299</v>
      </c>
      <c r="AB122" s="38">
        <f t="shared" si="126"/>
        <v>-0.007816865944</v>
      </c>
      <c r="AC122" s="38">
        <f t="shared" si="126"/>
        <v>-0.01315895868</v>
      </c>
      <c r="AD122" s="38">
        <f t="shared" si="126"/>
        <v>-0.002894165155</v>
      </c>
      <c r="AE122" s="38">
        <f t="shared" si="126"/>
        <v>0.07899153938</v>
      </c>
      <c r="AF122" s="38">
        <f t="shared" si="126"/>
        <v>-0.1040418739</v>
      </c>
      <c r="AG122" s="38">
        <f t="shared" si="126"/>
        <v>-0.0000750530626</v>
      </c>
      <c r="AH122" s="38">
        <f t="shared" si="126"/>
        <v>0.0001205121589</v>
      </c>
      <c r="AI122" s="38">
        <f t="shared" si="126"/>
        <v>0.003916434912</v>
      </c>
      <c r="AJ122" s="38">
        <f t="shared" si="126"/>
        <v>-0.000004223143967</v>
      </c>
      <c r="AK122" s="38">
        <f t="shared" si="126"/>
        <v>0.00004452939168</v>
      </c>
      <c r="AL122" s="38">
        <f t="shared" si="126"/>
        <v>0.0004247067143</v>
      </c>
      <c r="AM122" s="38">
        <f t="shared" si="126"/>
        <v>-0.001206504034</v>
      </c>
    </row>
    <row r="123">
      <c r="A123" s="38"/>
      <c r="B123" s="38"/>
      <c r="C123" s="38"/>
      <c r="D123" s="38"/>
      <c r="E123" s="38"/>
      <c r="F123" s="38"/>
      <c r="G123" s="38"/>
      <c r="H123" s="52">
        <f>'Original Data'!N119-$H$2</f>
        <v>0.02186875028</v>
      </c>
      <c r="I123" s="52">
        <f>'Original Data'!P119-$I$2</f>
        <v>0.1919411552</v>
      </c>
      <c r="J123" s="52">
        <f>'Original Data'!J119-$J$2</f>
        <v>0.2142542425</v>
      </c>
      <c r="K123" s="40">
        <f t="shared" si="2"/>
        <v>0.1919411552</v>
      </c>
      <c r="L123" s="41">
        <f t="shared" si="3"/>
        <v>0.2142542425</v>
      </c>
      <c r="M123" s="42">
        <f t="shared" si="4"/>
        <v>0.02186875028</v>
      </c>
      <c r="N123" s="58">
        <f>'Cubic Output'!J119</f>
        <v>0.0261018696</v>
      </c>
      <c r="O123" s="59">
        <f t="shared" si="6"/>
        <v>-0.00423311932</v>
      </c>
      <c r="P123" s="45">
        <f t="shared" si="7"/>
        <v>0.1421007032</v>
      </c>
      <c r="Q123" s="46">
        <f t="shared" si="8"/>
        <v>-0.5591865883</v>
      </c>
      <c r="R123" s="46">
        <f t="shared" si="9"/>
        <v>0.8495978868</v>
      </c>
      <c r="S123" s="46">
        <f t="shared" si="10"/>
        <v>-0.02179764222</v>
      </c>
      <c r="T123" s="38">
        <f t="shared" ref="T123:AM123" si="127">T$1*POWER($K123,T$2)*POWER($L123,T$3)</f>
        <v>0.1421007032</v>
      </c>
      <c r="U123" s="38">
        <f t="shared" si="127"/>
        <v>-0.1899613206</v>
      </c>
      <c r="V123" s="38">
        <f t="shared" si="127"/>
        <v>0.05422752197</v>
      </c>
      <c r="W123" s="38">
        <f t="shared" si="127"/>
        <v>-0.4234527897</v>
      </c>
      <c r="X123" s="38">
        <f t="shared" si="127"/>
        <v>0.880120498</v>
      </c>
      <c r="Y123" s="38">
        <f t="shared" si="127"/>
        <v>-0.02052011499</v>
      </c>
      <c r="Z123" s="38">
        <f t="shared" si="127"/>
        <v>0.05006584864</v>
      </c>
      <c r="AA123" s="38">
        <f t="shared" si="127"/>
        <v>0.003623584576</v>
      </c>
      <c r="AB123" s="38">
        <f t="shared" si="127"/>
        <v>-0.03064602762</v>
      </c>
      <c r="AC123" s="38">
        <f t="shared" si="127"/>
        <v>-0.03304590186</v>
      </c>
      <c r="AD123" s="38">
        <f t="shared" si="127"/>
        <v>-0.002894165155</v>
      </c>
      <c r="AE123" s="38">
        <f t="shared" si="127"/>
        <v>-0.1954222725</v>
      </c>
      <c r="AF123" s="38">
        <f t="shared" si="127"/>
        <v>0.1648755315</v>
      </c>
      <c r="AG123" s="38">
        <f t="shared" si="127"/>
        <v>-0.0004593623346</v>
      </c>
      <c r="AH123" s="38">
        <f t="shared" si="127"/>
        <v>0.0004724679911</v>
      </c>
      <c r="AI123" s="38">
        <f t="shared" si="127"/>
        <v>0.009835286127</v>
      </c>
      <c r="AJ123" s="38">
        <f t="shared" si="127"/>
        <v>0.00006394643422</v>
      </c>
      <c r="AK123" s="38">
        <f t="shared" si="127"/>
        <v>-0.0004318985726</v>
      </c>
      <c r="AL123" s="38">
        <f t="shared" si="127"/>
        <v>-0.002638631206</v>
      </c>
      <c r="AM123" s="38">
        <f t="shared" si="127"/>
        <v>0.004801455482</v>
      </c>
    </row>
    <row r="124">
      <c r="A124" s="38"/>
      <c r="B124" s="38"/>
      <c r="C124" s="38"/>
      <c r="D124" s="38"/>
      <c r="E124" s="38"/>
      <c r="F124" s="38"/>
      <c r="G124" s="38"/>
      <c r="H124" s="52">
        <f>'Original Data'!N120-$H$2</f>
        <v>0.006205774319</v>
      </c>
      <c r="I124" s="52">
        <f>'Original Data'!P120-$I$2</f>
        <v>0.09198589508</v>
      </c>
      <c r="J124" s="52">
        <f>'Original Data'!J120-$J$2</f>
        <v>0.09100494282</v>
      </c>
      <c r="K124" s="40">
        <f t="shared" si="2"/>
        <v>0.09198589508</v>
      </c>
      <c r="L124" s="41">
        <f t="shared" si="3"/>
        <v>0.09100494282</v>
      </c>
      <c r="M124" s="42">
        <f t="shared" si="4"/>
        <v>0.006205774319</v>
      </c>
      <c r="N124" s="58">
        <f>'Cubic Output'!J120</f>
        <v>0.004968721125</v>
      </c>
      <c r="O124" s="59">
        <f t="shared" si="6"/>
        <v>0.001237053194</v>
      </c>
      <c r="P124" s="45">
        <f t="shared" si="7"/>
        <v>0.1421007032</v>
      </c>
      <c r="Q124" s="46">
        <f t="shared" si="8"/>
        <v>-0.3698636158</v>
      </c>
      <c r="R124" s="46">
        <f t="shared" si="9"/>
        <v>0.8822239053</v>
      </c>
      <c r="S124" s="46">
        <f t="shared" si="10"/>
        <v>-0.004374410723</v>
      </c>
      <c r="T124" s="38">
        <f t="shared" ref="T124:AM124" si="128">T$1*POWER($K124,T$2)*POWER($L124,T$3)</f>
        <v>0.1421007032</v>
      </c>
      <c r="U124" s="38">
        <f t="shared" si="128"/>
        <v>-0.1899613206</v>
      </c>
      <c r="V124" s="38">
        <f t="shared" si="128"/>
        <v>0.02303325468</v>
      </c>
      <c r="W124" s="38">
        <f t="shared" si="128"/>
        <v>-0.2029355499</v>
      </c>
      <c r="X124" s="38">
        <f t="shared" si="128"/>
        <v>0.880120498</v>
      </c>
      <c r="Y124" s="38">
        <f t="shared" si="128"/>
        <v>-0.008715962258</v>
      </c>
      <c r="Z124" s="38">
        <f t="shared" si="128"/>
        <v>0.02399356144</v>
      </c>
      <c r="AA124" s="38">
        <f t="shared" si="128"/>
        <v>0.0006537466915</v>
      </c>
      <c r="AB124" s="38">
        <f t="shared" si="128"/>
        <v>-0.006238251415</v>
      </c>
      <c r="AC124" s="38">
        <f t="shared" si="128"/>
        <v>-0.0075896872</v>
      </c>
      <c r="AD124" s="38">
        <f t="shared" si="128"/>
        <v>-0.002894165155</v>
      </c>
      <c r="AE124" s="38">
        <f t="shared" si="128"/>
        <v>-0.08300602371</v>
      </c>
      <c r="AF124" s="38">
        <f t="shared" si="128"/>
        <v>0.07901496334</v>
      </c>
      <c r="AG124" s="38">
        <f t="shared" si="128"/>
        <v>-0.00008287556152</v>
      </c>
      <c r="AH124" s="38">
        <f t="shared" si="128"/>
        <v>0.00009617475225</v>
      </c>
      <c r="AI124" s="38">
        <f t="shared" si="128"/>
        <v>0.002258880558</v>
      </c>
      <c r="AJ124" s="38">
        <f t="shared" si="128"/>
        <v>0.000004900303566</v>
      </c>
      <c r="AK124" s="38">
        <f t="shared" si="128"/>
        <v>-0.00003734272485</v>
      </c>
      <c r="AL124" s="38">
        <f t="shared" si="128"/>
        <v>-0.0002574070952</v>
      </c>
      <c r="AM124" s="38">
        <f t="shared" si="128"/>
        <v>0.000528484567</v>
      </c>
    </row>
    <row r="125">
      <c r="A125" s="38"/>
      <c r="B125" s="38"/>
      <c r="C125" s="38"/>
      <c r="D125" s="38"/>
      <c r="E125" s="38"/>
      <c r="F125" s="38"/>
      <c r="G125" s="38"/>
      <c r="H125" s="52">
        <f>'Original Data'!N121-$H$2</f>
        <v>0.04354343666</v>
      </c>
      <c r="I125" s="52">
        <f>'Original Data'!P121-$I$2</f>
        <v>0.174773257</v>
      </c>
      <c r="J125" s="52">
        <f>'Original Data'!J121-$J$2</f>
        <v>0.2112376513</v>
      </c>
      <c r="K125" s="40">
        <f t="shared" si="2"/>
        <v>0.174773257</v>
      </c>
      <c r="L125" s="41">
        <f t="shared" si="3"/>
        <v>0.2112376513</v>
      </c>
      <c r="M125" s="42">
        <f t="shared" si="4"/>
        <v>0.04354343666</v>
      </c>
      <c r="N125" s="58">
        <f>'Cubic Output'!J121</f>
        <v>0.0434761522</v>
      </c>
      <c r="O125" s="59">
        <f t="shared" si="6"/>
        <v>0.0000672844554</v>
      </c>
      <c r="P125" s="45">
        <f t="shared" si="7"/>
        <v>0.1421007032</v>
      </c>
      <c r="Q125" s="46">
        <f t="shared" si="8"/>
        <v>-0.5220749637</v>
      </c>
      <c r="R125" s="46">
        <f t="shared" si="9"/>
        <v>0.8540885045</v>
      </c>
      <c r="S125" s="46">
        <f t="shared" si="10"/>
        <v>-0.03615734584</v>
      </c>
      <c r="T125" s="38">
        <f t="shared" ref="T125:AM125" si="129">T$1*POWER($K125,T$2)*POWER($L125,T$3)</f>
        <v>0.1421007032</v>
      </c>
      <c r="U125" s="38">
        <f t="shared" si="129"/>
        <v>-0.1899613206</v>
      </c>
      <c r="V125" s="38">
        <f t="shared" si="129"/>
        <v>0.05346402591</v>
      </c>
      <c r="W125" s="38">
        <f t="shared" si="129"/>
        <v>-0.385577669</v>
      </c>
      <c r="X125" s="38">
        <f t="shared" si="129"/>
        <v>0.880120498</v>
      </c>
      <c r="Y125" s="38">
        <f t="shared" si="129"/>
        <v>-0.02023120216</v>
      </c>
      <c r="Z125" s="38">
        <f t="shared" si="129"/>
        <v>0.04558778142</v>
      </c>
      <c r="AA125" s="38">
        <f t="shared" si="129"/>
        <v>0.003522266415</v>
      </c>
      <c r="AB125" s="38">
        <f t="shared" si="129"/>
        <v>-0.02751205073</v>
      </c>
      <c r="AC125" s="38">
        <f t="shared" si="129"/>
        <v>-0.02739878845</v>
      </c>
      <c r="AD125" s="38">
        <f t="shared" si="129"/>
        <v>-0.002894165155</v>
      </c>
      <c r="AE125" s="38">
        <f t="shared" si="129"/>
        <v>-0.1926708259</v>
      </c>
      <c r="AF125" s="38">
        <f t="shared" si="129"/>
        <v>0.1501284787</v>
      </c>
      <c r="AG125" s="38">
        <f t="shared" si="129"/>
        <v>-0.0004465182168</v>
      </c>
      <c r="AH125" s="38">
        <f t="shared" si="129"/>
        <v>0.0004241516551</v>
      </c>
      <c r="AI125" s="38">
        <f t="shared" si="129"/>
        <v>0.008154564069</v>
      </c>
      <c r="AJ125" s="38">
        <f t="shared" si="129"/>
        <v>0.00006128328421</v>
      </c>
      <c r="AK125" s="38">
        <f t="shared" si="129"/>
        <v>-0.00038227196</v>
      </c>
      <c r="AL125" s="38">
        <f t="shared" si="129"/>
        <v>-0.002156921525</v>
      </c>
      <c r="AM125" s="38">
        <f t="shared" si="129"/>
        <v>0.00362487915</v>
      </c>
    </row>
    <row r="126">
      <c r="A126" s="38"/>
      <c r="B126" s="38"/>
      <c r="C126" s="38"/>
      <c r="D126" s="38"/>
      <c r="E126" s="38"/>
      <c r="F126" s="38"/>
      <c r="G126" s="38"/>
      <c r="H126" s="52">
        <f>'Original Data'!N122-$H$2</f>
        <v>0.1230888912</v>
      </c>
      <c r="I126" s="52">
        <f>'Original Data'!P122-$I$2</f>
        <v>0.2883129088</v>
      </c>
      <c r="J126" s="52">
        <f>'Original Data'!J122-$J$2</f>
        <v>0.3799652923</v>
      </c>
      <c r="K126" s="40">
        <f t="shared" si="2"/>
        <v>0.2883129088</v>
      </c>
      <c r="L126" s="41">
        <f t="shared" si="3"/>
        <v>0.3799652923</v>
      </c>
      <c r="M126" s="42">
        <f t="shared" si="4"/>
        <v>0.1230888912</v>
      </c>
      <c r="N126" s="58">
        <f>'Cubic Output'!J122</f>
        <v>0.1087991178</v>
      </c>
      <c r="O126" s="59">
        <f t="shared" si="6"/>
        <v>0.01428977344</v>
      </c>
      <c r="P126" s="45">
        <f t="shared" si="7"/>
        <v>0.1421007032</v>
      </c>
      <c r="Q126" s="46">
        <f t="shared" si="8"/>
        <v>-0.72985675</v>
      </c>
      <c r="R126" s="46">
        <f t="shared" si="9"/>
        <v>0.7741320949</v>
      </c>
      <c r="S126" s="46">
        <f t="shared" si="10"/>
        <v>-0.07576840254</v>
      </c>
      <c r="T126" s="38">
        <f t="shared" ref="T126:AM126" si="130">T$1*POWER($K126,T$2)*POWER($L126,T$3)</f>
        <v>0.1421007032</v>
      </c>
      <c r="U126" s="38">
        <f t="shared" si="130"/>
        <v>-0.1899613206</v>
      </c>
      <c r="V126" s="38">
        <f t="shared" si="130"/>
        <v>0.09616881323</v>
      </c>
      <c r="W126" s="38">
        <f t="shared" si="130"/>
        <v>-0.6360642426</v>
      </c>
      <c r="X126" s="38">
        <f t="shared" si="130"/>
        <v>0.880120498</v>
      </c>
      <c r="Y126" s="38">
        <f t="shared" si="130"/>
        <v>-0.03639102498</v>
      </c>
      <c r="Z126" s="38">
        <f t="shared" si="130"/>
        <v>0.07520341553</v>
      </c>
      <c r="AA126" s="38">
        <f t="shared" si="130"/>
        <v>0.01139639249</v>
      </c>
      <c r="AB126" s="38">
        <f t="shared" si="130"/>
        <v>-0.08163655506</v>
      </c>
      <c r="AC126" s="38">
        <f t="shared" si="130"/>
        <v>-0.07456063113</v>
      </c>
      <c r="AD126" s="38">
        <f t="shared" si="130"/>
        <v>-0.002894165155</v>
      </c>
      <c r="AE126" s="38">
        <f t="shared" si="130"/>
        <v>-0.3465680773</v>
      </c>
      <c r="AF126" s="38">
        <f t="shared" si="130"/>
        <v>0.2476579034</v>
      </c>
      <c r="AG126" s="38">
        <f t="shared" si="130"/>
        <v>-0.001444722305</v>
      </c>
      <c r="AH126" s="38">
        <f t="shared" si="130"/>
        <v>0.00125858593</v>
      </c>
      <c r="AI126" s="38">
        <f t="shared" si="130"/>
        <v>0.02219110691</v>
      </c>
      <c r="AJ126" s="38">
        <f t="shared" si="130"/>
        <v>0.0003566644514</v>
      </c>
      <c r="AK126" s="38">
        <f t="shared" si="130"/>
        <v>-0.00204035975</v>
      </c>
      <c r="AL126" s="38">
        <f t="shared" si="130"/>
        <v>-0.01055808512</v>
      </c>
      <c r="AM126" s="38">
        <f t="shared" si="130"/>
        <v>0.01627274642</v>
      </c>
    </row>
    <row r="127">
      <c r="A127" s="38"/>
      <c r="B127" s="38"/>
      <c r="C127" s="38"/>
      <c r="D127" s="38"/>
      <c r="E127" s="38"/>
      <c r="F127" s="38"/>
      <c r="G127" s="38"/>
      <c r="H127" s="52">
        <f>'Original Data'!N123-$H$2</f>
        <v>0.01109442179</v>
      </c>
      <c r="I127" s="52">
        <f>'Original Data'!P123-$I$2</f>
        <v>-0.1897963939</v>
      </c>
      <c r="J127" s="52">
        <f>'Original Data'!J123-$J$2</f>
        <v>-0.1586869339</v>
      </c>
      <c r="K127" s="40">
        <f t="shared" si="2"/>
        <v>-0.1897963939</v>
      </c>
      <c r="L127" s="41">
        <f t="shared" si="3"/>
        <v>-0.1586869339</v>
      </c>
      <c r="M127" s="42">
        <f t="shared" si="4"/>
        <v>0.01109442179</v>
      </c>
      <c r="N127" s="58">
        <f>'Cubic Output'!J123</f>
        <v>0.01757987375</v>
      </c>
      <c r="O127" s="59">
        <f t="shared" si="6"/>
        <v>-0.006485451954</v>
      </c>
      <c r="P127" s="45">
        <f t="shared" si="7"/>
        <v>0.1421007032</v>
      </c>
      <c r="Q127" s="46">
        <f t="shared" si="8"/>
        <v>0.1885962886</v>
      </c>
      <c r="R127" s="46">
        <f t="shared" si="9"/>
        <v>0.7930442169</v>
      </c>
      <c r="S127" s="46">
        <f t="shared" si="10"/>
        <v>-0.01400067531</v>
      </c>
      <c r="T127" s="38">
        <f t="shared" ref="T127:AM127" si="131">T$1*POWER($K127,T$2)*POWER($L127,T$3)</f>
        <v>0.1421007032</v>
      </c>
      <c r="U127" s="38">
        <f t="shared" si="131"/>
        <v>-0.1899613206</v>
      </c>
      <c r="V127" s="38">
        <f t="shared" si="131"/>
        <v>-0.04016349498</v>
      </c>
      <c r="W127" s="38">
        <f t="shared" si="131"/>
        <v>0.4187211043</v>
      </c>
      <c r="X127" s="38">
        <f t="shared" si="131"/>
        <v>0.880120498</v>
      </c>
      <c r="Y127" s="38">
        <f t="shared" si="131"/>
        <v>0.01519817808</v>
      </c>
      <c r="Z127" s="38">
        <f t="shared" si="131"/>
        <v>-0.04950641002</v>
      </c>
      <c r="AA127" s="38">
        <f t="shared" si="131"/>
        <v>0.001987750538</v>
      </c>
      <c r="AB127" s="38">
        <f t="shared" si="131"/>
        <v>-0.02244428525</v>
      </c>
      <c r="AC127" s="38">
        <f t="shared" si="131"/>
        <v>-0.0323115144</v>
      </c>
      <c r="AD127" s="38">
        <f t="shared" si="131"/>
        <v>-0.002894165155</v>
      </c>
      <c r="AE127" s="38">
        <f t="shared" si="131"/>
        <v>0.1447390767</v>
      </c>
      <c r="AF127" s="38">
        <f t="shared" si="131"/>
        <v>-0.163033203</v>
      </c>
      <c r="AG127" s="38">
        <f t="shared" si="131"/>
        <v>-0.0002519874199</v>
      </c>
      <c r="AH127" s="38">
        <f t="shared" si="131"/>
        <v>0.0003460222152</v>
      </c>
      <c r="AI127" s="38">
        <f t="shared" si="131"/>
        <v>0.009616714069</v>
      </c>
      <c r="AJ127" s="38">
        <f t="shared" si="131"/>
        <v>-0.00002598074189</v>
      </c>
      <c r="AK127" s="38">
        <f t="shared" si="131"/>
        <v>0.0002342745425</v>
      </c>
      <c r="AL127" s="38">
        <f t="shared" si="131"/>
        <v>0.00191086558</v>
      </c>
      <c r="AM127" s="38">
        <f t="shared" si="131"/>
        <v>-0.0046422921</v>
      </c>
    </row>
    <row r="128">
      <c r="A128" s="38"/>
      <c r="B128" s="38"/>
      <c r="C128" s="38"/>
      <c r="D128" s="38"/>
      <c r="E128" s="38"/>
      <c r="F128" s="38"/>
      <c r="G128" s="38"/>
      <c r="H128" s="52">
        <f>'Original Data'!N124-$H$2</f>
        <v>0.007409626646</v>
      </c>
      <c r="I128" s="52">
        <f>'Original Data'!P124-$I$2</f>
        <v>0.1588386298</v>
      </c>
      <c r="J128" s="52">
        <f>'Original Data'!J124-$J$2</f>
        <v>0.1563950333</v>
      </c>
      <c r="K128" s="40">
        <f t="shared" si="2"/>
        <v>0.1588386298</v>
      </c>
      <c r="L128" s="41">
        <f t="shared" si="3"/>
        <v>0.1563950333</v>
      </c>
      <c r="M128" s="42">
        <f t="shared" si="4"/>
        <v>0.007409626646</v>
      </c>
      <c r="N128" s="58">
        <f>'Cubic Output'!J124</f>
        <v>0.001257006174</v>
      </c>
      <c r="O128" s="59">
        <f t="shared" si="6"/>
        <v>0.006152620472</v>
      </c>
      <c r="P128" s="45">
        <f t="shared" si="7"/>
        <v>0.1421007032</v>
      </c>
      <c r="Q128" s="46">
        <f t="shared" si="8"/>
        <v>-0.5008012443</v>
      </c>
      <c r="R128" s="46">
        <f t="shared" si="9"/>
        <v>0.8673613962</v>
      </c>
      <c r="S128" s="46">
        <f t="shared" si="10"/>
        <v>-0.001089487614</v>
      </c>
      <c r="T128" s="38">
        <f t="shared" ref="T128:AM128" si="132">T$1*POWER($K128,T$2)*POWER($L128,T$3)</f>
        <v>0.1421007032</v>
      </c>
      <c r="U128" s="38">
        <f t="shared" si="132"/>
        <v>-0.1899613206</v>
      </c>
      <c r="V128" s="38">
        <f t="shared" si="132"/>
        <v>0.03958341736</v>
      </c>
      <c r="W128" s="38">
        <f t="shared" si="132"/>
        <v>-0.350423341</v>
      </c>
      <c r="X128" s="38">
        <f t="shared" si="132"/>
        <v>0.880120498</v>
      </c>
      <c r="Y128" s="38">
        <f t="shared" si="132"/>
        <v>-0.0149786722</v>
      </c>
      <c r="Z128" s="38">
        <f t="shared" si="132"/>
        <v>0.0414314001</v>
      </c>
      <c r="AA128" s="38">
        <f t="shared" si="132"/>
        <v>0.001930747385</v>
      </c>
      <c r="AB128" s="38">
        <f t="shared" si="132"/>
        <v>-0.01851210236</v>
      </c>
      <c r="AC128" s="38">
        <f t="shared" si="132"/>
        <v>-0.02263047471</v>
      </c>
      <c r="AD128" s="38">
        <f t="shared" si="132"/>
        <v>-0.002894165155</v>
      </c>
      <c r="AE128" s="38">
        <f t="shared" si="132"/>
        <v>-0.1426486237</v>
      </c>
      <c r="AF128" s="38">
        <f t="shared" si="132"/>
        <v>0.1364407934</v>
      </c>
      <c r="AG128" s="38">
        <f t="shared" si="132"/>
        <v>-0.000244761122</v>
      </c>
      <c r="AH128" s="38">
        <f t="shared" si="132"/>
        <v>0.0002853999846</v>
      </c>
      <c r="AI128" s="38">
        <f t="shared" si="132"/>
        <v>0.006735394752</v>
      </c>
      <c r="AJ128" s="38">
        <f t="shared" si="132"/>
        <v>0.00002487120985</v>
      </c>
      <c r="AK128" s="38">
        <f t="shared" si="132"/>
        <v>-0.0001904394197</v>
      </c>
      <c r="AL128" s="38">
        <f t="shared" si="132"/>
        <v>-0.001319010571</v>
      </c>
      <c r="AM128" s="38">
        <f t="shared" si="132"/>
        <v>0.002721052929</v>
      </c>
    </row>
    <row r="129">
      <c r="A129" s="38"/>
      <c r="B129" s="38"/>
      <c r="C129" s="38"/>
      <c r="D129" s="38"/>
      <c r="E129" s="38"/>
      <c r="F129" s="38"/>
      <c r="G129" s="38"/>
      <c r="H129" s="52">
        <f>'Original Data'!N125-$H$2</f>
        <v>0.03850391096</v>
      </c>
      <c r="I129" s="52">
        <f>'Original Data'!P125-$I$2</f>
        <v>0.03050448227</v>
      </c>
      <c r="J129" s="52">
        <f>'Original Data'!J125-$J$2</f>
        <v>0.05922973273</v>
      </c>
      <c r="K129" s="40">
        <f t="shared" si="2"/>
        <v>0.03050448227</v>
      </c>
      <c r="L129" s="41">
        <f t="shared" si="3"/>
        <v>0.05922973273</v>
      </c>
      <c r="M129" s="42">
        <f t="shared" si="4"/>
        <v>0.03850391096</v>
      </c>
      <c r="N129" s="58">
        <f>'Cubic Output'!J125</f>
        <v>0.03495021127</v>
      </c>
      <c r="O129" s="59">
        <f t="shared" si="6"/>
        <v>0.003553699699</v>
      </c>
      <c r="P129" s="45">
        <f t="shared" si="7"/>
        <v>0.1421007032</v>
      </c>
      <c r="Q129" s="46">
        <f t="shared" si="8"/>
        <v>-0.2422680892</v>
      </c>
      <c r="R129" s="46">
        <f t="shared" si="9"/>
        <v>0.8805004161</v>
      </c>
      <c r="S129" s="46">
        <f t="shared" si="10"/>
        <v>-0.03048380751</v>
      </c>
      <c r="T129" s="38">
        <f t="shared" ref="T129:AM129" si="133">T$1*POWER($K129,T$2)*POWER($L129,T$3)</f>
        <v>0.1421007032</v>
      </c>
      <c r="U129" s="38">
        <f t="shared" si="133"/>
        <v>-0.1899613206</v>
      </c>
      <c r="V129" s="38">
        <f t="shared" si="133"/>
        <v>0.01499098265</v>
      </c>
      <c r="W129" s="38">
        <f t="shared" si="133"/>
        <v>-0.06729775122</v>
      </c>
      <c r="X129" s="38">
        <f t="shared" si="133"/>
        <v>0.880120498</v>
      </c>
      <c r="Y129" s="38">
        <f t="shared" si="133"/>
        <v>-0.005672704131</v>
      </c>
      <c r="Z129" s="38">
        <f t="shared" si="133"/>
        <v>0.007956776077</v>
      </c>
      <c r="AA129" s="38">
        <f t="shared" si="133"/>
        <v>0.0002769230381</v>
      </c>
      <c r="AB129" s="38">
        <f t="shared" si="133"/>
        <v>-0.001346418547</v>
      </c>
      <c r="AC129" s="38">
        <f t="shared" si="133"/>
        <v>-0.0008346583006</v>
      </c>
      <c r="AD129" s="38">
        <f t="shared" si="133"/>
        <v>-0.002894165155</v>
      </c>
      <c r="AE129" s="38">
        <f t="shared" si="133"/>
        <v>-0.05402370956</v>
      </c>
      <c r="AF129" s="38">
        <f t="shared" si="133"/>
        <v>0.026203045</v>
      </c>
      <c r="AG129" s="38">
        <f t="shared" si="133"/>
        <v>-0.00003510557313</v>
      </c>
      <c r="AH129" s="38">
        <f t="shared" si="133"/>
        <v>0.00002075765492</v>
      </c>
      <c r="AI129" s="38">
        <f t="shared" si="133"/>
        <v>0.0002484151663</v>
      </c>
      <c r="AJ129" s="38">
        <f t="shared" si="133"/>
        <v>0.000001350975149</v>
      </c>
      <c r="AK129" s="38">
        <f t="shared" si="133"/>
        <v>-0.000005245634271</v>
      </c>
      <c r="AL129" s="38">
        <f t="shared" si="133"/>
        <v>-0.00001842383965</v>
      </c>
      <c r="AM129" s="38">
        <f t="shared" si="133"/>
        <v>0.00001927345475</v>
      </c>
    </row>
    <row r="130">
      <c r="A130" s="38"/>
      <c r="B130" s="38"/>
      <c r="C130" s="38"/>
      <c r="D130" s="38"/>
      <c r="E130" s="38"/>
      <c r="F130" s="38"/>
      <c r="G130" s="38"/>
      <c r="H130" s="52">
        <f>'Original Data'!N126-$H$2</f>
        <v>-0.03903232092</v>
      </c>
      <c r="I130" s="52">
        <f>'Original Data'!P126-$I$2</f>
        <v>0.1982581055</v>
      </c>
      <c r="J130" s="52">
        <f>'Original Data'!J126-$J$2</f>
        <v>0.1509305524</v>
      </c>
      <c r="K130" s="40">
        <f t="shared" si="2"/>
        <v>0.1982581055</v>
      </c>
      <c r="L130" s="41">
        <f t="shared" si="3"/>
        <v>0.1509305524</v>
      </c>
      <c r="M130" s="42">
        <f t="shared" si="4"/>
        <v>-0.03903232092</v>
      </c>
      <c r="N130" s="58">
        <f>'Cubic Output'!J126</f>
        <v>-0.0487942787</v>
      </c>
      <c r="O130" s="59">
        <f t="shared" si="6"/>
        <v>0.009761957784</v>
      </c>
      <c r="P130" s="45">
        <f t="shared" si="7"/>
        <v>0.1421007032</v>
      </c>
      <c r="Q130" s="46">
        <f t="shared" si="8"/>
        <v>-0.5891499466</v>
      </c>
      <c r="R130" s="46">
        <f t="shared" si="9"/>
        <v>0.8616211249</v>
      </c>
      <c r="S130" s="46">
        <f t="shared" si="10"/>
        <v>0.04346138591</v>
      </c>
      <c r="T130" s="38">
        <f t="shared" ref="T130:AM130" si="134">T$1*POWER($K130,T$2)*POWER($L130,T$3)</f>
        <v>0.1421007032</v>
      </c>
      <c r="U130" s="38">
        <f t="shared" si="134"/>
        <v>-0.1899613206</v>
      </c>
      <c r="V130" s="38">
        <f t="shared" si="134"/>
        <v>0.03820036303</v>
      </c>
      <c r="W130" s="38">
        <f t="shared" si="134"/>
        <v>-0.437388989</v>
      </c>
      <c r="X130" s="38">
        <f t="shared" si="134"/>
        <v>0.880120498</v>
      </c>
      <c r="Y130" s="38">
        <f t="shared" si="134"/>
        <v>-0.01445531372</v>
      </c>
      <c r="Z130" s="38">
        <f t="shared" si="134"/>
        <v>0.05171355923</v>
      </c>
      <c r="AA130" s="38">
        <f t="shared" si="134"/>
        <v>0.001798182906</v>
      </c>
      <c r="AB130" s="38">
        <f t="shared" si="134"/>
        <v>-0.02229896816</v>
      </c>
      <c r="AC130" s="38">
        <f t="shared" si="134"/>
        <v>-0.0352568334</v>
      </c>
      <c r="AD130" s="38">
        <f t="shared" si="134"/>
        <v>-0.002894165155</v>
      </c>
      <c r="AE130" s="38">
        <f t="shared" si="134"/>
        <v>-0.1376644457</v>
      </c>
      <c r="AF130" s="38">
        <f t="shared" si="134"/>
        <v>0.1703017286</v>
      </c>
      <c r="AG130" s="38">
        <f t="shared" si="134"/>
        <v>-0.000227955904</v>
      </c>
      <c r="AH130" s="38">
        <f t="shared" si="134"/>
        <v>0.0003437818701</v>
      </c>
      <c r="AI130" s="38">
        <f t="shared" si="134"/>
        <v>0.0104933146</v>
      </c>
      <c r="AJ130" s="38">
        <f t="shared" si="134"/>
        <v>0.00002235422027</v>
      </c>
      <c r="AK130" s="38">
        <f t="shared" si="134"/>
        <v>-0.0002213808643</v>
      </c>
      <c r="AL130" s="38">
        <f t="shared" si="134"/>
        <v>-0.001983134274</v>
      </c>
      <c r="AM130" s="38">
        <f t="shared" si="134"/>
        <v>0.005291288589</v>
      </c>
    </row>
    <row r="131">
      <c r="A131" s="38"/>
      <c r="B131" s="38"/>
      <c r="C131" s="38"/>
      <c r="D131" s="38"/>
      <c r="E131" s="38"/>
      <c r="F131" s="38"/>
      <c r="G131" s="38"/>
      <c r="H131" s="52">
        <f>'Original Data'!N127-$H$2</f>
        <v>-0.06429515333</v>
      </c>
      <c r="I131" s="52">
        <f>'Original Data'!P127-$I$2</f>
        <v>-0.07031023097</v>
      </c>
      <c r="J131" s="52">
        <f>'Original Data'!J127-$J$2</f>
        <v>-0.1294597136</v>
      </c>
      <c r="K131" s="40">
        <f t="shared" si="2"/>
        <v>-0.07031023097</v>
      </c>
      <c r="L131" s="41">
        <f t="shared" si="3"/>
        <v>-0.1294597136</v>
      </c>
      <c r="M131" s="42">
        <f t="shared" si="4"/>
        <v>-0.06429515333</v>
      </c>
      <c r="N131" s="58">
        <f>'Cubic Output'!J127</f>
        <v>-0.06450367195</v>
      </c>
      <c r="O131" s="59">
        <f t="shared" si="6"/>
        <v>0.0002085186248</v>
      </c>
      <c r="P131" s="45">
        <f t="shared" si="7"/>
        <v>0.1421007032</v>
      </c>
      <c r="Q131" s="46">
        <f t="shared" si="8"/>
        <v>-0.067611858</v>
      </c>
      <c r="R131" s="46">
        <f t="shared" si="9"/>
        <v>0.8642853692</v>
      </c>
      <c r="S131" s="46">
        <f t="shared" si="10"/>
        <v>0.05606903145</v>
      </c>
      <c r="T131" s="38">
        <f t="shared" ref="T131:AM131" si="135">T$1*POWER($K131,T$2)*POWER($L131,T$3)</f>
        <v>0.1421007032</v>
      </c>
      <c r="U131" s="38">
        <f t="shared" si="135"/>
        <v>-0.1899613206</v>
      </c>
      <c r="V131" s="38">
        <f t="shared" si="135"/>
        <v>-0.03276611647</v>
      </c>
      <c r="W131" s="38">
        <f t="shared" si="135"/>
        <v>0.1551155791</v>
      </c>
      <c r="X131" s="38">
        <f t="shared" si="135"/>
        <v>0.880120498</v>
      </c>
      <c r="Y131" s="38">
        <f t="shared" si="135"/>
        <v>0.01239895266</v>
      </c>
      <c r="Z131" s="38">
        <f t="shared" si="135"/>
        <v>-0.0183396905</v>
      </c>
      <c r="AA131" s="38">
        <f t="shared" si="135"/>
        <v>0.001322966435</v>
      </c>
      <c r="AB131" s="38">
        <f t="shared" si="135"/>
        <v>-0.006783125005</v>
      </c>
      <c r="AC131" s="38">
        <f t="shared" si="135"/>
        <v>-0.004434232382</v>
      </c>
      <c r="AD131" s="38">
        <f t="shared" si="135"/>
        <v>-0.002894165155</v>
      </c>
      <c r="AE131" s="38">
        <f t="shared" si="135"/>
        <v>0.1180807957</v>
      </c>
      <c r="AF131" s="38">
        <f t="shared" si="135"/>
        <v>-0.06039578479</v>
      </c>
      <c r="AG131" s="38">
        <f t="shared" si="135"/>
        <v>-0.000167712644</v>
      </c>
      <c r="AH131" s="38">
        <f t="shared" si="135"/>
        <v>0.0001045750361</v>
      </c>
      <c r="AI131" s="38">
        <f t="shared" si="135"/>
        <v>0.001319738357</v>
      </c>
      <c r="AJ131" s="38">
        <f t="shared" si="135"/>
        <v>-0.00001410691233</v>
      </c>
      <c r="AK131" s="38">
        <f t="shared" si="135"/>
        <v>0.0000577620519</v>
      </c>
      <c r="AL131" s="38">
        <f t="shared" si="135"/>
        <v>0.0002139364311</v>
      </c>
      <c r="AM131" s="38">
        <f t="shared" si="135"/>
        <v>-0.0002360066103</v>
      </c>
    </row>
    <row r="132">
      <c r="A132" s="38"/>
      <c r="B132" s="38"/>
      <c r="C132" s="38"/>
      <c r="D132" s="38"/>
      <c r="E132" s="38"/>
      <c r="F132" s="38"/>
      <c r="G132" s="38"/>
      <c r="H132" s="52">
        <f>'Original Data'!N128-$H$2</f>
        <v>0.1046613728</v>
      </c>
      <c r="I132" s="52">
        <f>'Original Data'!P128-$I$2</f>
        <v>0.1778752226</v>
      </c>
      <c r="J132" s="52">
        <f>'Original Data'!J128-$J$2</f>
        <v>0.2555339123</v>
      </c>
      <c r="K132" s="40">
        <f t="shared" si="2"/>
        <v>0.1778752226</v>
      </c>
      <c r="L132" s="41">
        <f t="shared" si="3"/>
        <v>0.2555339123</v>
      </c>
      <c r="M132" s="42">
        <f t="shared" si="4"/>
        <v>0.1046613728</v>
      </c>
      <c r="N132" s="58">
        <f>'Cubic Output'!J128</f>
        <v>0.09297998242</v>
      </c>
      <c r="O132" s="59">
        <f t="shared" si="6"/>
        <v>0.01168139036</v>
      </c>
      <c r="P132" s="45">
        <f t="shared" si="7"/>
        <v>0.1421007032</v>
      </c>
      <c r="Q132" s="46">
        <f t="shared" si="8"/>
        <v>-0.5177070576</v>
      </c>
      <c r="R132" s="46">
        <f t="shared" si="9"/>
        <v>0.8449461378</v>
      </c>
      <c r="S132" s="46">
        <f t="shared" si="10"/>
        <v>-0.07420158195</v>
      </c>
      <c r="T132" s="38">
        <f t="shared" ref="T132:AM132" si="136">T$1*POWER($K132,T$2)*POWER($L132,T$3)</f>
        <v>0.1421007032</v>
      </c>
      <c r="U132" s="38">
        <f t="shared" si="136"/>
        <v>-0.1899613206</v>
      </c>
      <c r="V132" s="38">
        <f t="shared" si="136"/>
        <v>0.06467536268</v>
      </c>
      <c r="W132" s="38">
        <f t="shared" si="136"/>
        <v>-0.3924210997</v>
      </c>
      <c r="X132" s="38">
        <f t="shared" si="136"/>
        <v>0.880120498</v>
      </c>
      <c r="Y132" s="38">
        <f t="shared" si="136"/>
        <v>-0.02447365897</v>
      </c>
      <c r="Z132" s="38">
        <f t="shared" si="136"/>
        <v>0.0463968968</v>
      </c>
      <c r="AA132" s="38">
        <f t="shared" si="136"/>
        <v>0.005154382337</v>
      </c>
      <c r="AB132" s="38">
        <f t="shared" si="136"/>
        <v>-0.0338719855</v>
      </c>
      <c r="AC132" s="38">
        <f t="shared" si="136"/>
        <v>-0.0283799949</v>
      </c>
      <c r="AD132" s="38">
        <f t="shared" si="136"/>
        <v>-0.002894165155</v>
      </c>
      <c r="AE132" s="38">
        <f t="shared" si="136"/>
        <v>-0.2330736477</v>
      </c>
      <c r="AF132" s="38">
        <f t="shared" si="136"/>
        <v>0.1527930361</v>
      </c>
      <c r="AG132" s="38">
        <f t="shared" si="136"/>
        <v>-0.0006534217856</v>
      </c>
      <c r="AH132" s="38">
        <f t="shared" si="136"/>
        <v>0.0005222023924</v>
      </c>
      <c r="AI132" s="38">
        <f t="shared" si="136"/>
        <v>0.008446595626</v>
      </c>
      <c r="AJ132" s="38">
        <f t="shared" si="136"/>
        <v>0.0001084859943</v>
      </c>
      <c r="AK132" s="38">
        <f t="shared" si="136"/>
        <v>-0.0005693342995</v>
      </c>
      <c r="AL132" s="38">
        <f t="shared" si="136"/>
        <v>-0.002702666836</v>
      </c>
      <c r="AM132" s="38">
        <f t="shared" si="136"/>
        <v>0.003821333688</v>
      </c>
    </row>
    <row r="133">
      <c r="A133" s="38"/>
      <c r="B133" s="38"/>
      <c r="C133" s="38"/>
      <c r="D133" s="38"/>
      <c r="E133" s="38"/>
      <c r="F133" s="38"/>
      <c r="G133" s="38"/>
      <c r="H133" s="52">
        <f>'Original Data'!N129-$H$2</f>
        <v>-0.08267099776</v>
      </c>
      <c r="I133" s="52">
        <f>'Original Data'!P129-$I$2</f>
        <v>0.1703318968</v>
      </c>
      <c r="J133" s="52">
        <f>'Original Data'!J129-$J$2</f>
        <v>0.08182588658</v>
      </c>
      <c r="K133" s="40">
        <f t="shared" si="2"/>
        <v>0.1703318968</v>
      </c>
      <c r="L133" s="41">
        <f t="shared" si="3"/>
        <v>0.08182588658</v>
      </c>
      <c r="M133" s="42">
        <f t="shared" si="4"/>
        <v>-0.08267099776</v>
      </c>
      <c r="N133" s="58">
        <f>'Cubic Output'!J129</f>
        <v>-0.08524344411</v>
      </c>
      <c r="O133" s="59">
        <f t="shared" si="6"/>
        <v>0.002572446348</v>
      </c>
      <c r="P133" s="45">
        <f t="shared" si="7"/>
        <v>0.1421007032</v>
      </c>
      <c r="Q133" s="46">
        <f t="shared" si="8"/>
        <v>-0.5450305958</v>
      </c>
      <c r="R133" s="46">
        <f t="shared" si="9"/>
        <v>0.880831156</v>
      </c>
      <c r="S133" s="46">
        <f t="shared" si="10"/>
        <v>0.0791335357</v>
      </c>
      <c r="T133" s="38">
        <f t="shared" ref="T133:AM133" si="137">T$1*POWER($K133,T$2)*POWER($L133,T$3)</f>
        <v>0.1421007032</v>
      </c>
      <c r="U133" s="38">
        <f t="shared" si="137"/>
        <v>-0.1899613206</v>
      </c>
      <c r="V133" s="38">
        <f t="shared" si="137"/>
        <v>0.02071004527</v>
      </c>
      <c r="W133" s="38">
        <f t="shared" si="137"/>
        <v>-0.3757793204</v>
      </c>
      <c r="X133" s="38">
        <f t="shared" si="137"/>
        <v>0.880120498</v>
      </c>
      <c r="Y133" s="38">
        <f t="shared" si="137"/>
        <v>-0.007836841792</v>
      </c>
      <c r="Z133" s="38">
        <f t="shared" si="137"/>
        <v>0.04442929894</v>
      </c>
      <c r="AA133" s="38">
        <f t="shared" si="137"/>
        <v>0.0005285194579</v>
      </c>
      <c r="AB133" s="38">
        <f t="shared" si="137"/>
        <v>-0.01038635964</v>
      </c>
      <c r="AC133" s="38">
        <f t="shared" si="137"/>
        <v>-0.02602395896</v>
      </c>
      <c r="AD133" s="38">
        <f t="shared" si="137"/>
        <v>-0.002894165155</v>
      </c>
      <c r="AE133" s="38">
        <f t="shared" si="137"/>
        <v>-0.07463376462</v>
      </c>
      <c r="AF133" s="38">
        <f t="shared" si="137"/>
        <v>0.1463133948</v>
      </c>
      <c r="AG133" s="38">
        <f t="shared" si="137"/>
        <v>-0.00006700048722</v>
      </c>
      <c r="AH133" s="38">
        <f t="shared" si="137"/>
        <v>0.0001601258908</v>
      </c>
      <c r="AI133" s="38">
        <f t="shared" si="137"/>
        <v>0.007745380461</v>
      </c>
      <c r="AJ133" s="38">
        <f t="shared" si="137"/>
        <v>0.000003562051548</v>
      </c>
      <c r="AK133" s="38">
        <f t="shared" si="137"/>
        <v>-0.00005590262812</v>
      </c>
      <c r="AL133" s="38">
        <f t="shared" si="137"/>
        <v>-0.0007935891844</v>
      </c>
      <c r="AM133" s="38">
        <f t="shared" si="137"/>
        <v>0.00335549458</v>
      </c>
    </row>
    <row r="134">
      <c r="A134" s="38"/>
      <c r="B134" s="38"/>
      <c r="C134" s="38"/>
      <c r="D134" s="38"/>
      <c r="E134" s="38"/>
      <c r="F134" s="38"/>
      <c r="G134" s="38"/>
      <c r="H134" s="52">
        <f>'Original Data'!N130-$H$2</f>
        <v>0.01994203805</v>
      </c>
      <c r="I134" s="52">
        <f>'Original Data'!P130-$I$2</f>
        <v>0.0912068234</v>
      </c>
      <c r="J134" s="52">
        <f>'Original Data'!J130-$J$2</f>
        <v>0.1020538068</v>
      </c>
      <c r="K134" s="40">
        <f t="shared" si="2"/>
        <v>0.0912068234</v>
      </c>
      <c r="L134" s="41">
        <f t="shared" si="3"/>
        <v>0.1020538068</v>
      </c>
      <c r="M134" s="42">
        <f t="shared" si="4"/>
        <v>0.01994203805</v>
      </c>
      <c r="N134" s="58">
        <f>'Cubic Output'!J130</f>
        <v>0.01740580952</v>
      </c>
      <c r="O134" s="59">
        <f t="shared" si="6"/>
        <v>0.00253622853</v>
      </c>
      <c r="P134" s="45">
        <f t="shared" si="7"/>
        <v>0.1421007032</v>
      </c>
      <c r="Q134" s="46">
        <f t="shared" si="8"/>
        <v>-0.3653484037</v>
      </c>
      <c r="R134" s="46">
        <f t="shared" si="9"/>
        <v>0.8805607537</v>
      </c>
      <c r="S134" s="46">
        <f t="shared" si="10"/>
        <v>-0.01521693534</v>
      </c>
      <c r="T134" s="38">
        <f t="shared" ref="T134:AM134" si="138">T$1*POWER($K134,T$2)*POWER($L134,T$3)</f>
        <v>0.1421007032</v>
      </c>
      <c r="U134" s="38">
        <f t="shared" si="138"/>
        <v>-0.1899613206</v>
      </c>
      <c r="V134" s="38">
        <f t="shared" si="138"/>
        <v>0.02582971046</v>
      </c>
      <c r="W134" s="38">
        <f t="shared" si="138"/>
        <v>-0.2012167936</v>
      </c>
      <c r="X134" s="38">
        <f t="shared" si="138"/>
        <v>0.880120498</v>
      </c>
      <c r="Y134" s="38">
        <f t="shared" si="138"/>
        <v>-0.009774162819</v>
      </c>
      <c r="Z134" s="38">
        <f t="shared" si="138"/>
        <v>0.02379034871</v>
      </c>
      <c r="AA134" s="38">
        <f t="shared" si="138"/>
        <v>0.0008221252</v>
      </c>
      <c r="AB134" s="38">
        <f t="shared" si="138"/>
        <v>-0.006936385051</v>
      </c>
      <c r="AC134" s="38">
        <f t="shared" si="138"/>
        <v>-0.007461670383</v>
      </c>
      <c r="AD134" s="38">
        <f t="shared" si="138"/>
        <v>-0.002894165155</v>
      </c>
      <c r="AE134" s="38">
        <f t="shared" si="138"/>
        <v>-0.09308374298</v>
      </c>
      <c r="AF134" s="38">
        <f t="shared" si="138"/>
        <v>0.07834574857</v>
      </c>
      <c r="AG134" s="38">
        <f t="shared" si="138"/>
        <v>-0.0001042209291</v>
      </c>
      <c r="AH134" s="38">
        <f t="shared" si="138"/>
        <v>0.0001069378371</v>
      </c>
      <c r="AI134" s="38">
        <f t="shared" si="138"/>
        <v>0.002220779555</v>
      </c>
      <c r="AJ134" s="38">
        <f t="shared" si="138"/>
        <v>0.000006910598627</v>
      </c>
      <c r="AK134" s="38">
        <f t="shared" si="138"/>
        <v>-0.00004656295701</v>
      </c>
      <c r="AL134" s="38">
        <f t="shared" si="138"/>
        <v>-0.0002837898935</v>
      </c>
      <c r="AM134" s="38">
        <f t="shared" si="138"/>
        <v>0.0005151700228</v>
      </c>
    </row>
    <row r="135">
      <c r="A135" s="38"/>
      <c r="B135" s="38"/>
      <c r="C135" s="38"/>
      <c r="D135" s="38"/>
      <c r="E135" s="38"/>
      <c r="F135" s="38"/>
      <c r="G135" s="38"/>
      <c r="H135" s="52">
        <f>'Original Data'!N131-$H$2</f>
        <v>-0.01147456514</v>
      </c>
      <c r="I135" s="52">
        <f>'Original Data'!P131-$I$2</f>
        <v>0.09520530017</v>
      </c>
      <c r="J135" s="52">
        <f>'Original Data'!J131-$J$2</f>
        <v>0.07183938186</v>
      </c>
      <c r="K135" s="40">
        <f t="shared" si="2"/>
        <v>0.09520530017</v>
      </c>
      <c r="L135" s="41">
        <f t="shared" si="3"/>
        <v>0.07183938186</v>
      </c>
      <c r="M135" s="42">
        <f t="shared" si="4"/>
        <v>-0.01147456514</v>
      </c>
      <c r="N135" s="58">
        <f>'Cubic Output'!J131</f>
        <v>-0.01810609074</v>
      </c>
      <c r="O135" s="59">
        <f t="shared" si="6"/>
        <v>0.0066315256</v>
      </c>
      <c r="P135" s="45">
        <f t="shared" si="7"/>
        <v>0.1421007032</v>
      </c>
      <c r="Q135" s="46">
        <f t="shared" si="8"/>
        <v>-0.3818169199</v>
      </c>
      <c r="R135" s="46">
        <f t="shared" si="9"/>
        <v>0.8852537262</v>
      </c>
      <c r="S135" s="46">
        <f t="shared" si="10"/>
        <v>0.01615449901</v>
      </c>
      <c r="T135" s="38">
        <f t="shared" ref="T135:AM135" si="139">T$1*POWER($K135,T$2)*POWER($L135,T$3)</f>
        <v>0.1421007032</v>
      </c>
      <c r="U135" s="38">
        <f t="shared" si="139"/>
        <v>-0.1899613206</v>
      </c>
      <c r="V135" s="38">
        <f t="shared" si="139"/>
        <v>0.0181824715</v>
      </c>
      <c r="W135" s="38">
        <f t="shared" si="139"/>
        <v>-0.2100380708</v>
      </c>
      <c r="X135" s="38">
        <f t="shared" si="139"/>
        <v>0.880120498</v>
      </c>
      <c r="Y135" s="38">
        <f t="shared" si="139"/>
        <v>-0.006880388268</v>
      </c>
      <c r="Z135" s="38">
        <f t="shared" si="139"/>
        <v>0.02483330968</v>
      </c>
      <c r="AA135" s="38">
        <f t="shared" si="139"/>
        <v>0.0004073847009</v>
      </c>
      <c r="AB135" s="38">
        <f t="shared" si="139"/>
        <v>-0.005096832572</v>
      </c>
      <c r="AC135" s="38">
        <f t="shared" si="139"/>
        <v>-0.008130245381</v>
      </c>
      <c r="AD135" s="38">
        <f t="shared" si="139"/>
        <v>-0.002894165155</v>
      </c>
      <c r="AE135" s="38">
        <f t="shared" si="139"/>
        <v>-0.06552502808</v>
      </c>
      <c r="AF135" s="38">
        <f t="shared" si="139"/>
        <v>0.0817804001</v>
      </c>
      <c r="AG135" s="38">
        <f t="shared" si="139"/>
        <v>-0.00005164421676</v>
      </c>
      <c r="AH135" s="38">
        <f t="shared" si="139"/>
        <v>0.0000785775656</v>
      </c>
      <c r="AI135" s="38">
        <f t="shared" si="139"/>
        <v>0.00241976418</v>
      </c>
      <c r="AJ135" s="38">
        <f t="shared" si="139"/>
        <v>0.000002410548099</v>
      </c>
      <c r="AK135" s="38">
        <f t="shared" si="139"/>
        <v>-0.0000240846924</v>
      </c>
      <c r="AL135" s="38">
        <f t="shared" si="139"/>
        <v>-0.0002176696583</v>
      </c>
      <c r="AM135" s="38">
        <f t="shared" si="139"/>
        <v>0.0005859384171</v>
      </c>
    </row>
    <row r="136">
      <c r="A136" s="38"/>
      <c r="B136" s="38"/>
      <c r="C136" s="38"/>
      <c r="D136" s="38"/>
      <c r="E136" s="38"/>
      <c r="F136" s="38"/>
      <c r="G136" s="38"/>
      <c r="H136" s="52">
        <f>'Original Data'!N132-$H$2</f>
        <v>0.02968914027</v>
      </c>
      <c r="I136" s="52">
        <f>'Original Data'!P132-$I$2</f>
        <v>0.03193390454</v>
      </c>
      <c r="J136" s="52">
        <f>'Original Data'!J132-$J$2</f>
        <v>0.04881306607</v>
      </c>
      <c r="K136" s="40">
        <f t="shared" si="2"/>
        <v>0.03193390454</v>
      </c>
      <c r="L136" s="41">
        <f t="shared" si="3"/>
        <v>0.04881306607</v>
      </c>
      <c r="M136" s="42">
        <f t="shared" si="4"/>
        <v>0.02968914027</v>
      </c>
      <c r="N136" s="58">
        <f>'Cubic Output'!J132</f>
        <v>0.02249837311</v>
      </c>
      <c r="O136" s="59">
        <f t="shared" si="6"/>
        <v>0.007190767153</v>
      </c>
      <c r="P136" s="45">
        <f t="shared" si="7"/>
        <v>0.1421007032</v>
      </c>
      <c r="Q136" s="46">
        <f t="shared" si="8"/>
        <v>-0.2480580699</v>
      </c>
      <c r="R136" s="46">
        <f t="shared" si="9"/>
        <v>0.8818868198</v>
      </c>
      <c r="S136" s="46">
        <f t="shared" si="10"/>
        <v>-0.01971707574</v>
      </c>
      <c r="T136" s="38">
        <f t="shared" ref="T136:AM136" si="140">T$1*POWER($K136,T$2)*POWER($L136,T$3)</f>
        <v>0.1421007032</v>
      </c>
      <c r="U136" s="38">
        <f t="shared" si="140"/>
        <v>-0.1899613206</v>
      </c>
      <c r="V136" s="38">
        <f t="shared" si="140"/>
        <v>0.01235453535</v>
      </c>
      <c r="W136" s="38">
        <f t="shared" si="140"/>
        <v>-0.07045128465</v>
      </c>
      <c r="X136" s="38">
        <f t="shared" si="140"/>
        <v>0.880120498</v>
      </c>
      <c r="Y136" s="38">
        <f t="shared" si="140"/>
        <v>-0.004675052018</v>
      </c>
      <c r="Z136" s="38">
        <f t="shared" si="140"/>
        <v>0.00832962597</v>
      </c>
      <c r="AA136" s="38">
        <f t="shared" si="140"/>
        <v>0.0001880839413</v>
      </c>
      <c r="AB136" s="38">
        <f t="shared" si="140"/>
        <v>-0.001161621828</v>
      </c>
      <c r="AC136" s="38">
        <f t="shared" si="140"/>
        <v>-0.0009147142513</v>
      </c>
      <c r="AD136" s="38">
        <f t="shared" si="140"/>
        <v>-0.002894165155</v>
      </c>
      <c r="AE136" s="38">
        <f t="shared" si="140"/>
        <v>-0.04452262035</v>
      </c>
      <c r="AF136" s="38">
        <f t="shared" si="140"/>
        <v>0.02743090443</v>
      </c>
      <c r="AG136" s="38">
        <f t="shared" si="140"/>
        <v>-0.00002384342813</v>
      </c>
      <c r="AH136" s="38">
        <f t="shared" si="140"/>
        <v>0.00001790865486</v>
      </c>
      <c r="AI136" s="38">
        <f t="shared" si="140"/>
        <v>0.0002722418176</v>
      </c>
      <c r="AJ136" s="38">
        <f t="shared" si="140"/>
        <v>0.0000007561993578</v>
      </c>
      <c r="AK136" s="38">
        <f t="shared" si="140"/>
        <v>-0.000003729743809</v>
      </c>
      <c r="AL136" s="38">
        <f t="shared" si="140"/>
        <v>-0.00001663999488</v>
      </c>
      <c r="AM136" s="38">
        <f t="shared" si="140"/>
        <v>0.00002211182872</v>
      </c>
    </row>
    <row r="137">
      <c r="A137" s="38"/>
      <c r="B137" s="38"/>
      <c r="C137" s="38"/>
      <c r="D137" s="38"/>
      <c r="E137" s="38"/>
      <c r="F137" s="38"/>
      <c r="G137" s="38"/>
      <c r="H137" s="52">
        <f>'Original Data'!N133-$H$2</f>
        <v>-0.0100849525</v>
      </c>
      <c r="I137" s="52">
        <f>'Original Data'!P133-$I$2</f>
        <v>0.1495738949</v>
      </c>
      <c r="J137" s="52">
        <f>'Original Data'!J133-$J$2</f>
        <v>0.1390908438</v>
      </c>
      <c r="K137" s="40">
        <f t="shared" si="2"/>
        <v>0.1495738949</v>
      </c>
      <c r="L137" s="41">
        <f t="shared" si="3"/>
        <v>0.1390908438</v>
      </c>
      <c r="M137" s="42">
        <f t="shared" si="4"/>
        <v>-0.0100849525</v>
      </c>
      <c r="N137" s="58">
        <f>'Cubic Output'!J133</f>
        <v>-0.006683887332</v>
      </c>
      <c r="O137" s="59">
        <f t="shared" si="6"/>
        <v>-0.003401065166</v>
      </c>
      <c r="P137" s="45">
        <f t="shared" si="7"/>
        <v>0.1421007032</v>
      </c>
      <c r="Q137" s="46">
        <f t="shared" si="8"/>
        <v>-0.4847414341</v>
      </c>
      <c r="R137" s="46">
        <f t="shared" si="9"/>
        <v>0.8717700183</v>
      </c>
      <c r="S137" s="46">
        <f t="shared" si="10"/>
        <v>0.005848510522</v>
      </c>
      <c r="T137" s="38">
        <f t="shared" ref="T137:AM137" si="141">T$1*POWER($K137,T$2)*POWER($L137,T$3)</f>
        <v>0.1421007032</v>
      </c>
      <c r="U137" s="38">
        <f t="shared" si="141"/>
        <v>-0.1899613206</v>
      </c>
      <c r="V137" s="38">
        <f t="shared" si="141"/>
        <v>0.03520374533</v>
      </c>
      <c r="W137" s="38">
        <f t="shared" si="141"/>
        <v>-0.3299838588</v>
      </c>
      <c r="X137" s="38">
        <f t="shared" si="141"/>
        <v>0.880120498</v>
      </c>
      <c r="Y137" s="38">
        <f t="shared" si="141"/>
        <v>-0.01332137033</v>
      </c>
      <c r="Z137" s="38">
        <f t="shared" si="141"/>
        <v>0.03901479063</v>
      </c>
      <c r="AA137" s="38">
        <f t="shared" si="141"/>
        <v>0.001527132169</v>
      </c>
      <c r="AB137" s="38">
        <f t="shared" si="141"/>
        <v>-0.01550354445</v>
      </c>
      <c r="AC137" s="38">
        <f t="shared" si="141"/>
        <v>-0.02006748772</v>
      </c>
      <c r="AD137" s="38">
        <f t="shared" si="141"/>
        <v>-0.002894165155</v>
      </c>
      <c r="AE137" s="38">
        <f t="shared" si="141"/>
        <v>-0.1268653935</v>
      </c>
      <c r="AF137" s="38">
        <f t="shared" si="141"/>
        <v>0.1284824789</v>
      </c>
      <c r="AG137" s="38">
        <f t="shared" si="141"/>
        <v>-0.0001935947633</v>
      </c>
      <c r="AH137" s="38">
        <f t="shared" si="141"/>
        <v>0.0002390172257</v>
      </c>
      <c r="AI137" s="38">
        <f t="shared" si="141"/>
        <v>0.00597258578</v>
      </c>
      <c r="AJ137" s="38">
        <f t="shared" si="141"/>
        <v>0.00001749539158</v>
      </c>
      <c r="AK137" s="38">
        <f t="shared" si="141"/>
        <v>-0.0001418429289</v>
      </c>
      <c r="AL137" s="38">
        <f t="shared" si="141"/>
        <v>-0.001040215218</v>
      </c>
      <c r="AM137" s="38">
        <f t="shared" si="141"/>
        <v>0.002272144786</v>
      </c>
    </row>
    <row r="138">
      <c r="A138" s="38"/>
      <c r="B138" s="38"/>
      <c r="C138" s="38"/>
      <c r="D138" s="38"/>
      <c r="E138" s="38"/>
      <c r="F138" s="38"/>
      <c r="G138" s="38"/>
      <c r="H138" s="52">
        <f>'Original Data'!N134-$H$2</f>
        <v>-0.06634471184</v>
      </c>
      <c r="I138" s="52">
        <f>'Original Data'!P134-$I$2</f>
        <v>-0.06347836924</v>
      </c>
      <c r="J138" s="52">
        <f>'Original Data'!J134-$J$2</f>
        <v>-0.1207544445</v>
      </c>
      <c r="K138" s="40">
        <f t="shared" si="2"/>
        <v>-0.06347836924</v>
      </c>
      <c r="L138" s="41">
        <f t="shared" si="3"/>
        <v>-0.1207544445</v>
      </c>
      <c r="M138" s="42">
        <f t="shared" si="4"/>
        <v>-0.06634471184</v>
      </c>
      <c r="N138" s="58">
        <f>'Cubic Output'!J134</f>
        <v>-0.0616195016</v>
      </c>
      <c r="O138" s="59">
        <f t="shared" si="6"/>
        <v>-0.004725210245</v>
      </c>
      <c r="P138" s="45">
        <f t="shared" si="7"/>
        <v>0.1421007032</v>
      </c>
      <c r="Q138" s="46">
        <f t="shared" si="8"/>
        <v>-0.08048073978</v>
      </c>
      <c r="R138" s="46">
        <f t="shared" si="9"/>
        <v>0.8669524634</v>
      </c>
      <c r="S138" s="46">
        <f t="shared" si="10"/>
        <v>0.05376000797</v>
      </c>
      <c r="T138" s="38">
        <f t="shared" ref="T138:AM138" si="142">T$1*POWER($K138,T$2)*POWER($L138,T$3)</f>
        <v>0.1421007032</v>
      </c>
      <c r="U138" s="38">
        <f t="shared" si="142"/>
        <v>-0.1899613206</v>
      </c>
      <c r="V138" s="38">
        <f t="shared" si="142"/>
        <v>-0.03056282206</v>
      </c>
      <c r="W138" s="38">
        <f t="shared" si="142"/>
        <v>0.1400434029</v>
      </c>
      <c r="X138" s="38">
        <f t="shared" si="142"/>
        <v>0.880120498</v>
      </c>
      <c r="Y138" s="38">
        <f t="shared" si="142"/>
        <v>0.01156520897</v>
      </c>
      <c r="Z138" s="38">
        <f t="shared" si="142"/>
        <v>-0.01655767062</v>
      </c>
      <c r="AA138" s="38">
        <f t="shared" si="142"/>
        <v>0.00115102774</v>
      </c>
      <c r="AB138" s="38">
        <f t="shared" si="142"/>
        <v>-0.005712228077</v>
      </c>
      <c r="AC138" s="38">
        <f t="shared" si="142"/>
        <v>-0.003614372609</v>
      </c>
      <c r="AD138" s="38">
        <f t="shared" si="142"/>
        <v>-0.002894165155</v>
      </c>
      <c r="AE138" s="38">
        <f t="shared" si="142"/>
        <v>0.11014068</v>
      </c>
      <c r="AF138" s="38">
        <f t="shared" si="142"/>
        <v>-0.05452728393</v>
      </c>
      <c r="AG138" s="38">
        <f t="shared" si="142"/>
        <v>-0.0001459159511</v>
      </c>
      <c r="AH138" s="38">
        <f t="shared" si="142"/>
        <v>0.00008806508162</v>
      </c>
      <c r="AI138" s="38">
        <f t="shared" si="142"/>
        <v>0.001075727603</v>
      </c>
      <c r="AJ138" s="38">
        <f t="shared" si="142"/>
        <v>-0.00001144820544</v>
      </c>
      <c r="AK138" s="38">
        <f t="shared" si="142"/>
        <v>0.00004537188406</v>
      </c>
      <c r="AL138" s="38">
        <f t="shared" si="142"/>
        <v>0.0001626551064</v>
      </c>
      <c r="AM138" s="38">
        <f t="shared" si="142"/>
        <v>-0.000173678427</v>
      </c>
    </row>
    <row r="139">
      <c r="A139" s="38"/>
      <c r="B139" s="38"/>
      <c r="C139" s="38"/>
      <c r="D139" s="38"/>
      <c r="E139" s="38"/>
      <c r="F139" s="38"/>
      <c r="G139" s="38"/>
      <c r="H139" s="52">
        <f>'Original Data'!N135-$H$2</f>
        <v>0.0216902898</v>
      </c>
      <c r="I139" s="52">
        <f>'Original Data'!P135-$I$2</f>
        <v>0.1838641661</v>
      </c>
      <c r="J139" s="52">
        <f>'Original Data'!J135-$J$2</f>
        <v>0.2042387255</v>
      </c>
      <c r="K139" s="40">
        <f t="shared" si="2"/>
        <v>0.1838641661</v>
      </c>
      <c r="L139" s="41">
        <f t="shared" si="3"/>
        <v>0.2042387255</v>
      </c>
      <c r="M139" s="42">
        <f t="shared" si="4"/>
        <v>0.0216902898</v>
      </c>
      <c r="N139" s="58">
        <f>'Cubic Output'!J135</f>
        <v>0.02453201831</v>
      </c>
      <c r="O139" s="59">
        <f t="shared" si="6"/>
        <v>-0.002841728504</v>
      </c>
      <c r="P139" s="45">
        <f t="shared" si="7"/>
        <v>0.1421007032</v>
      </c>
      <c r="Q139" s="46">
        <f t="shared" si="8"/>
        <v>-0.5439023793</v>
      </c>
      <c r="R139" s="46">
        <f t="shared" si="9"/>
        <v>0.8535040211</v>
      </c>
      <c r="S139" s="46">
        <f t="shared" si="10"/>
        <v>-0.02061294294</v>
      </c>
      <c r="T139" s="38">
        <f t="shared" ref="T139:AM139" si="143">T$1*POWER($K139,T$2)*POWER($L139,T$3)</f>
        <v>0.1421007032</v>
      </c>
      <c r="U139" s="38">
        <f t="shared" si="143"/>
        <v>-0.1899613206</v>
      </c>
      <c r="V139" s="38">
        <f t="shared" si="143"/>
        <v>0.05169260522</v>
      </c>
      <c r="W139" s="38">
        <f t="shared" si="143"/>
        <v>-0.4056336638</v>
      </c>
      <c r="X139" s="38">
        <f t="shared" si="143"/>
        <v>0.880120498</v>
      </c>
      <c r="Y139" s="38">
        <f t="shared" si="143"/>
        <v>-0.01956088283</v>
      </c>
      <c r="Z139" s="38">
        <f t="shared" si="143"/>
        <v>0.04795905025</v>
      </c>
      <c r="AA139" s="38">
        <f t="shared" si="143"/>
        <v>0.003292727004</v>
      </c>
      <c r="AB139" s="38">
        <f t="shared" si="143"/>
        <v>-0.02798413209</v>
      </c>
      <c r="AC139" s="38">
        <f t="shared" si="143"/>
        <v>-0.03032323925</v>
      </c>
      <c r="AD139" s="38">
        <f t="shared" si="143"/>
        <v>-0.002894165155</v>
      </c>
      <c r="AE139" s="38">
        <f t="shared" si="143"/>
        <v>-0.1862870737</v>
      </c>
      <c r="AF139" s="38">
        <f t="shared" si="143"/>
        <v>0.1579374787</v>
      </c>
      <c r="AG139" s="38">
        <f t="shared" si="143"/>
        <v>-0.0004174194729</v>
      </c>
      <c r="AH139" s="38">
        <f t="shared" si="143"/>
        <v>0.0004314297055</v>
      </c>
      <c r="AI139" s="38">
        <f t="shared" si="143"/>
        <v>0.009024953704</v>
      </c>
      <c r="AJ139" s="38">
        <f t="shared" si="143"/>
        <v>0.00005539139678</v>
      </c>
      <c r="AK139" s="38">
        <f t="shared" si="143"/>
        <v>-0.0003759482639</v>
      </c>
      <c r="AL139" s="38">
        <f t="shared" si="143"/>
        <v>-0.002308050674</v>
      </c>
      <c r="AM139" s="38">
        <f t="shared" si="143"/>
        <v>0.004220460912</v>
      </c>
    </row>
    <row r="140">
      <c r="A140" s="38"/>
      <c r="B140" s="38"/>
      <c r="C140" s="38"/>
      <c r="D140" s="38"/>
      <c r="E140" s="38"/>
      <c r="F140" s="38"/>
      <c r="G140" s="38"/>
      <c r="H140" s="52">
        <f>'Original Data'!N136-$H$2</f>
        <v>-0.03888482829</v>
      </c>
      <c r="I140" s="52">
        <f>'Original Data'!P136-$I$2</f>
        <v>0.3061489609</v>
      </c>
      <c r="J140" s="52">
        <f>'Original Data'!J136-$J$2</f>
        <v>0.2895691367</v>
      </c>
      <c r="K140" s="40">
        <f t="shared" si="2"/>
        <v>0.3061489609</v>
      </c>
      <c r="L140" s="41">
        <f t="shared" si="3"/>
        <v>0.2895691367</v>
      </c>
      <c r="M140" s="42">
        <f t="shared" si="4"/>
        <v>-0.03888482829</v>
      </c>
      <c r="N140" s="58">
        <f>'Cubic Output'!J136</f>
        <v>-0.03724110704</v>
      </c>
      <c r="O140" s="59">
        <f t="shared" si="6"/>
        <v>-0.001643721257</v>
      </c>
      <c r="P140" s="45">
        <f t="shared" si="7"/>
        <v>0.1421007032</v>
      </c>
      <c r="Q140" s="46">
        <f t="shared" si="8"/>
        <v>-0.7920850959</v>
      </c>
      <c r="R140" s="46">
        <f t="shared" si="9"/>
        <v>0.7887270971</v>
      </c>
      <c r="S140" s="46">
        <f t="shared" si="10"/>
        <v>0.03047895257</v>
      </c>
      <c r="T140" s="38">
        <f t="shared" ref="T140:AM140" si="144">T$1*POWER($K140,T$2)*POWER($L140,T$3)</f>
        <v>0.1421007032</v>
      </c>
      <c r="U140" s="38">
        <f t="shared" si="144"/>
        <v>-0.1899613206</v>
      </c>
      <c r="V140" s="38">
        <f t="shared" si="144"/>
        <v>0.07328964195</v>
      </c>
      <c r="W140" s="38">
        <f t="shared" si="144"/>
        <v>-0.6754134172</v>
      </c>
      <c r="X140" s="38">
        <f t="shared" si="144"/>
        <v>0.880120498</v>
      </c>
      <c r="Y140" s="38">
        <f t="shared" si="144"/>
        <v>-0.02773336907</v>
      </c>
      <c r="Z140" s="38">
        <f t="shared" si="144"/>
        <v>0.07985576371</v>
      </c>
      <c r="AA140" s="38">
        <f t="shared" si="144"/>
        <v>0.006618873554</v>
      </c>
      <c r="AB140" s="38">
        <f t="shared" si="144"/>
        <v>-0.06606352077</v>
      </c>
      <c r="AC140" s="38">
        <f t="shared" si="144"/>
        <v>-0.08407114833</v>
      </c>
      <c r="AD140" s="38">
        <f t="shared" si="144"/>
        <v>-0.002894165155</v>
      </c>
      <c r="AE140" s="38">
        <f t="shared" si="144"/>
        <v>-0.2641173312</v>
      </c>
      <c r="AF140" s="38">
        <f t="shared" si="144"/>
        <v>0.2629788937</v>
      </c>
      <c r="AG140" s="38">
        <f t="shared" si="144"/>
        <v>-0.0008390755465</v>
      </c>
      <c r="AH140" s="38">
        <f t="shared" si="144"/>
        <v>0.001018497383</v>
      </c>
      <c r="AI140" s="38">
        <f t="shared" si="144"/>
        <v>0.02502167447</v>
      </c>
      <c r="AJ140" s="38">
        <f t="shared" si="144"/>
        <v>0.0001578646371</v>
      </c>
      <c r="AK140" s="38">
        <f t="shared" si="144"/>
        <v>-0.001258323004</v>
      </c>
      <c r="AL140" s="38">
        <f t="shared" si="144"/>
        <v>-0.009072582085</v>
      </c>
      <c r="AM140" s="38">
        <f t="shared" si="144"/>
        <v>0.01948349941</v>
      </c>
    </row>
    <row r="141">
      <c r="A141" s="38"/>
      <c r="B141" s="38"/>
      <c r="C141" s="38"/>
      <c r="D141" s="38"/>
      <c r="E141" s="38"/>
      <c r="F141" s="38"/>
      <c r="G141" s="38"/>
      <c r="H141" s="52">
        <f>'Original Data'!N137-$H$2</f>
        <v>-0.09102237067</v>
      </c>
      <c r="I141" s="52">
        <f>'Original Data'!P137-$I$2</f>
        <v>0.2894272597</v>
      </c>
      <c r="J141" s="52">
        <f>'Original Data'!J137-$J$2</f>
        <v>0.2258214594</v>
      </c>
      <c r="K141" s="40">
        <f t="shared" si="2"/>
        <v>0.2894272597</v>
      </c>
      <c r="L141" s="41">
        <f t="shared" si="3"/>
        <v>0.2258214594</v>
      </c>
      <c r="M141" s="42">
        <f t="shared" si="4"/>
        <v>-0.09102237067</v>
      </c>
      <c r="N141" s="58">
        <f>'Cubic Output'!J137</f>
        <v>-0.08180417437</v>
      </c>
      <c r="O141" s="59">
        <f t="shared" si="6"/>
        <v>-0.009218196298</v>
      </c>
      <c r="P141" s="45">
        <f t="shared" si="7"/>
        <v>0.1421007032</v>
      </c>
      <c r="Q141" s="46">
        <f t="shared" si="8"/>
        <v>-0.7713288267</v>
      </c>
      <c r="R141" s="46">
        <f t="shared" si="9"/>
        <v>0.8141680495</v>
      </c>
      <c r="S141" s="46">
        <f t="shared" si="10"/>
        <v>0.07184180796</v>
      </c>
      <c r="T141" s="38">
        <f t="shared" ref="T141:AM141" si="145">T$1*POWER($K141,T$2)*POWER($L141,T$3)</f>
        <v>0.1421007032</v>
      </c>
      <c r="U141" s="38">
        <f t="shared" si="145"/>
        <v>-0.1899613206</v>
      </c>
      <c r="V141" s="38">
        <f t="shared" si="145"/>
        <v>0.0571551723</v>
      </c>
      <c r="W141" s="38">
        <f t="shared" si="145"/>
        <v>-0.6385226783</v>
      </c>
      <c r="X141" s="38">
        <f t="shared" si="145"/>
        <v>0.880120498</v>
      </c>
      <c r="Y141" s="38">
        <f t="shared" si="145"/>
        <v>-0.02162796059</v>
      </c>
      <c r="Z141" s="38">
        <f t="shared" si="145"/>
        <v>0.07549408233</v>
      </c>
      <c r="AA141" s="38">
        <f t="shared" si="145"/>
        <v>0.004025408516</v>
      </c>
      <c r="AB141" s="38">
        <f t="shared" si="145"/>
        <v>-0.04870586901</v>
      </c>
      <c r="AC141" s="38">
        <f t="shared" si="145"/>
        <v>-0.07513810976</v>
      </c>
      <c r="AD141" s="38">
        <f t="shared" si="145"/>
        <v>-0.002894165155</v>
      </c>
      <c r="AE141" s="38">
        <f t="shared" si="145"/>
        <v>-0.2059727838</v>
      </c>
      <c r="AF141" s="38">
        <f t="shared" si="145"/>
        <v>0.2486151197</v>
      </c>
      <c r="AG141" s="38">
        <f t="shared" si="145"/>
        <v>-0.000510301613</v>
      </c>
      <c r="AH141" s="38">
        <f t="shared" si="145"/>
        <v>0.000750895495</v>
      </c>
      <c r="AI141" s="38">
        <f t="shared" si="145"/>
        <v>0.02236297898</v>
      </c>
      <c r="AJ141" s="38">
        <f t="shared" si="145"/>
        <v>0.0000748727303</v>
      </c>
      <c r="AK141" s="38">
        <f t="shared" si="145"/>
        <v>-0.000723476878</v>
      </c>
      <c r="AL141" s="38">
        <f t="shared" si="145"/>
        <v>-0.006323494285</v>
      </c>
      <c r="AM141" s="38">
        <f t="shared" si="145"/>
        <v>0.01646216277</v>
      </c>
    </row>
    <row r="142">
      <c r="A142" s="38"/>
      <c r="B142" s="38"/>
      <c r="C142" s="38"/>
      <c r="D142" s="38"/>
      <c r="E142" s="38"/>
      <c r="F142" s="38"/>
      <c r="G142" s="38"/>
      <c r="H142" s="52">
        <f>'Original Data'!N138-$H$2</f>
        <v>-0.1681757101</v>
      </c>
      <c r="I142" s="52">
        <f>'Original Data'!P138-$I$2</f>
        <v>0.001284176219</v>
      </c>
      <c r="J142" s="52">
        <f>'Original Data'!J138-$J$2</f>
        <v>-0.1742674583</v>
      </c>
      <c r="K142" s="40">
        <f t="shared" si="2"/>
        <v>0.001284176219</v>
      </c>
      <c r="L142" s="41">
        <f t="shared" si="3"/>
        <v>-0.1742674583</v>
      </c>
      <c r="M142" s="42">
        <f t="shared" si="4"/>
        <v>-0.1681757101</v>
      </c>
      <c r="N142" s="58">
        <f>'Cubic Output'!J138</f>
        <v>-0.1662900066</v>
      </c>
      <c r="O142" s="59">
        <f t="shared" si="6"/>
        <v>-0.001885703564</v>
      </c>
      <c r="P142" s="45">
        <f t="shared" si="7"/>
        <v>0.1421007032</v>
      </c>
      <c r="Q142" s="46">
        <f t="shared" si="8"/>
        <v>-0.2369013273</v>
      </c>
      <c r="R142" s="46">
        <f t="shared" si="9"/>
        <v>0.8997083927</v>
      </c>
      <c r="S142" s="46">
        <f t="shared" si="10"/>
        <v>0.1568168202</v>
      </c>
      <c r="T142" s="38">
        <f t="shared" ref="T142:AM142" si="146">T$1*POWER($K142,T$2)*POWER($L142,T$3)</f>
        <v>0.1421007032</v>
      </c>
      <c r="U142" s="38">
        <f t="shared" si="146"/>
        <v>-0.1899613206</v>
      </c>
      <c r="V142" s="38">
        <f t="shared" si="146"/>
        <v>-0.0441069092</v>
      </c>
      <c r="W142" s="38">
        <f t="shared" si="146"/>
        <v>-0.002833097475</v>
      </c>
      <c r="X142" s="38">
        <f t="shared" si="146"/>
        <v>0.880120498</v>
      </c>
      <c r="Y142" s="38">
        <f t="shared" si="146"/>
        <v>0.01669039661</v>
      </c>
      <c r="Z142" s="38">
        <f t="shared" si="146"/>
        <v>0.0003349639743</v>
      </c>
      <c r="AA142" s="38">
        <f t="shared" si="146"/>
        <v>0.002397243423</v>
      </c>
      <c r="AB142" s="38">
        <f t="shared" si="146"/>
        <v>0.0001667698638</v>
      </c>
      <c r="AC142" s="38">
        <f t="shared" si="146"/>
        <v>-0.000001479212766</v>
      </c>
      <c r="AD142" s="38">
        <f t="shared" si="146"/>
        <v>-0.002894165155</v>
      </c>
      <c r="AE142" s="38">
        <f t="shared" si="146"/>
        <v>0.1589501441</v>
      </c>
      <c r="AF142" s="38">
        <f t="shared" si="146"/>
        <v>0.001103094521</v>
      </c>
      <c r="AG142" s="38">
        <f t="shared" si="146"/>
        <v>-0.0003038988913</v>
      </c>
      <c r="AH142" s="38">
        <f t="shared" si="146"/>
        <v>-0.000002571081104</v>
      </c>
      <c r="AI142" s="38">
        <f t="shared" si="146"/>
        <v>0.0000004402506809</v>
      </c>
      <c r="AJ142" s="38">
        <f t="shared" si="146"/>
        <v>-0.00003440938673</v>
      </c>
      <c r="AK142" s="38">
        <f t="shared" si="146"/>
        <v>-0.000001911666021</v>
      </c>
      <c r="AL142" s="38">
        <f t="shared" si="146"/>
        <v>0.00000009606796661</v>
      </c>
      <c r="AM142" s="38">
        <f t="shared" si="146"/>
        <v>0.000000001437945621</v>
      </c>
    </row>
    <row r="143">
      <c r="A143" s="38"/>
      <c r="B143" s="38"/>
      <c r="C143" s="38"/>
      <c r="D143" s="38"/>
      <c r="E143" s="38"/>
      <c r="F143" s="38"/>
      <c r="G143" s="38"/>
      <c r="H143" s="52">
        <f>'Original Data'!N139-$H$2</f>
        <v>-0.1132747452</v>
      </c>
      <c r="I143" s="52">
        <f>'Original Data'!P139-$I$2</f>
        <v>0.05431871152</v>
      </c>
      <c r="J143" s="52">
        <f>'Original Data'!J139-$J$2</f>
        <v>-0.07105408369</v>
      </c>
      <c r="K143" s="40">
        <f t="shared" si="2"/>
        <v>0.05431871152</v>
      </c>
      <c r="L143" s="41">
        <f t="shared" si="3"/>
        <v>-0.07105408369</v>
      </c>
      <c r="M143" s="42">
        <f t="shared" si="4"/>
        <v>-0.1132747452</v>
      </c>
      <c r="N143" s="58">
        <f>'Cubic Output'!J139</f>
        <v>-0.116200853</v>
      </c>
      <c r="O143" s="59">
        <f t="shared" si="6"/>
        <v>0.002926107827</v>
      </c>
      <c r="P143" s="45">
        <f t="shared" si="7"/>
        <v>0.1421007032</v>
      </c>
      <c r="Q143" s="46">
        <f t="shared" si="8"/>
        <v>-0.3277807716</v>
      </c>
      <c r="R143" s="46">
        <f t="shared" si="9"/>
        <v>0.9017222937</v>
      </c>
      <c r="S143" s="46">
        <f t="shared" si="10"/>
        <v>0.1094297634</v>
      </c>
      <c r="T143" s="38">
        <f t="shared" ref="T143:AM143" si="147">T$1*POWER($K143,T$2)*POWER($L143,T$3)</f>
        <v>0.1421007032</v>
      </c>
      <c r="U143" s="38">
        <f t="shared" si="147"/>
        <v>-0.1899613206</v>
      </c>
      <c r="V143" s="38">
        <f t="shared" si="147"/>
        <v>-0.01798371336</v>
      </c>
      <c r="W143" s="38">
        <f t="shared" si="147"/>
        <v>-0.1198357377</v>
      </c>
      <c r="X143" s="38">
        <f t="shared" si="147"/>
        <v>0.880120498</v>
      </c>
      <c r="Y143" s="38">
        <f t="shared" si="147"/>
        <v>0.006805176648</v>
      </c>
      <c r="Z143" s="38">
        <f t="shared" si="147"/>
        <v>0.01416846942</v>
      </c>
      <c r="AA143" s="38">
        <f t="shared" si="147"/>
        <v>0.0003985268882</v>
      </c>
      <c r="AB143" s="38">
        <f t="shared" si="147"/>
        <v>0.002876174005</v>
      </c>
      <c r="AC143" s="38">
        <f t="shared" si="147"/>
        <v>-0.002646551315</v>
      </c>
      <c r="AD143" s="38">
        <f t="shared" si="147"/>
        <v>-0.002894165155</v>
      </c>
      <c r="AE143" s="38">
        <f t="shared" si="147"/>
        <v>0.06480875404</v>
      </c>
      <c r="AF143" s="38">
        <f t="shared" si="147"/>
        <v>0.04665922961</v>
      </c>
      <c r="AG143" s="38">
        <f t="shared" si="147"/>
        <v>-0.00005052131058</v>
      </c>
      <c r="AH143" s="38">
        <f t="shared" si="147"/>
        <v>-0.00004434180413</v>
      </c>
      <c r="AI143" s="38">
        <f t="shared" si="147"/>
        <v>0.0007876798021</v>
      </c>
      <c r="AJ143" s="38">
        <f t="shared" si="147"/>
        <v>-0.000002332357778</v>
      </c>
      <c r="AK143" s="38">
        <f t="shared" si="147"/>
        <v>-0.00001344257133</v>
      </c>
      <c r="AL143" s="38">
        <f t="shared" si="147"/>
        <v>0.00007008111738</v>
      </c>
      <c r="AM143" s="38">
        <f t="shared" si="147"/>
        <v>0.0001088220674</v>
      </c>
    </row>
    <row r="144">
      <c r="A144" s="38"/>
      <c r="B144" s="38"/>
      <c r="C144" s="38"/>
      <c r="D144" s="38"/>
      <c r="E144" s="38"/>
      <c r="F144" s="38"/>
      <c r="G144" s="38"/>
      <c r="H144" s="52">
        <f>'Original Data'!N140-$H$2</f>
        <v>-0.06195956288</v>
      </c>
      <c r="I144" s="52">
        <f>'Original Data'!P140-$I$2</f>
        <v>0.07588077889</v>
      </c>
      <c r="J144" s="52">
        <f>'Original Data'!J140-$J$2</f>
        <v>0.009461214215</v>
      </c>
      <c r="K144" s="40">
        <f t="shared" si="2"/>
        <v>0.07588077889</v>
      </c>
      <c r="L144" s="41">
        <f t="shared" si="3"/>
        <v>0.009461214215</v>
      </c>
      <c r="M144" s="42">
        <f t="shared" si="4"/>
        <v>-0.06195956288</v>
      </c>
      <c r="N144" s="58">
        <f>'Cubic Output'!J140</f>
        <v>-0.06061024239</v>
      </c>
      <c r="O144" s="59">
        <f t="shared" si="6"/>
        <v>-0.00134932049</v>
      </c>
      <c r="P144" s="45">
        <f t="shared" si="7"/>
        <v>0.1421007032</v>
      </c>
      <c r="Q144" s="46">
        <f t="shared" si="8"/>
        <v>-0.3549717933</v>
      </c>
      <c r="R144" s="46">
        <f t="shared" si="9"/>
        <v>0.8933144296</v>
      </c>
      <c r="S144" s="46">
        <f t="shared" si="10"/>
        <v>0.05547966886</v>
      </c>
      <c r="T144" s="38">
        <f t="shared" ref="T144:AM144" si="148">T$1*POWER($K144,T$2)*POWER($L144,T$3)</f>
        <v>0.1421007032</v>
      </c>
      <c r="U144" s="38">
        <f t="shared" si="148"/>
        <v>-0.1899613206</v>
      </c>
      <c r="V144" s="38">
        <f t="shared" si="148"/>
        <v>0.002394623302</v>
      </c>
      <c r="W144" s="38">
        <f t="shared" si="148"/>
        <v>-0.1674050959</v>
      </c>
      <c r="X144" s="38">
        <f t="shared" si="148"/>
        <v>0.880120498</v>
      </c>
      <c r="Y144" s="38">
        <f t="shared" si="148"/>
        <v>-0.0009061440341</v>
      </c>
      <c r="Z144" s="38">
        <f t="shared" si="148"/>
        <v>0.01979270983</v>
      </c>
      <c r="AA144" s="38">
        <f t="shared" si="148"/>
        <v>0.000007065994467</v>
      </c>
      <c r="AB144" s="38">
        <f t="shared" si="148"/>
        <v>-0.000535001882</v>
      </c>
      <c r="AC144" s="38">
        <f t="shared" si="148"/>
        <v>-0.005164698339</v>
      </c>
      <c r="AD144" s="38">
        <f t="shared" si="148"/>
        <v>-0.002894165155</v>
      </c>
      <c r="AE144" s="38">
        <f t="shared" si="148"/>
        <v>-0.008629616668</v>
      </c>
      <c r="AF144" s="38">
        <f t="shared" si="148"/>
        <v>0.0651808297</v>
      </c>
      <c r="AG144" s="38">
        <f t="shared" si="148"/>
        <v>-0.0000008957571285</v>
      </c>
      <c r="AH144" s="38">
        <f t="shared" si="148"/>
        <v>0.000008248092298</v>
      </c>
      <c r="AI144" s="38">
        <f t="shared" si="148"/>
        <v>0.001537143279</v>
      </c>
      <c r="AJ144" s="38">
        <f t="shared" si="148"/>
        <v>0.00000000550641156</v>
      </c>
      <c r="AK144" s="38">
        <f t="shared" si="148"/>
        <v>-0.0000003329510088</v>
      </c>
      <c r="AL144" s="38">
        <f t="shared" si="148"/>
        <v>-0.00001821056797</v>
      </c>
      <c r="AM144" s="38">
        <f t="shared" si="148"/>
        <v>0.0002966633754</v>
      </c>
    </row>
    <row r="145">
      <c r="A145" s="38"/>
      <c r="B145" s="38"/>
      <c r="C145" s="38"/>
      <c r="D145" s="38"/>
      <c r="E145" s="38"/>
      <c r="F145" s="38"/>
      <c r="G145" s="38"/>
      <c r="H145" s="52">
        <f>'Original Data'!N141-$H$2</f>
        <v>-0.0006345308642</v>
      </c>
      <c r="I145" s="52">
        <f>'Original Data'!P141-$I$2</f>
        <v>0.2024477924</v>
      </c>
      <c r="J145" s="52">
        <f>'Original Data'!J141-$J$2</f>
        <v>0.1899014409</v>
      </c>
      <c r="K145" s="40">
        <f t="shared" si="2"/>
        <v>0.2024477924</v>
      </c>
      <c r="L145" s="41">
        <f t="shared" si="3"/>
        <v>0.1899014409</v>
      </c>
      <c r="M145" s="42">
        <f t="shared" si="4"/>
        <v>-0.0006345308642</v>
      </c>
      <c r="N145" s="58">
        <f>'Cubic Output'!J141</f>
        <v>-0.01341433375</v>
      </c>
      <c r="O145" s="59">
        <f t="shared" si="6"/>
        <v>0.01277980289</v>
      </c>
      <c r="P145" s="45">
        <f t="shared" si="7"/>
        <v>0.1421007032</v>
      </c>
      <c r="Q145" s="46">
        <f t="shared" si="8"/>
        <v>-0.5885295733</v>
      </c>
      <c r="R145" s="46">
        <f t="shared" si="9"/>
        <v>0.8521735535</v>
      </c>
      <c r="S145" s="46">
        <f t="shared" si="10"/>
        <v>0.01153758604</v>
      </c>
      <c r="T145" s="38">
        <f t="shared" ref="T145:AM145" si="149">T$1*POWER($K145,T$2)*POWER($L145,T$3)</f>
        <v>0.1421007032</v>
      </c>
      <c r="U145" s="38">
        <f t="shared" si="149"/>
        <v>-0.1899613206</v>
      </c>
      <c r="V145" s="38">
        <f t="shared" si="149"/>
        <v>0.04806385366</v>
      </c>
      <c r="W145" s="38">
        <f t="shared" si="149"/>
        <v>-0.4466321063</v>
      </c>
      <c r="X145" s="38">
        <f t="shared" si="149"/>
        <v>0.880120498</v>
      </c>
      <c r="Y145" s="38">
        <f t="shared" si="149"/>
        <v>-0.01818773509</v>
      </c>
      <c r="Z145" s="38">
        <f t="shared" si="149"/>
        <v>0.05280639537</v>
      </c>
      <c r="AA145" s="38">
        <f t="shared" si="149"/>
        <v>0.002846663035</v>
      </c>
      <c r="AB145" s="38">
        <f t="shared" si="149"/>
        <v>-0.02864956019</v>
      </c>
      <c r="AC145" s="38">
        <f t="shared" si="149"/>
        <v>-0.03676270765</v>
      </c>
      <c r="AD145" s="38">
        <f t="shared" si="149"/>
        <v>-0.002894165155</v>
      </c>
      <c r="AE145" s="38">
        <f t="shared" si="149"/>
        <v>-0.173209971</v>
      </c>
      <c r="AF145" s="38">
        <f t="shared" si="149"/>
        <v>0.1739006277</v>
      </c>
      <c r="AG145" s="38">
        <f t="shared" si="149"/>
        <v>-0.0003608718798</v>
      </c>
      <c r="AH145" s="38">
        <f t="shared" si="149"/>
        <v>0.0004416885711</v>
      </c>
      <c r="AI145" s="38">
        <f t="shared" si="149"/>
        <v>0.0109415004</v>
      </c>
      <c r="AJ145" s="38">
        <f t="shared" si="149"/>
        <v>0.00004452591178</v>
      </c>
      <c r="AK145" s="38">
        <f t="shared" si="149"/>
        <v>-0.0003578692385</v>
      </c>
      <c r="AL145" s="38">
        <f t="shared" si="149"/>
        <v>-0.002601761039</v>
      </c>
      <c r="AM145" s="38">
        <f t="shared" si="149"/>
        <v>0.005633881777</v>
      </c>
    </row>
    <row r="146">
      <c r="A146" s="38"/>
      <c r="B146" s="38"/>
      <c r="C146" s="38"/>
      <c r="D146" s="38"/>
      <c r="E146" s="38"/>
      <c r="F146" s="38"/>
      <c r="G146" s="38"/>
      <c r="H146" s="52">
        <f>'Original Data'!N142-$H$2</f>
        <v>-0.03185470535</v>
      </c>
      <c r="I146" s="52">
        <f>'Original Data'!P142-$I$2</f>
        <v>-0.08537936413</v>
      </c>
      <c r="J146" s="52">
        <f>'Original Data'!J142-$J$2</f>
        <v>-0.1098940214</v>
      </c>
      <c r="K146" s="40">
        <f t="shared" si="2"/>
        <v>-0.08537936413</v>
      </c>
      <c r="L146" s="41">
        <f t="shared" si="3"/>
        <v>-0.1098940214</v>
      </c>
      <c r="M146" s="42">
        <f t="shared" si="4"/>
        <v>-0.03185470535</v>
      </c>
      <c r="N146" s="58">
        <f>'Cubic Output'!J142</f>
        <v>-0.03013581295</v>
      </c>
      <c r="O146" s="59">
        <f t="shared" si="6"/>
        <v>-0.0017188924</v>
      </c>
      <c r="P146" s="45">
        <f t="shared" si="7"/>
        <v>0.1421007032</v>
      </c>
      <c r="Q146" s="46">
        <f t="shared" si="8"/>
        <v>-0.02941489178</v>
      </c>
      <c r="R146" s="46">
        <f t="shared" si="9"/>
        <v>0.8557978606</v>
      </c>
      <c r="S146" s="46">
        <f t="shared" si="10"/>
        <v>0.02582076695</v>
      </c>
      <c r="T146" s="38">
        <f t="shared" ref="T146:AM146" si="150">T$1*POWER($K146,T$2)*POWER($L146,T$3)</f>
        <v>0.1421007032</v>
      </c>
      <c r="U146" s="38">
        <f t="shared" si="150"/>
        <v>-0.1899613206</v>
      </c>
      <c r="V146" s="38">
        <f t="shared" si="150"/>
        <v>-0.02781406048</v>
      </c>
      <c r="W146" s="38">
        <f t="shared" si="150"/>
        <v>0.1883604893</v>
      </c>
      <c r="X146" s="38">
        <f t="shared" si="150"/>
        <v>0.880120498</v>
      </c>
      <c r="Y146" s="38">
        <f t="shared" si="150"/>
        <v>0.01052505626</v>
      </c>
      <c r="Z146" s="38">
        <f t="shared" si="150"/>
        <v>-0.02227031674</v>
      </c>
      <c r="AA146" s="38">
        <f t="shared" si="150"/>
        <v>0.0009532957875</v>
      </c>
      <c r="AB146" s="38">
        <f t="shared" si="150"/>
        <v>-0.006992035685</v>
      </c>
      <c r="AC146" s="38">
        <f t="shared" si="150"/>
        <v>-0.006538637066</v>
      </c>
      <c r="AD146" s="38">
        <f t="shared" si="150"/>
        <v>-0.002894165155</v>
      </c>
      <c r="AE146" s="38">
        <f t="shared" si="150"/>
        <v>0.1002348385</v>
      </c>
      <c r="AF146" s="38">
        <f t="shared" si="150"/>
        <v>-0.07334001937</v>
      </c>
      <c r="AG146" s="38">
        <f t="shared" si="150"/>
        <v>-0.0001208494432</v>
      </c>
      <c r="AH146" s="38">
        <f t="shared" si="150"/>
        <v>0.0001077957997</v>
      </c>
      <c r="AI146" s="38">
        <f t="shared" si="150"/>
        <v>0.001946061775</v>
      </c>
      <c r="AJ146" s="38">
        <f t="shared" si="150"/>
        <v>-0.000008628796755</v>
      </c>
      <c r="AK146" s="38">
        <f t="shared" si="150"/>
        <v>0.00005054239901</v>
      </c>
      <c r="AL146" s="38">
        <f t="shared" si="150"/>
        <v>0.0002677891357</v>
      </c>
      <c r="AM146" s="38">
        <f t="shared" si="150"/>
        <v>-0.0004225979068</v>
      </c>
    </row>
    <row r="147">
      <c r="A147" s="38"/>
      <c r="B147" s="38"/>
      <c r="C147" s="38"/>
      <c r="D147" s="38"/>
      <c r="E147" s="38"/>
      <c r="F147" s="38"/>
      <c r="G147" s="38"/>
      <c r="H147" s="52">
        <f>'Original Data'!N143-$H$2</f>
        <v>0.03397237392</v>
      </c>
      <c r="I147" s="52">
        <f>'Original Data'!P143-$I$2</f>
        <v>0.2115210163</v>
      </c>
      <c r="J147" s="52">
        <f>'Original Data'!J143-$J$2</f>
        <v>0.2351620532</v>
      </c>
      <c r="K147" s="40">
        <f t="shared" si="2"/>
        <v>0.2115210163</v>
      </c>
      <c r="L147" s="41">
        <f t="shared" si="3"/>
        <v>0.2351620532</v>
      </c>
      <c r="M147" s="42">
        <f t="shared" si="4"/>
        <v>0.03397237392</v>
      </c>
      <c r="N147" s="58">
        <f>'Cubic Output'!J143</f>
        <v>0.02584270646</v>
      </c>
      <c r="O147" s="59">
        <f t="shared" si="6"/>
        <v>0.008129667451</v>
      </c>
      <c r="P147" s="45">
        <f t="shared" si="7"/>
        <v>0.1421007032</v>
      </c>
      <c r="Q147" s="46">
        <f t="shared" si="8"/>
        <v>-0.5970911386</v>
      </c>
      <c r="R147" s="46">
        <f t="shared" si="9"/>
        <v>0.8399366618</v>
      </c>
      <c r="S147" s="46">
        <f t="shared" si="10"/>
        <v>-0.02130992597</v>
      </c>
      <c r="T147" s="38">
        <f t="shared" ref="T147:AM147" si="151">T$1*POWER($K147,T$2)*POWER($L147,T$3)</f>
        <v>0.1421007032</v>
      </c>
      <c r="U147" s="38">
        <f t="shared" si="151"/>
        <v>-0.1899613206</v>
      </c>
      <c r="V147" s="38">
        <f t="shared" si="151"/>
        <v>0.0595192667</v>
      </c>
      <c r="W147" s="38">
        <f t="shared" si="151"/>
        <v>-0.4666490847</v>
      </c>
      <c r="X147" s="38">
        <f t="shared" si="151"/>
        <v>0.880120498</v>
      </c>
      <c r="Y147" s="38">
        <f t="shared" si="151"/>
        <v>-0.02252255225</v>
      </c>
      <c r="Z147" s="38">
        <f t="shared" si="151"/>
        <v>0.0551730512</v>
      </c>
      <c r="AA147" s="38">
        <f t="shared" si="151"/>
        <v>0.004365299326</v>
      </c>
      <c r="AB147" s="38">
        <f t="shared" si="151"/>
        <v>-0.03706785212</v>
      </c>
      <c r="AC147" s="38">
        <f t="shared" si="151"/>
        <v>-0.0401317824</v>
      </c>
      <c r="AD147" s="38">
        <f t="shared" si="151"/>
        <v>-0.002894165155</v>
      </c>
      <c r="AE147" s="38">
        <f t="shared" si="151"/>
        <v>-0.214492382</v>
      </c>
      <c r="AF147" s="38">
        <f t="shared" si="151"/>
        <v>0.1816944362</v>
      </c>
      <c r="AG147" s="38">
        <f t="shared" si="151"/>
        <v>-0.0005533896195</v>
      </c>
      <c r="AH147" s="38">
        <f t="shared" si="151"/>
        <v>0.0005714728786</v>
      </c>
      <c r="AI147" s="38">
        <f t="shared" si="151"/>
        <v>0.01194422123</v>
      </c>
      <c r="AJ147" s="38">
        <f t="shared" si="151"/>
        <v>0.00008455314602</v>
      </c>
      <c r="AK147" s="38">
        <f t="shared" si="151"/>
        <v>-0.0005733803624</v>
      </c>
      <c r="AL147" s="38">
        <f t="shared" si="151"/>
        <v>-0.003517121305</v>
      </c>
      <c r="AM147" s="38">
        <f t="shared" si="151"/>
        <v>0.006425829035</v>
      </c>
    </row>
    <row r="148">
      <c r="A148" s="38"/>
      <c r="B148" s="38"/>
      <c r="C148" s="38"/>
      <c r="D148" s="38"/>
      <c r="E148" s="38"/>
      <c r="F148" s="38"/>
      <c r="G148" s="38"/>
      <c r="H148" s="52">
        <f>'Original Data'!N144-$H$2</f>
        <v>0.07213984025</v>
      </c>
      <c r="I148" s="52">
        <f>'Original Data'!P144-$I$2</f>
        <v>0.006041988239</v>
      </c>
      <c r="J148" s="52">
        <f>'Original Data'!J144-$J$2</f>
        <v>0.06797973273</v>
      </c>
      <c r="K148" s="40">
        <f t="shared" si="2"/>
        <v>0.006041988239</v>
      </c>
      <c r="L148" s="41">
        <f t="shared" si="3"/>
        <v>0.06797973273</v>
      </c>
      <c r="M148" s="42">
        <f t="shared" si="4"/>
        <v>0.07213984025</v>
      </c>
      <c r="N148" s="58">
        <f>'Cubic Output'!J144</f>
        <v>0.06922339885</v>
      </c>
      <c r="O148" s="59">
        <f t="shared" si="6"/>
        <v>0.002916441403</v>
      </c>
      <c r="P148" s="45">
        <f t="shared" si="7"/>
        <v>0.1421007032</v>
      </c>
      <c r="Q148" s="46">
        <f t="shared" si="8"/>
        <v>-0.1860853116</v>
      </c>
      <c r="R148" s="46">
        <f t="shared" si="9"/>
        <v>0.8752117165</v>
      </c>
      <c r="S148" s="46">
        <f t="shared" si="10"/>
        <v>-0.05974056769</v>
      </c>
      <c r="T148" s="38">
        <f t="shared" ref="T148:AM148" si="152">T$1*POWER($K148,T$2)*POWER($L148,T$3)</f>
        <v>0.1421007032</v>
      </c>
      <c r="U148" s="38">
        <f t="shared" si="152"/>
        <v>-0.1899613206</v>
      </c>
      <c r="V148" s="38">
        <f t="shared" si="152"/>
        <v>0.01720559839</v>
      </c>
      <c r="W148" s="38">
        <f t="shared" si="152"/>
        <v>-0.01332958933</v>
      </c>
      <c r="X148" s="38">
        <f t="shared" si="152"/>
        <v>0.880120498</v>
      </c>
      <c r="Y148" s="38">
        <f t="shared" si="152"/>
        <v>-0.006510731906</v>
      </c>
      <c r="Z148" s="38">
        <f t="shared" si="152"/>
        <v>0.001575989622</v>
      </c>
      <c r="AA148" s="38">
        <f t="shared" si="152"/>
        <v>0.0003647862394</v>
      </c>
      <c r="AB148" s="38">
        <f t="shared" si="152"/>
        <v>-0.0003060807257</v>
      </c>
      <c r="AC148" s="38">
        <f t="shared" si="152"/>
        <v>-0.0000327447102</v>
      </c>
      <c r="AD148" s="38">
        <f t="shared" si="152"/>
        <v>-0.002894165155</v>
      </c>
      <c r="AE148" s="38">
        <f t="shared" si="152"/>
        <v>-0.0620046245</v>
      </c>
      <c r="AF148" s="38">
        <f t="shared" si="152"/>
        <v>0.005190007433</v>
      </c>
      <c r="AG148" s="38">
        <f t="shared" si="152"/>
        <v>-0.00004624400371</v>
      </c>
      <c r="AH148" s="38">
        <f t="shared" si="152"/>
        <v>0.000004718828403</v>
      </c>
      <c r="AI148" s="38">
        <f t="shared" si="152"/>
        <v>0.000009745643963</v>
      </c>
      <c r="AJ148" s="38">
        <f t="shared" si="152"/>
        <v>0.000002042520386</v>
      </c>
      <c r="AK148" s="38">
        <f t="shared" si="152"/>
        <v>-0.000001368653729</v>
      </c>
      <c r="AL148" s="38">
        <f t="shared" si="152"/>
        <v>-0.0000008295685122</v>
      </c>
      <c r="AM148" s="38">
        <f t="shared" si="152"/>
        <v>0.0000001497642721</v>
      </c>
    </row>
    <row r="149">
      <c r="A149" s="38"/>
      <c r="B149" s="38"/>
      <c r="C149" s="38"/>
      <c r="D149" s="38"/>
      <c r="E149" s="38"/>
      <c r="F149" s="38"/>
      <c r="G149" s="38"/>
      <c r="H149" s="52">
        <f>'Original Data'!N145-$H$2</f>
        <v>-0.1902901826</v>
      </c>
      <c r="I149" s="52">
        <f>'Original Data'!P145-$I$2</f>
        <v>-0.05661610838</v>
      </c>
      <c r="J149" s="52">
        <f>'Original Data'!J145-$J$2</f>
        <v>-0.2449140402</v>
      </c>
      <c r="K149" s="40">
        <f t="shared" si="2"/>
        <v>-0.05661610838</v>
      </c>
      <c r="L149" s="41">
        <f t="shared" si="3"/>
        <v>-0.2449140402</v>
      </c>
      <c r="M149" s="42">
        <f t="shared" si="4"/>
        <v>-0.1902901826</v>
      </c>
      <c r="N149" s="58">
        <f>'Cubic Output'!J145</f>
        <v>-0.1896403429</v>
      </c>
      <c r="O149" s="59">
        <f t="shared" si="6"/>
        <v>-0.0006498396527</v>
      </c>
      <c r="P149" s="45">
        <f t="shared" si="7"/>
        <v>0.1421007032</v>
      </c>
      <c r="Q149" s="46">
        <f t="shared" si="8"/>
        <v>-0.1270446435</v>
      </c>
      <c r="R149" s="46">
        <f t="shared" si="9"/>
        <v>0.8803359295</v>
      </c>
      <c r="S149" s="46">
        <f t="shared" si="10"/>
        <v>0.1724853167</v>
      </c>
      <c r="T149" s="38">
        <f t="shared" ref="T149:AM149" si="153">T$1*POWER($K149,T$2)*POWER($L149,T$3)</f>
        <v>0.1421007032</v>
      </c>
      <c r="U149" s="38">
        <f t="shared" si="153"/>
        <v>-0.1899613206</v>
      </c>
      <c r="V149" s="38">
        <f t="shared" si="153"/>
        <v>-0.06198748429</v>
      </c>
      <c r="W149" s="38">
        <f t="shared" si="153"/>
        <v>0.1249041614</v>
      </c>
      <c r="X149" s="38">
        <f t="shared" si="153"/>
        <v>0.880120498</v>
      </c>
      <c r="Y149" s="38">
        <f t="shared" si="153"/>
        <v>0.02345654493</v>
      </c>
      <c r="Z149" s="38">
        <f t="shared" si="153"/>
        <v>-0.01476772144</v>
      </c>
      <c r="AA149" s="38">
        <f t="shared" si="153"/>
        <v>0.004734857433</v>
      </c>
      <c r="AB149" s="38">
        <f t="shared" si="153"/>
        <v>-0.0103330933</v>
      </c>
      <c r="AC149" s="38">
        <f t="shared" si="153"/>
        <v>-0.002875156095</v>
      </c>
      <c r="AD149" s="38">
        <f t="shared" si="153"/>
        <v>-0.002894165155</v>
      </c>
      <c r="AE149" s="38">
        <f t="shared" si="153"/>
        <v>0.2233872139</v>
      </c>
      <c r="AF149" s="38">
        <f t="shared" si="153"/>
        <v>-0.04863267052</v>
      </c>
      <c r="AG149" s="38">
        <f t="shared" si="153"/>
        <v>-0.0006002385536</v>
      </c>
      <c r="AH149" s="38">
        <f t="shared" si="153"/>
        <v>0.0001593046868</v>
      </c>
      <c r="AI149" s="38">
        <f t="shared" si="153"/>
        <v>0.0008557182968</v>
      </c>
      <c r="AJ149" s="38">
        <f t="shared" si="153"/>
        <v>-0.00009551445218</v>
      </c>
      <c r="AK149" s="38">
        <f t="shared" si="153"/>
        <v>0.0001664647117</v>
      </c>
      <c r="AL149" s="38">
        <f t="shared" si="153"/>
        <v>0.0002624259426</v>
      </c>
      <c r="AM149" s="38">
        <f t="shared" si="153"/>
        <v>-0.0001232221084</v>
      </c>
    </row>
    <row r="150">
      <c r="A150" s="38"/>
      <c r="B150" s="38"/>
      <c r="C150" s="38"/>
      <c r="D150" s="38"/>
      <c r="E150" s="38"/>
      <c r="F150" s="38"/>
      <c r="G150" s="38"/>
      <c r="H150" s="52">
        <f>'Original Data'!N146-$H$2</f>
        <v>-0.1816249135</v>
      </c>
      <c r="I150" s="52">
        <f>'Original Data'!P146-$I$2</f>
        <v>-0.01142202922</v>
      </c>
      <c r="J150" s="52">
        <f>'Original Data'!J146-$J$2</f>
        <v>-0.1890620679</v>
      </c>
      <c r="K150" s="40">
        <f t="shared" si="2"/>
        <v>-0.01142202922</v>
      </c>
      <c r="L150" s="41">
        <f t="shared" si="3"/>
        <v>-0.1890620679</v>
      </c>
      <c r="M150" s="42">
        <f t="shared" si="4"/>
        <v>-0.1816249135</v>
      </c>
      <c r="N150" s="58">
        <f>'Cubic Output'!J146</f>
        <v>-0.1702068572</v>
      </c>
      <c r="O150" s="59">
        <f t="shared" si="6"/>
        <v>-0.01141805627</v>
      </c>
      <c r="P150" s="45">
        <f t="shared" si="7"/>
        <v>0.1421007032</v>
      </c>
      <c r="Q150" s="46">
        <f t="shared" si="8"/>
        <v>-0.2126139124</v>
      </c>
      <c r="R150" s="46">
        <f t="shared" si="9"/>
        <v>0.8963438041</v>
      </c>
      <c r="S150" s="46">
        <f t="shared" si="10"/>
        <v>0.1594240589</v>
      </c>
      <c r="T150" s="38">
        <f t="shared" ref="T150:AM150" si="154">T$1*POWER($K150,T$2)*POWER($L150,T$3)</f>
        <v>0.1421007032</v>
      </c>
      <c r="U150" s="38">
        <f t="shared" si="154"/>
        <v>-0.1899613206</v>
      </c>
      <c r="V150" s="38">
        <f t="shared" si="154"/>
        <v>-0.04785140924</v>
      </c>
      <c r="W150" s="38">
        <f t="shared" si="154"/>
        <v>0.02519881749</v>
      </c>
      <c r="X150" s="38">
        <f t="shared" si="154"/>
        <v>0.880120498</v>
      </c>
      <c r="Y150" s="38">
        <f t="shared" si="154"/>
        <v>0.01810734447</v>
      </c>
      <c r="Z150" s="38">
        <f t="shared" si="154"/>
        <v>-0.002979317206</v>
      </c>
      <c r="AA150" s="38">
        <f t="shared" si="154"/>
        <v>0.002821553889</v>
      </c>
      <c r="AB150" s="38">
        <f t="shared" si="154"/>
        <v>-0.00160925299</v>
      </c>
      <c r="AC150" s="38">
        <f t="shared" si="154"/>
        <v>-0.0001170221126</v>
      </c>
      <c r="AD150" s="38">
        <f t="shared" si="154"/>
        <v>-0.002894165155</v>
      </c>
      <c r="AE150" s="38">
        <f t="shared" si="154"/>
        <v>0.1724443751</v>
      </c>
      <c r="AF150" s="38">
        <f t="shared" si="154"/>
        <v>-0.0098114088</v>
      </c>
      <c r="AG150" s="38">
        <f t="shared" si="154"/>
        <v>-0.0003576887898</v>
      </c>
      <c r="AH150" s="38">
        <f t="shared" si="154"/>
        <v>0.00002480975795</v>
      </c>
      <c r="AI150" s="38">
        <f t="shared" si="154"/>
        <v>0.00003482870479</v>
      </c>
      <c r="AJ150" s="38">
        <f t="shared" si="154"/>
        <v>-0.00004393809795</v>
      </c>
      <c r="AK150" s="38">
        <f t="shared" si="154"/>
        <v>0.00002001275498</v>
      </c>
      <c r="AL150" s="38">
        <f t="shared" si="154"/>
        <v>0.000008245253132</v>
      </c>
      <c r="AM150" s="38">
        <f t="shared" si="154"/>
        <v>-0.000001011808666</v>
      </c>
    </row>
    <row r="151">
      <c r="A151" s="38"/>
      <c r="B151" s="38"/>
      <c r="C151" s="38"/>
      <c r="D151" s="38"/>
      <c r="E151" s="38"/>
      <c r="F151" s="38"/>
      <c r="G151" s="38"/>
      <c r="H151" s="52">
        <f>'Original Data'!N147-$H$2</f>
        <v>-0.1494783303</v>
      </c>
      <c r="I151" s="52">
        <f>'Original Data'!P147-$I$2</f>
        <v>-0.004676166845</v>
      </c>
      <c r="J151" s="52">
        <f>'Original Data'!J147-$J$2</f>
        <v>-0.1497611311</v>
      </c>
      <c r="K151" s="40">
        <f t="shared" si="2"/>
        <v>-0.004676166845</v>
      </c>
      <c r="L151" s="41">
        <f t="shared" si="3"/>
        <v>-0.1497611311</v>
      </c>
      <c r="M151" s="42">
        <f t="shared" si="4"/>
        <v>-0.1494783303</v>
      </c>
      <c r="N151" s="58">
        <f>'Cubic Output'!J147</f>
        <v>-0.1395646893</v>
      </c>
      <c r="O151" s="59">
        <f t="shared" si="6"/>
        <v>-0.009913641021</v>
      </c>
      <c r="P151" s="45">
        <f t="shared" si="7"/>
        <v>0.1421007032</v>
      </c>
      <c r="Q151" s="46">
        <f t="shared" si="8"/>
        <v>-0.2175493348</v>
      </c>
      <c r="R151" s="46">
        <f t="shared" si="9"/>
        <v>0.8944730195</v>
      </c>
      <c r="S151" s="46">
        <f t="shared" si="10"/>
        <v>0.1294606392</v>
      </c>
      <c r="T151" s="38">
        <f t="shared" ref="T151:AM151" si="155">T$1*POWER($K151,T$2)*POWER($L151,T$3)</f>
        <v>0.1421007032</v>
      </c>
      <c r="U151" s="38">
        <f t="shared" si="155"/>
        <v>-0.1899613206</v>
      </c>
      <c r="V151" s="38">
        <f t="shared" si="155"/>
        <v>-0.03790438372</v>
      </c>
      <c r="W151" s="38">
        <f t="shared" si="155"/>
        <v>0.01031636958</v>
      </c>
      <c r="X151" s="38">
        <f t="shared" si="155"/>
        <v>0.880120498</v>
      </c>
      <c r="Y151" s="38">
        <f t="shared" si="155"/>
        <v>0.01434331285</v>
      </c>
      <c r="Z151" s="38">
        <f t="shared" si="155"/>
        <v>-0.001219729355</v>
      </c>
      <c r="AA151" s="38">
        <f t="shared" si="155"/>
        <v>0.001770425941</v>
      </c>
      <c r="AB151" s="38">
        <f t="shared" si="155"/>
        <v>-0.0005218741239</v>
      </c>
      <c r="AC151" s="38">
        <f t="shared" si="155"/>
        <v>-0.00001961378438</v>
      </c>
      <c r="AD151" s="38">
        <f t="shared" si="155"/>
        <v>-0.002894165155</v>
      </c>
      <c r="AE151" s="38">
        <f t="shared" si="155"/>
        <v>0.1365978112</v>
      </c>
      <c r="AF151" s="38">
        <f t="shared" si="155"/>
        <v>-0.004016780524</v>
      </c>
      <c r="AG151" s="38">
        <f t="shared" si="155"/>
        <v>-0.0002244371496</v>
      </c>
      <c r="AH151" s="38">
        <f t="shared" si="155"/>
        <v>0.00000804570243</v>
      </c>
      <c r="AI151" s="38">
        <f t="shared" si="155"/>
        <v>0.000005837552331</v>
      </c>
      <c r="AJ151" s="38">
        <f t="shared" si="155"/>
        <v>-0.00002183862925</v>
      </c>
      <c r="AK151" s="38">
        <f t="shared" si="155"/>
        <v>0.000005140945796</v>
      </c>
      <c r="AL151" s="38">
        <f t="shared" si="155"/>
        <v>0.000001094692552</v>
      </c>
      <c r="AM151" s="38">
        <f t="shared" si="155"/>
        <v>-0.00000006942862887</v>
      </c>
    </row>
    <row r="152">
      <c r="A152" s="38"/>
      <c r="B152" s="38"/>
      <c r="C152" s="38"/>
      <c r="D152" s="38"/>
      <c r="E152" s="38"/>
      <c r="F152" s="38"/>
      <c r="G152" s="38"/>
      <c r="H152" s="52">
        <f>'Original Data'!N148-$H$2</f>
        <v>-0.1639677214</v>
      </c>
      <c r="I152" s="52">
        <f>'Original Data'!P148-$I$2</f>
        <v>0.04315474628</v>
      </c>
      <c r="J152" s="52">
        <f>'Original Data'!J148-$J$2</f>
        <v>-0.1484908555</v>
      </c>
      <c r="K152" s="40">
        <f t="shared" si="2"/>
        <v>0.04315474628</v>
      </c>
      <c r="L152" s="41">
        <f t="shared" si="3"/>
        <v>-0.1484908555</v>
      </c>
      <c r="M152" s="42">
        <f t="shared" si="4"/>
        <v>-0.1639677214</v>
      </c>
      <c r="N152" s="58">
        <f>'Cubic Output'!J148</f>
        <v>-0.1749257062</v>
      </c>
      <c r="O152" s="59">
        <f t="shared" si="6"/>
        <v>0.01095798473</v>
      </c>
      <c r="P152" s="45">
        <f t="shared" si="7"/>
        <v>0.1421007032</v>
      </c>
      <c r="Q152" s="46">
        <f t="shared" si="8"/>
        <v>-0.3227504494</v>
      </c>
      <c r="R152" s="46">
        <f t="shared" si="9"/>
        <v>0.9104440135</v>
      </c>
      <c r="S152" s="46">
        <f t="shared" si="10"/>
        <v>0.1698965053</v>
      </c>
      <c r="T152" s="38">
        <f t="shared" ref="T152:AM152" si="156">T$1*POWER($K152,T$2)*POWER($L152,T$3)</f>
        <v>0.1421007032</v>
      </c>
      <c r="U152" s="38">
        <f t="shared" si="156"/>
        <v>-0.1899613206</v>
      </c>
      <c r="V152" s="38">
        <f t="shared" si="156"/>
        <v>-0.03758287833</v>
      </c>
      <c r="W152" s="38">
        <f t="shared" si="156"/>
        <v>-0.09520625047</v>
      </c>
      <c r="X152" s="38">
        <f t="shared" si="156"/>
        <v>0.880120498</v>
      </c>
      <c r="Y152" s="38">
        <f t="shared" si="156"/>
        <v>0.01422165272</v>
      </c>
      <c r="Z152" s="38">
        <f t="shared" si="156"/>
        <v>0.01125646552</v>
      </c>
      <c r="AA152" s="38">
        <f t="shared" si="156"/>
        <v>0.001740519769</v>
      </c>
      <c r="AB152" s="38">
        <f t="shared" si="156"/>
        <v>0.004775346956</v>
      </c>
      <c r="AC152" s="38">
        <f t="shared" si="156"/>
        <v>-0.001670469441</v>
      </c>
      <c r="AD152" s="38">
        <f t="shared" si="156"/>
        <v>-0.002894165155</v>
      </c>
      <c r="AE152" s="38">
        <f t="shared" si="156"/>
        <v>0.135439187</v>
      </c>
      <c r="AF152" s="38">
        <f t="shared" si="156"/>
        <v>0.03706949519</v>
      </c>
      <c r="AG152" s="38">
        <f t="shared" si="156"/>
        <v>-0.0002206459399</v>
      </c>
      <c r="AH152" s="38">
        <f t="shared" si="156"/>
        <v>-0.00007362124092</v>
      </c>
      <c r="AI152" s="38">
        <f t="shared" si="156"/>
        <v>0.0004971734465</v>
      </c>
      <c r="AJ152" s="38">
        <f t="shared" si="156"/>
        <v>-0.00002128762296</v>
      </c>
      <c r="AK152" s="38">
        <f t="shared" si="156"/>
        <v>-0.00004664260417</v>
      </c>
      <c r="AL152" s="38">
        <f t="shared" si="156"/>
        <v>0.00009244212068</v>
      </c>
      <c r="AM152" s="38">
        <f t="shared" si="156"/>
        <v>0.00005457004304</v>
      </c>
    </row>
    <row r="153">
      <c r="A153" s="38"/>
      <c r="B153" s="38"/>
      <c r="C153" s="38"/>
      <c r="D153" s="38"/>
      <c r="E153" s="38"/>
      <c r="F153" s="38"/>
      <c r="G153" s="38"/>
      <c r="H153" s="52">
        <f>'Original Data'!N149-$H$2</f>
        <v>-0.06339129528</v>
      </c>
      <c r="I153" s="52">
        <f>'Original Data'!P149-$I$2</f>
        <v>0.1104375926</v>
      </c>
      <c r="J153" s="52">
        <f>'Original Data'!J149-$J$2</f>
        <v>0.04149324625</v>
      </c>
      <c r="K153" s="40">
        <f t="shared" si="2"/>
        <v>0.1104375926</v>
      </c>
      <c r="L153" s="41">
        <f t="shared" si="3"/>
        <v>0.04149324625</v>
      </c>
      <c r="M153" s="42">
        <f t="shared" si="4"/>
        <v>-0.06339129528</v>
      </c>
      <c r="N153" s="58">
        <f>'Cubic Output'!J149</f>
        <v>-0.06333971973</v>
      </c>
      <c r="O153" s="59">
        <f t="shared" si="6"/>
        <v>-0.00005157554777</v>
      </c>
      <c r="P153" s="45">
        <f t="shared" si="7"/>
        <v>0.1421007032</v>
      </c>
      <c r="Q153" s="46">
        <f t="shared" si="8"/>
        <v>-0.4231023604</v>
      </c>
      <c r="R153" s="46">
        <f t="shared" si="9"/>
        <v>0.8907341047</v>
      </c>
      <c r="S153" s="46">
        <f t="shared" si="10"/>
        <v>0.05815241117</v>
      </c>
      <c r="T153" s="38">
        <f t="shared" ref="T153:AM153" si="157">T$1*POWER($K153,T$2)*POWER($L153,T$3)</f>
        <v>0.1421007032</v>
      </c>
      <c r="U153" s="38">
        <f t="shared" si="157"/>
        <v>-0.1899613206</v>
      </c>
      <c r="V153" s="38">
        <f t="shared" si="157"/>
        <v>0.0105018967</v>
      </c>
      <c r="W153" s="38">
        <f t="shared" si="157"/>
        <v>-0.2436429364</v>
      </c>
      <c r="X153" s="38">
        <f t="shared" si="157"/>
        <v>0.880120498</v>
      </c>
      <c r="Y153" s="38">
        <f t="shared" si="157"/>
        <v>-0.003973999181</v>
      </c>
      <c r="Z153" s="38">
        <f t="shared" si="157"/>
        <v>0.02880649432</v>
      </c>
      <c r="AA153" s="38">
        <f t="shared" si="157"/>
        <v>0.0001359046663</v>
      </c>
      <c r="AB153" s="38">
        <f t="shared" si="157"/>
        <v>-0.003414845022</v>
      </c>
      <c r="AC153" s="38">
        <f t="shared" si="157"/>
        <v>-0.01093994811</v>
      </c>
      <c r="AD153" s="38">
        <f t="shared" si="157"/>
        <v>-0.002894165155</v>
      </c>
      <c r="AE153" s="38">
        <f t="shared" si="157"/>
        <v>-0.03784617928</v>
      </c>
      <c r="AF153" s="38">
        <f t="shared" si="157"/>
        <v>0.09486478689</v>
      </c>
      <c r="AG153" s="38">
        <f t="shared" si="157"/>
        <v>-0.00001722865397</v>
      </c>
      <c r="AH153" s="38">
        <f t="shared" si="157"/>
        <v>0.00005264646326</v>
      </c>
      <c r="AI153" s="38">
        <f t="shared" si="157"/>
        <v>0.003256001921</v>
      </c>
      <c r="AJ153" s="38">
        <f t="shared" si="157"/>
        <v>0.000000464472795</v>
      </c>
      <c r="AK153" s="38">
        <f t="shared" si="157"/>
        <v>-0.00000932022854</v>
      </c>
      <c r="AL153" s="38">
        <f t="shared" si="157"/>
        <v>-0.0001691703824</v>
      </c>
      <c r="AM153" s="38">
        <f t="shared" si="157"/>
        <v>0.0009145751288</v>
      </c>
    </row>
    <row r="154">
      <c r="A154" s="38"/>
      <c r="B154" s="38"/>
      <c r="C154" s="38"/>
      <c r="D154" s="38"/>
      <c r="E154" s="38"/>
      <c r="F154" s="38"/>
      <c r="G154" s="38"/>
      <c r="H154" s="52">
        <f>'Original Data'!N150-$H$2</f>
        <v>-0.1778766763</v>
      </c>
      <c r="I154" s="52">
        <f>'Original Data'!P150-$I$2</f>
        <v>-0.0003223888668</v>
      </c>
      <c r="J154" s="52">
        <f>'Original Data'!J150-$J$2</f>
        <v>-0.2065335416</v>
      </c>
      <c r="K154" s="40">
        <f t="shared" si="2"/>
        <v>-0.0003223888668</v>
      </c>
      <c r="L154" s="41">
        <f t="shared" si="3"/>
        <v>-0.2065335416</v>
      </c>
      <c r="M154" s="42">
        <f t="shared" si="4"/>
        <v>-0.1778766763</v>
      </c>
      <c r="N154" s="58">
        <f>'Cubic Output'!J150</f>
        <v>-0.1933984674</v>
      </c>
      <c r="O154" s="59">
        <f t="shared" si="6"/>
        <v>0.01552179114</v>
      </c>
      <c r="P154" s="45">
        <f t="shared" si="7"/>
        <v>0.1421007032</v>
      </c>
      <c r="Q154" s="46">
        <f t="shared" si="8"/>
        <v>-0.2415235001</v>
      </c>
      <c r="R154" s="46">
        <f t="shared" si="9"/>
        <v>0.9031344985</v>
      </c>
      <c r="S154" s="46">
        <f t="shared" si="10"/>
        <v>0.184726434</v>
      </c>
      <c r="T154" s="38">
        <f t="shared" ref="T154:AM154" si="158">T$1*POWER($K154,T$2)*POWER($L154,T$3)</f>
        <v>0.1421007032</v>
      </c>
      <c r="U154" s="38">
        <f t="shared" si="158"/>
        <v>-0.1899613206</v>
      </c>
      <c r="V154" s="38">
        <f t="shared" si="158"/>
        <v>-0.05227342073</v>
      </c>
      <c r="W154" s="38">
        <f t="shared" si="158"/>
        <v>0.0007112412387</v>
      </c>
      <c r="X154" s="38">
        <f t="shared" si="158"/>
        <v>0.880120498</v>
      </c>
      <c r="Y154" s="38">
        <f t="shared" si="158"/>
        <v>0.01978066793</v>
      </c>
      <c r="Z154" s="38">
        <f t="shared" si="158"/>
        <v>-0.0000840917738</v>
      </c>
      <c r="AA154" s="38">
        <f t="shared" si="158"/>
        <v>0.00336713653</v>
      </c>
      <c r="AB154" s="38">
        <f t="shared" si="158"/>
        <v>-0.00004961891712</v>
      </c>
      <c r="AC154" s="38">
        <f t="shared" si="158"/>
        <v>-0.00000009322694898</v>
      </c>
      <c r="AD154" s="38">
        <f t="shared" si="158"/>
        <v>-0.002894165155</v>
      </c>
      <c r="AE154" s="38">
        <f t="shared" si="158"/>
        <v>0.188380186</v>
      </c>
      <c r="AF154" s="38">
        <f t="shared" si="158"/>
        <v>-0.0002769288103</v>
      </c>
      <c r="AG154" s="38">
        <f t="shared" si="158"/>
        <v>-0.0004268523791</v>
      </c>
      <c r="AH154" s="38">
        <f t="shared" si="158"/>
        <v>0.0000007649719037</v>
      </c>
      <c r="AI154" s="38">
        <f t="shared" si="158"/>
        <v>0.00000002774666952</v>
      </c>
      <c r="AJ154" s="38">
        <f t="shared" si="158"/>
        <v>-0.00005727957913</v>
      </c>
      <c r="AK154" s="38">
        <f t="shared" si="158"/>
        <v>0.0000006740871123</v>
      </c>
      <c r="AL154" s="38">
        <f t="shared" si="158"/>
        <v>0.000000007175690838</v>
      </c>
      <c r="AM154" s="38">
        <f t="shared" si="158"/>
        <v>0</v>
      </c>
    </row>
    <row r="155">
      <c r="A155" s="38"/>
      <c r="B155" s="38"/>
      <c r="C155" s="38"/>
      <c r="D155" s="38"/>
      <c r="E155" s="38"/>
      <c r="F155" s="38"/>
      <c r="G155" s="38"/>
      <c r="H155" s="52">
        <f>'Original Data'!N151-$H$2</f>
        <v>-0.1403559298</v>
      </c>
      <c r="I155" s="52">
        <f>'Original Data'!P151-$I$2</f>
        <v>-0.04746042507</v>
      </c>
      <c r="J155" s="52">
        <f>'Original Data'!J151-$J$2</f>
        <v>-0.192277502</v>
      </c>
      <c r="K155" s="40">
        <f t="shared" si="2"/>
        <v>-0.04746042507</v>
      </c>
      <c r="L155" s="41">
        <f t="shared" si="3"/>
        <v>-0.192277502</v>
      </c>
      <c r="M155" s="42">
        <f t="shared" si="4"/>
        <v>-0.1403559298</v>
      </c>
      <c r="N155" s="58">
        <f>'Cubic Output'!J151</f>
        <v>-0.1463761283</v>
      </c>
      <c r="O155" s="59">
        <f t="shared" si="6"/>
        <v>0.006020198564</v>
      </c>
      <c r="P155" s="45">
        <f t="shared" si="7"/>
        <v>0.1421007032</v>
      </c>
      <c r="Q155" s="46">
        <f t="shared" si="8"/>
        <v>-0.1339212885</v>
      </c>
      <c r="R155" s="46">
        <f t="shared" si="9"/>
        <v>0.8802537167</v>
      </c>
      <c r="S155" s="46">
        <f t="shared" si="10"/>
        <v>0.1321631881</v>
      </c>
      <c r="T155" s="38">
        <f t="shared" ref="T155:AM155" si="159">T$1*POWER($K155,T$2)*POWER($L155,T$3)</f>
        <v>0.1421007032</v>
      </c>
      <c r="U155" s="38">
        <f t="shared" si="159"/>
        <v>-0.1899613206</v>
      </c>
      <c r="V155" s="38">
        <f t="shared" si="159"/>
        <v>-0.0486652322</v>
      </c>
      <c r="W155" s="38">
        <f t="shared" si="159"/>
        <v>0.1047052643</v>
      </c>
      <c r="X155" s="38">
        <f t="shared" si="159"/>
        <v>0.880120498</v>
      </c>
      <c r="Y155" s="38">
        <f t="shared" si="159"/>
        <v>0.01841530139</v>
      </c>
      <c r="Z155" s="38">
        <f t="shared" si="159"/>
        <v>-0.01237955693</v>
      </c>
      <c r="AA155" s="38">
        <f t="shared" si="159"/>
        <v>0.002918344008</v>
      </c>
      <c r="AB155" s="38">
        <f t="shared" si="159"/>
        <v>-0.006800435861</v>
      </c>
      <c r="AC155" s="38">
        <f t="shared" si="159"/>
        <v>-0.002020433902</v>
      </c>
      <c r="AD155" s="38">
        <f t="shared" si="159"/>
        <v>-0.002894165155</v>
      </c>
      <c r="AE155" s="38">
        <f t="shared" si="159"/>
        <v>0.1753771872</v>
      </c>
      <c r="AF155" s="38">
        <f t="shared" si="159"/>
        <v>-0.04076803018</v>
      </c>
      <c r="AG155" s="38">
        <f t="shared" si="159"/>
        <v>-0.0003699588871</v>
      </c>
      <c r="AH155" s="38">
        <f t="shared" si="159"/>
        <v>0.0001048419165</v>
      </c>
      <c r="AI155" s="38">
        <f t="shared" si="159"/>
        <v>0.0006013316147</v>
      </c>
      <c r="AJ155" s="38">
        <f t="shared" si="159"/>
        <v>-0.00004621824551</v>
      </c>
      <c r="AK155" s="38">
        <f t="shared" si="159"/>
        <v>0.00008600889535</v>
      </c>
      <c r="AL155" s="38">
        <f t="shared" si="159"/>
        <v>0.0001447787337</v>
      </c>
      <c r="AM155" s="38">
        <f t="shared" si="159"/>
        <v>-0.00007258777162</v>
      </c>
    </row>
    <row r="156">
      <c r="A156" s="38"/>
      <c r="B156" s="38"/>
      <c r="C156" s="38"/>
      <c r="D156" s="38"/>
      <c r="E156" s="38"/>
      <c r="F156" s="38"/>
      <c r="G156" s="38"/>
      <c r="H156" s="52">
        <f>'Original Data'!N152-$H$2</f>
        <v>-0.129262206</v>
      </c>
      <c r="I156" s="52">
        <f>'Original Data'!P152-$I$2</f>
        <v>-0.0261671819</v>
      </c>
      <c r="J156" s="52">
        <f>'Original Data'!J152-$J$2</f>
        <v>-0.1533389486</v>
      </c>
      <c r="K156" s="40">
        <f t="shared" si="2"/>
        <v>-0.0261671819</v>
      </c>
      <c r="L156" s="41">
        <f t="shared" si="3"/>
        <v>-0.1533389486</v>
      </c>
      <c r="M156" s="42">
        <f t="shared" si="4"/>
        <v>-0.129262206</v>
      </c>
      <c r="N156" s="58">
        <f>'Cubic Output'!J152</f>
        <v>-0.1258374513</v>
      </c>
      <c r="O156" s="59">
        <f t="shared" si="6"/>
        <v>-0.003424754694</v>
      </c>
      <c r="P156" s="45">
        <f t="shared" si="7"/>
        <v>0.1421007032</v>
      </c>
      <c r="Q156" s="46">
        <f t="shared" si="8"/>
        <v>-0.1710422711</v>
      </c>
      <c r="R156" s="46">
        <f t="shared" si="9"/>
        <v>0.8862327842</v>
      </c>
      <c r="S156" s="46">
        <f t="shared" si="10"/>
        <v>0.1145128963</v>
      </c>
      <c r="T156" s="38">
        <f t="shared" ref="T156:AM156" si="160">T$1*POWER($K156,T$2)*POWER($L156,T$3)</f>
        <v>0.1421007032</v>
      </c>
      <c r="U156" s="38">
        <f t="shared" si="160"/>
        <v>-0.1899613206</v>
      </c>
      <c r="V156" s="38">
        <f t="shared" si="160"/>
        <v>-0.03880992555</v>
      </c>
      <c r="W156" s="38">
        <f t="shared" si="160"/>
        <v>0.05772897511</v>
      </c>
      <c r="X156" s="38">
        <f t="shared" si="160"/>
        <v>0.880120498</v>
      </c>
      <c r="Y156" s="38">
        <f t="shared" si="160"/>
        <v>0.01468597691</v>
      </c>
      <c r="Z156" s="38">
        <f t="shared" si="160"/>
        <v>-0.006825436509</v>
      </c>
      <c r="AA156" s="38">
        <f t="shared" si="160"/>
        <v>0.001856027915</v>
      </c>
      <c r="AB156" s="38">
        <f t="shared" si="160"/>
        <v>-0.002990102585</v>
      </c>
      <c r="AC156" s="38">
        <f t="shared" si="160"/>
        <v>-0.0006141794863</v>
      </c>
      <c r="AD156" s="38">
        <f t="shared" si="160"/>
        <v>-0.002894165155</v>
      </c>
      <c r="AE156" s="38">
        <f t="shared" si="160"/>
        <v>0.1398611549</v>
      </c>
      <c r="AF156" s="38">
        <f t="shared" si="160"/>
        <v>-0.02247734739</v>
      </c>
      <c r="AG156" s="38">
        <f t="shared" si="160"/>
        <v>-0.0002352889241</v>
      </c>
      <c r="AH156" s="38">
        <f t="shared" si="160"/>
        <v>0.0000460982343</v>
      </c>
      <c r="AI156" s="38">
        <f t="shared" si="160"/>
        <v>0.0001827951619</v>
      </c>
      <c r="AJ156" s="38">
        <f t="shared" si="160"/>
        <v>-0.00002344150465</v>
      </c>
      <c r="AK156" s="38">
        <f t="shared" si="160"/>
        <v>0.00003015898486</v>
      </c>
      <c r="AL156" s="38">
        <f t="shared" si="160"/>
        <v>0.0000350977635</v>
      </c>
      <c r="AM156" s="38">
        <f t="shared" si="160"/>
        <v>-0.00001216576586</v>
      </c>
    </row>
    <row r="157">
      <c r="A157" s="38"/>
      <c r="B157" s="38"/>
      <c r="C157" s="38"/>
      <c r="D157" s="38"/>
      <c r="E157" s="38"/>
      <c r="F157" s="38"/>
      <c r="G157" s="38"/>
      <c r="H157" s="52">
        <f>'Original Data'!N153-$H$2</f>
        <v>0.02778540315</v>
      </c>
      <c r="I157" s="52">
        <f>'Original Data'!P153-$I$2</f>
        <v>0.1695823753</v>
      </c>
      <c r="J157" s="52">
        <f>'Original Data'!J153-$J$2</f>
        <v>0.1831521465</v>
      </c>
      <c r="K157" s="40">
        <f t="shared" si="2"/>
        <v>0.1695823753</v>
      </c>
      <c r="L157" s="41">
        <f t="shared" si="3"/>
        <v>0.1831521465</v>
      </c>
      <c r="M157" s="42">
        <f t="shared" si="4"/>
        <v>0.02778540315</v>
      </c>
      <c r="N157" s="58">
        <f>'Cubic Output'!J153</f>
        <v>0.01793558038</v>
      </c>
      <c r="O157" s="59">
        <f t="shared" si="6"/>
        <v>0.009849822774</v>
      </c>
      <c r="P157" s="45">
        <f t="shared" si="7"/>
        <v>0.1421007032</v>
      </c>
      <c r="Q157" s="46">
        <f t="shared" si="8"/>
        <v>-0.5177314628</v>
      </c>
      <c r="R157" s="46">
        <f t="shared" si="9"/>
        <v>0.8605197968</v>
      </c>
      <c r="S157" s="46">
        <f t="shared" si="10"/>
        <v>-0.01526819538</v>
      </c>
      <c r="T157" s="38">
        <f t="shared" ref="T157:AM157" si="161">T$1*POWER($K157,T$2)*POWER($L157,T$3)</f>
        <v>0.1421007032</v>
      </c>
      <c r="U157" s="38">
        <f t="shared" si="161"/>
        <v>-0.1899613206</v>
      </c>
      <c r="V157" s="38">
        <f t="shared" si="161"/>
        <v>0.04635561439</v>
      </c>
      <c r="W157" s="38">
        <f t="shared" si="161"/>
        <v>-0.3741257566</v>
      </c>
      <c r="X157" s="38">
        <f t="shared" si="161"/>
        <v>0.880120498</v>
      </c>
      <c r="Y157" s="38">
        <f t="shared" si="161"/>
        <v>-0.0175413241</v>
      </c>
      <c r="Z157" s="38">
        <f t="shared" si="161"/>
        <v>0.04423379408</v>
      </c>
      <c r="AA157" s="38">
        <f t="shared" si="161"/>
        <v>0.002647912121</v>
      </c>
      <c r="AB157" s="38">
        <f t="shared" si="161"/>
        <v>-0.02314564997</v>
      </c>
      <c r="AC157" s="38">
        <f t="shared" si="161"/>
        <v>-0.02579543335</v>
      </c>
      <c r="AD157" s="38">
        <f t="shared" si="161"/>
        <v>-0.002894165155</v>
      </c>
      <c r="AE157" s="38">
        <f t="shared" si="161"/>
        <v>-0.1670539088</v>
      </c>
      <c r="AF157" s="38">
        <f t="shared" si="161"/>
        <v>0.1456695634</v>
      </c>
      <c r="AG157" s="38">
        <f t="shared" si="161"/>
        <v>-0.000335676198</v>
      </c>
      <c r="AH157" s="38">
        <f t="shared" si="161"/>
        <v>0.0003568351135</v>
      </c>
      <c r="AI157" s="38">
        <f t="shared" si="161"/>
        <v>0.00767736553</v>
      </c>
      <c r="AJ157" s="38">
        <f t="shared" si="161"/>
        <v>0.00003994515219</v>
      </c>
      <c r="AK157" s="38">
        <f t="shared" si="161"/>
        <v>-0.0002788428698</v>
      </c>
      <c r="AL157" s="38">
        <f t="shared" si="161"/>
        <v>-0.001760704591</v>
      </c>
      <c r="AM157" s="38">
        <f t="shared" si="161"/>
        <v>0.003311393072</v>
      </c>
    </row>
    <row r="158">
      <c r="A158" s="38"/>
      <c r="B158" s="38"/>
      <c r="C158" s="38"/>
      <c r="D158" s="38"/>
      <c r="E158" s="38"/>
      <c r="F158" s="38"/>
      <c r="G158" s="38"/>
      <c r="H158" s="52">
        <f>'Original Data'!N154-$H$2</f>
        <v>0.0696471253</v>
      </c>
      <c r="I158" s="52">
        <f>'Original Data'!P154-$I$2</f>
        <v>0.01676183282</v>
      </c>
      <c r="J158" s="52">
        <f>'Original Data'!J154-$J$2</f>
        <v>0.07707792913</v>
      </c>
      <c r="K158" s="40">
        <f t="shared" si="2"/>
        <v>0.01676183282</v>
      </c>
      <c r="L158" s="41">
        <f t="shared" si="3"/>
        <v>0.07707792913</v>
      </c>
      <c r="M158" s="42">
        <f t="shared" si="4"/>
        <v>0.0696471253</v>
      </c>
      <c r="N158" s="58">
        <f>'Cubic Output'!J154</f>
        <v>0.06811325952</v>
      </c>
      <c r="O158" s="59">
        <f t="shared" si="6"/>
        <v>0.001533865776</v>
      </c>
      <c r="P158" s="45">
        <f t="shared" si="7"/>
        <v>0.1421007032</v>
      </c>
      <c r="Q158" s="46">
        <f t="shared" si="8"/>
        <v>-0.2074322539</v>
      </c>
      <c r="R158" s="46">
        <f t="shared" si="9"/>
        <v>0.876364707</v>
      </c>
      <c r="S158" s="46">
        <f t="shared" si="10"/>
        <v>-0.05877459682</v>
      </c>
      <c r="T158" s="38">
        <f t="shared" ref="T158:AM158" si="162">T$1*POWER($K158,T$2)*POWER($L158,T$3)</f>
        <v>0.1421007032</v>
      </c>
      <c r="U158" s="38">
        <f t="shared" si="162"/>
        <v>-0.1899613206</v>
      </c>
      <c r="V158" s="38">
        <f t="shared" si="162"/>
        <v>0.01950834226</v>
      </c>
      <c r="W158" s="38">
        <f t="shared" si="162"/>
        <v>-0.03697927555</v>
      </c>
      <c r="X158" s="38">
        <f t="shared" si="162"/>
        <v>0.880120498</v>
      </c>
      <c r="Y158" s="38">
        <f t="shared" si="162"/>
        <v>-0.007382108052</v>
      </c>
      <c r="Z158" s="38">
        <f t="shared" si="162"/>
        <v>0.004372149288</v>
      </c>
      <c r="AA158" s="38">
        <f t="shared" si="162"/>
        <v>0.000468964121</v>
      </c>
      <c r="AB158" s="38">
        <f t="shared" si="162"/>
        <v>-0.00096278252</v>
      </c>
      <c r="AC158" s="38">
        <f t="shared" si="162"/>
        <v>-0.0002520138504</v>
      </c>
      <c r="AD158" s="38">
        <f t="shared" si="162"/>
        <v>-0.002894165155</v>
      </c>
      <c r="AE158" s="38">
        <f t="shared" si="162"/>
        <v>-0.07030313095</v>
      </c>
      <c r="AF158" s="38">
        <f t="shared" si="162"/>
        <v>0.01439824666</v>
      </c>
      <c r="AG158" s="38">
        <f t="shared" si="162"/>
        <v>-0.00005945064864</v>
      </c>
      <c r="AH158" s="38">
        <f t="shared" si="162"/>
        <v>0.00001484316103</v>
      </c>
      <c r="AI158" s="38">
        <f t="shared" si="162"/>
        <v>0.00007500561907</v>
      </c>
      <c r="AJ158" s="38">
        <f t="shared" si="162"/>
        <v>0.000002977269544</v>
      </c>
      <c r="AK158" s="38">
        <f t="shared" si="162"/>
        <v>-0.000004881309941</v>
      </c>
      <c r="AL158" s="38">
        <f t="shared" si="162"/>
        <v>-0.000007239125452</v>
      </c>
      <c r="AM158" s="38">
        <f t="shared" si="162"/>
        <v>0.000003197666065</v>
      </c>
    </row>
    <row r="159">
      <c r="A159" s="38"/>
      <c r="B159" s="38"/>
      <c r="C159" s="38"/>
      <c r="D159" s="38"/>
      <c r="E159" s="38"/>
      <c r="F159" s="38"/>
      <c r="G159" s="38"/>
      <c r="H159" s="52">
        <f>'Original Data'!N155-$H$2</f>
        <v>0.004966232949</v>
      </c>
      <c r="I159" s="52">
        <f>'Original Data'!P155-$I$2</f>
        <v>-0.02497038334</v>
      </c>
      <c r="J159" s="52">
        <f>'Original Data'!J155-$J$2</f>
        <v>-0.02388748718</v>
      </c>
      <c r="K159" s="40">
        <f t="shared" si="2"/>
        <v>-0.02497038334</v>
      </c>
      <c r="L159" s="41">
        <f t="shared" si="3"/>
        <v>-0.02388748718</v>
      </c>
      <c r="M159" s="42">
        <f t="shared" si="4"/>
        <v>0.004966232949</v>
      </c>
      <c r="N159" s="58">
        <f>'Cubic Output'!J155</f>
        <v>0.002736226701</v>
      </c>
      <c r="O159" s="59">
        <f t="shared" si="6"/>
        <v>0.002230006248</v>
      </c>
      <c r="P159" s="45">
        <f t="shared" si="7"/>
        <v>0.1421007032</v>
      </c>
      <c r="Q159" s="46">
        <f t="shared" si="8"/>
        <v>-0.1409185717</v>
      </c>
      <c r="R159" s="46">
        <f t="shared" si="9"/>
        <v>0.874936307</v>
      </c>
      <c r="S159" s="46">
        <f t="shared" si="10"/>
        <v>-0.002392971948</v>
      </c>
      <c r="T159" s="38">
        <f t="shared" ref="T159:AM159" si="163">T$1*POWER($K159,T$2)*POWER($L159,T$3)</f>
        <v>0.1421007032</v>
      </c>
      <c r="U159" s="38">
        <f t="shared" si="163"/>
        <v>-0.1899613206</v>
      </c>
      <c r="V159" s="38">
        <f t="shared" si="163"/>
        <v>-0.006045897718</v>
      </c>
      <c r="W159" s="38">
        <f t="shared" si="163"/>
        <v>0.05508864668</v>
      </c>
      <c r="X159" s="38">
        <f t="shared" si="163"/>
        <v>0.880120498</v>
      </c>
      <c r="Y159" s="38">
        <f t="shared" si="163"/>
        <v>0.002287814599</v>
      </c>
      <c r="Z159" s="38">
        <f t="shared" si="163"/>
        <v>-0.006513264084</v>
      </c>
      <c r="AA159" s="38">
        <f t="shared" si="163"/>
        <v>0.00004504229139</v>
      </c>
      <c r="AB159" s="38">
        <f t="shared" si="163"/>
        <v>-0.0004445005786</v>
      </c>
      <c r="AC159" s="38">
        <f t="shared" si="163"/>
        <v>-0.0005592832581</v>
      </c>
      <c r="AD159" s="38">
        <f t="shared" si="163"/>
        <v>-0.002894165155</v>
      </c>
      <c r="AE159" s="38">
        <f t="shared" si="163"/>
        <v>0.02178788609</v>
      </c>
      <c r="AF159" s="38">
        <f t="shared" si="163"/>
        <v>-0.0214493094</v>
      </c>
      <c r="AG159" s="38">
        <f t="shared" si="163"/>
        <v>-0.000005710017718</v>
      </c>
      <c r="AH159" s="38">
        <f t="shared" si="163"/>
        <v>0.000006852839069</v>
      </c>
      <c r="AI159" s="38">
        <f t="shared" si="163"/>
        <v>0.0001664566727</v>
      </c>
      <c r="AJ159" s="38">
        <f t="shared" si="163"/>
        <v>-0.00000008862157059</v>
      </c>
      <c r="AK159" s="38">
        <f t="shared" si="163"/>
        <v>0.0000006984268831</v>
      </c>
      <c r="AL159" s="38">
        <f t="shared" si="163"/>
        <v>0.000004978906166</v>
      </c>
      <c r="AM159" s="38">
        <f t="shared" si="163"/>
        <v>-0.00001057168519</v>
      </c>
    </row>
    <row r="160">
      <c r="A160" s="38"/>
      <c r="B160" s="38"/>
      <c r="C160" s="38"/>
      <c r="D160" s="38"/>
      <c r="E160" s="38"/>
      <c r="F160" s="38"/>
      <c r="G160" s="38"/>
      <c r="H160" s="52">
        <f>'Original Data'!N156-$H$2</f>
        <v>0.06166382978</v>
      </c>
      <c r="I160" s="52">
        <f>'Original Data'!P156-$I$2</f>
        <v>-0.2657672836</v>
      </c>
      <c r="J160" s="52">
        <f>'Original Data'!J156-$J$2</f>
        <v>-0.1819769772</v>
      </c>
      <c r="K160" s="40">
        <f t="shared" si="2"/>
        <v>-0.2657672836</v>
      </c>
      <c r="L160" s="41">
        <f t="shared" si="3"/>
        <v>-0.1819769772</v>
      </c>
      <c r="M160" s="42">
        <f t="shared" si="4"/>
        <v>0.06166382978</v>
      </c>
      <c r="N160" s="58">
        <f>'Cubic Output'!J156</f>
        <v>0.07154994185</v>
      </c>
      <c r="O160" s="59">
        <f t="shared" si="6"/>
        <v>-0.009886112072</v>
      </c>
      <c r="P160" s="45">
        <f t="shared" si="7"/>
        <v>0.1421007032</v>
      </c>
      <c r="Q160" s="46">
        <f t="shared" si="8"/>
        <v>0.350305498</v>
      </c>
      <c r="R160" s="46">
        <f t="shared" si="9"/>
        <v>0.731444355</v>
      </c>
      <c r="S160" s="46">
        <f t="shared" si="10"/>
        <v>-0.0541802034</v>
      </c>
      <c r="T160" s="38">
        <f t="shared" ref="T160:AM160" si="164">T$1*POWER($K160,T$2)*POWER($L160,T$3)</f>
        <v>0.1421007032</v>
      </c>
      <c r="U160" s="38">
        <f t="shared" si="164"/>
        <v>-0.1899613206</v>
      </c>
      <c r="V160" s="38">
        <f t="shared" si="164"/>
        <v>-0.04605818029</v>
      </c>
      <c r="W160" s="38">
        <f t="shared" si="164"/>
        <v>0.5863249989</v>
      </c>
      <c r="X160" s="38">
        <f t="shared" si="164"/>
        <v>0.880120498</v>
      </c>
      <c r="Y160" s="38">
        <f t="shared" si="164"/>
        <v>0.01742877273</v>
      </c>
      <c r="Z160" s="38">
        <f t="shared" si="164"/>
        <v>-0.06932262431</v>
      </c>
      <c r="AA160" s="38">
        <f t="shared" si="164"/>
        <v>0.002614041243</v>
      </c>
      <c r="AB160" s="38">
        <f t="shared" si="164"/>
        <v>-0.03604081625</v>
      </c>
      <c r="AC160" s="38">
        <f t="shared" si="164"/>
        <v>-0.06335551637</v>
      </c>
      <c r="AD160" s="38">
        <f t="shared" si="164"/>
        <v>-0.002894165155</v>
      </c>
      <c r="AE160" s="38">
        <f t="shared" si="164"/>
        <v>0.1659820315</v>
      </c>
      <c r="AF160" s="38">
        <f t="shared" si="164"/>
        <v>-0.228291437</v>
      </c>
      <c r="AG160" s="38">
        <f t="shared" si="164"/>
        <v>-0.000331382382</v>
      </c>
      <c r="AH160" s="38">
        <f t="shared" si="164"/>
        <v>0.0005556391275</v>
      </c>
      <c r="AI160" s="38">
        <f t="shared" si="164"/>
        <v>0.01885618477</v>
      </c>
      <c r="AJ160" s="38">
        <f t="shared" si="164"/>
        <v>-0.00003918116831</v>
      </c>
      <c r="AK160" s="38">
        <f t="shared" si="164"/>
        <v>0.0004314090137</v>
      </c>
      <c r="AL160" s="38">
        <f t="shared" si="164"/>
        <v>0.004296675318</v>
      </c>
      <c r="AM160" s="38">
        <f t="shared" si="164"/>
        <v>-0.01274597745</v>
      </c>
    </row>
    <row r="161">
      <c r="A161" s="38"/>
      <c r="B161" s="38"/>
      <c r="C161" s="38"/>
      <c r="D161" s="38"/>
      <c r="E161" s="38"/>
      <c r="F161" s="38"/>
      <c r="G161" s="38"/>
      <c r="H161" s="52">
        <f>'Original Data'!N157-$H$2</f>
        <v>-0.04097030542</v>
      </c>
      <c r="I161" s="52">
        <f>'Original Data'!P157-$I$2</f>
        <v>-0.2131760031</v>
      </c>
      <c r="J161" s="52">
        <f>'Original Data'!J157-$J$2</f>
        <v>-0.2142077673</v>
      </c>
      <c r="K161" s="40">
        <f t="shared" si="2"/>
        <v>-0.2131760031</v>
      </c>
      <c r="L161" s="41">
        <f t="shared" si="3"/>
        <v>-0.2142077673</v>
      </c>
      <c r="M161" s="42">
        <f t="shared" si="4"/>
        <v>-0.04097030542</v>
      </c>
      <c r="N161" s="58">
        <f>'Cubic Output'!J157</f>
        <v>-0.02428086796</v>
      </c>
      <c r="O161" s="59">
        <f t="shared" si="6"/>
        <v>-0.01668943745</v>
      </c>
      <c r="P161" s="45">
        <f t="shared" si="7"/>
        <v>0.1421007032</v>
      </c>
      <c r="Q161" s="46">
        <f t="shared" si="8"/>
        <v>0.2261231697</v>
      </c>
      <c r="R161" s="46">
        <f t="shared" si="9"/>
        <v>0.7738621203</v>
      </c>
      <c r="S161" s="46">
        <f t="shared" si="10"/>
        <v>0.01865876484</v>
      </c>
      <c r="T161" s="38">
        <f t="shared" ref="T161:AM161" si="165">T$1*POWER($K161,T$2)*POWER($L161,T$3)</f>
        <v>0.1421007032</v>
      </c>
      <c r="U161" s="38">
        <f t="shared" si="165"/>
        <v>-0.1899613206</v>
      </c>
      <c r="V161" s="38">
        <f t="shared" si="165"/>
        <v>-0.05421575912</v>
      </c>
      <c r="W161" s="38">
        <f t="shared" si="165"/>
        <v>0.4703002495</v>
      </c>
      <c r="X161" s="38">
        <f t="shared" si="165"/>
        <v>0.880120498</v>
      </c>
      <c r="Y161" s="38">
        <f t="shared" si="165"/>
        <v>0.02051566384</v>
      </c>
      <c r="Z161" s="38">
        <f t="shared" si="165"/>
        <v>-0.05560473725</v>
      </c>
      <c r="AA161" s="38">
        <f t="shared" si="165"/>
        <v>0.003622012716</v>
      </c>
      <c r="AB161" s="38">
        <f t="shared" si="165"/>
        <v>-0.03402907811</v>
      </c>
      <c r="AC161" s="38">
        <f t="shared" si="165"/>
        <v>-0.04076223893</v>
      </c>
      <c r="AD161" s="38">
        <f t="shared" si="165"/>
        <v>-0.002894165155</v>
      </c>
      <c r="AE161" s="38">
        <f t="shared" si="165"/>
        <v>0.1953798822</v>
      </c>
      <c r="AF161" s="38">
        <f t="shared" si="165"/>
        <v>-0.1831160533</v>
      </c>
      <c r="AG161" s="38">
        <f t="shared" si="165"/>
        <v>-0.0004591630698</v>
      </c>
      <c r="AH161" s="38">
        <f t="shared" si="165"/>
        <v>0.0005246242799</v>
      </c>
      <c r="AI161" s="38">
        <f t="shared" si="165"/>
        <v>0.01213186085</v>
      </c>
      <c r="AJ161" s="38">
        <f t="shared" si="165"/>
        <v>-0.00006390483014</v>
      </c>
      <c r="AK161" s="38">
        <f t="shared" si="165"/>
        <v>0.0004794723283</v>
      </c>
      <c r="AL161" s="38">
        <f t="shared" si="165"/>
        <v>0.003254055083</v>
      </c>
      <c r="AM161" s="38">
        <f t="shared" si="165"/>
        <v>-0.006577843537</v>
      </c>
    </row>
    <row r="162">
      <c r="A162" s="38"/>
      <c r="B162" s="38"/>
      <c r="C162" s="38"/>
      <c r="D162" s="38"/>
      <c r="E162" s="38"/>
      <c r="F162" s="38"/>
      <c r="G162" s="38"/>
      <c r="H162" s="52">
        <f>'Original Data'!N158-$H$2</f>
        <v>-0.00668518088</v>
      </c>
      <c r="I162" s="52">
        <f>'Original Data'!P158-$I$2</f>
        <v>-0.2357162535</v>
      </c>
      <c r="J162" s="52">
        <f>'Original Data'!J158-$J$2</f>
        <v>-0.2213536006</v>
      </c>
      <c r="K162" s="40">
        <f t="shared" si="2"/>
        <v>-0.2357162535</v>
      </c>
      <c r="L162" s="41">
        <f t="shared" si="3"/>
        <v>-0.2213536006</v>
      </c>
      <c r="M162" s="42">
        <f t="shared" si="4"/>
        <v>-0.00668518088</v>
      </c>
      <c r="N162" s="58">
        <f>'Cubic Output'!J158</f>
        <v>-0.009545521872</v>
      </c>
      <c r="O162" s="59">
        <f t="shared" si="6"/>
        <v>0.002860340992</v>
      </c>
      <c r="P162" s="45">
        <f t="shared" si="7"/>
        <v>0.1421007032</v>
      </c>
      <c r="Q162" s="46">
        <f t="shared" si="8"/>
        <v>0.274041953</v>
      </c>
      <c r="R162" s="46">
        <f t="shared" si="9"/>
        <v>0.7549837668</v>
      </c>
      <c r="S162" s="46">
        <f t="shared" si="10"/>
        <v>0.007181867775</v>
      </c>
      <c r="T162" s="38">
        <f t="shared" ref="T162:AM162" si="166">T$1*POWER($K162,T$2)*POWER($L162,T$3)</f>
        <v>0.1421007032</v>
      </c>
      <c r="U162" s="38">
        <f t="shared" si="166"/>
        <v>-0.1899613206</v>
      </c>
      <c r="V162" s="38">
        <f t="shared" si="166"/>
        <v>-0.05602436198</v>
      </c>
      <c r="W162" s="38">
        <f t="shared" si="166"/>
        <v>0.5200276356</v>
      </c>
      <c r="X162" s="38">
        <f t="shared" si="166"/>
        <v>0.880120498</v>
      </c>
      <c r="Y162" s="38">
        <f t="shared" si="166"/>
        <v>0.02120005319</v>
      </c>
      <c r="Z162" s="38">
        <f t="shared" si="166"/>
        <v>-0.06148412651</v>
      </c>
      <c r="AA162" s="38">
        <f t="shared" si="166"/>
        <v>0.00386769949</v>
      </c>
      <c r="AB162" s="38">
        <f t="shared" si="166"/>
        <v>-0.03888237411</v>
      </c>
      <c r="AC162" s="38">
        <f t="shared" si="166"/>
        <v>-0.04983798322</v>
      </c>
      <c r="AD162" s="38">
        <f t="shared" si="166"/>
        <v>-0.002894165155</v>
      </c>
      <c r="AE162" s="38">
        <f t="shared" si="166"/>
        <v>0.2018976294</v>
      </c>
      <c r="AF162" s="38">
        <f t="shared" si="166"/>
        <v>-0.2024779029</v>
      </c>
      <c r="AG162" s="38">
        <f t="shared" si="166"/>
        <v>-0.0004903088172</v>
      </c>
      <c r="AH162" s="38">
        <f t="shared" si="166"/>
        <v>0.0005994472566</v>
      </c>
      <c r="AI162" s="38">
        <f t="shared" si="166"/>
        <v>0.01483302913</v>
      </c>
      <c r="AJ162" s="38">
        <f t="shared" si="166"/>
        <v>-0.00007051602346</v>
      </c>
      <c r="AK162" s="38">
        <f t="shared" si="166"/>
        <v>0.0005661317541</v>
      </c>
      <c r="AL162" s="38">
        <f t="shared" si="166"/>
        <v>0.004111295621</v>
      </c>
      <c r="AM162" s="38">
        <f t="shared" si="166"/>
        <v>-0.008892772515</v>
      </c>
    </row>
    <row r="163">
      <c r="A163" s="38"/>
      <c r="B163" s="38"/>
      <c r="C163" s="38"/>
      <c r="D163" s="38"/>
      <c r="E163" s="38"/>
      <c r="F163" s="38"/>
      <c r="G163" s="38"/>
      <c r="H163" s="52">
        <f>'Original Data'!N159-$H$2</f>
        <v>0.02632169658</v>
      </c>
      <c r="I163" s="52">
        <f>'Original Data'!P159-$I$2</f>
        <v>-0.0589216877</v>
      </c>
      <c r="J163" s="52">
        <f>'Original Data'!J159-$J$2</f>
        <v>-0.03236509485</v>
      </c>
      <c r="K163" s="40">
        <f t="shared" si="2"/>
        <v>-0.0589216877</v>
      </c>
      <c r="L163" s="41">
        <f t="shared" si="3"/>
        <v>-0.03236509485</v>
      </c>
      <c r="M163" s="42">
        <f t="shared" si="4"/>
        <v>0.02632169658</v>
      </c>
      <c r="N163" s="58">
        <f>'Cubic Output'!J159</f>
        <v>0.02686321138</v>
      </c>
      <c r="O163" s="59">
        <f t="shared" si="6"/>
        <v>-0.0005415147986</v>
      </c>
      <c r="P163" s="45">
        <f t="shared" si="7"/>
        <v>0.1421007032</v>
      </c>
      <c r="Q163" s="46">
        <f t="shared" si="8"/>
        <v>-0.0681622549</v>
      </c>
      <c r="R163" s="46">
        <f t="shared" si="9"/>
        <v>0.863398623</v>
      </c>
      <c r="S163" s="46">
        <f t="shared" si="10"/>
        <v>-0.02314722632</v>
      </c>
      <c r="T163" s="38">
        <f t="shared" ref="T163:AM163" si="167">T$1*POWER($K163,T$2)*POWER($L163,T$3)</f>
        <v>0.1421007032</v>
      </c>
      <c r="U163" s="38">
        <f t="shared" si="167"/>
        <v>-0.1899613206</v>
      </c>
      <c r="V163" s="38">
        <f t="shared" si="167"/>
        <v>-0.008191571244</v>
      </c>
      <c r="W163" s="38">
        <f t="shared" si="167"/>
        <v>0.129990637</v>
      </c>
      <c r="X163" s="38">
        <f t="shared" si="167"/>
        <v>0.880120498</v>
      </c>
      <c r="Y163" s="38">
        <f t="shared" si="167"/>
        <v>0.003099754106</v>
      </c>
      <c r="Z163" s="38">
        <f t="shared" si="167"/>
        <v>-0.01536910776</v>
      </c>
      <c r="AA163" s="38">
        <f t="shared" si="167"/>
        <v>0.00008268625264</v>
      </c>
      <c r="AB163" s="38">
        <f t="shared" si="167"/>
        <v>-0.00142111334</v>
      </c>
      <c r="AC163" s="38">
        <f t="shared" si="167"/>
        <v>-0.003114094273</v>
      </c>
      <c r="AD163" s="38">
        <f t="shared" si="167"/>
        <v>-0.002894165155</v>
      </c>
      <c r="AE163" s="38">
        <f t="shared" si="167"/>
        <v>0.02952035074</v>
      </c>
      <c r="AF163" s="38">
        <f t="shared" si="167"/>
        <v>-0.05061314009</v>
      </c>
      <c r="AG163" s="38">
        <f t="shared" si="167"/>
        <v>-0.00001048214807</v>
      </c>
      <c r="AH163" s="38">
        <f t="shared" si="167"/>
        <v>0.00002190922011</v>
      </c>
      <c r="AI163" s="38">
        <f t="shared" si="167"/>
        <v>0.000926832269</v>
      </c>
      <c r="AJ163" s="38">
        <f t="shared" si="167"/>
        <v>-0.0000002204239059</v>
      </c>
      <c r="AK163" s="38">
        <f t="shared" si="167"/>
        <v>0.0000030254066</v>
      </c>
      <c r="AL163" s="38">
        <f t="shared" si="167"/>
        <v>0.00003756127236</v>
      </c>
      <c r="AM163" s="38">
        <f t="shared" si="167"/>
        <v>-0.0001388974035</v>
      </c>
    </row>
    <row r="164">
      <c r="A164" s="38"/>
      <c r="B164" s="38"/>
      <c r="C164" s="38"/>
      <c r="D164" s="38"/>
      <c r="E164" s="38"/>
      <c r="F164" s="38"/>
      <c r="G164" s="38"/>
      <c r="H164" s="52">
        <f>'Original Data'!N160-$H$2</f>
        <v>0.03703109749</v>
      </c>
      <c r="I164" s="52">
        <f>'Original Data'!P160-$I$2</f>
        <v>-0.1396962642</v>
      </c>
      <c r="J164" s="52">
        <f>'Original Data'!J160-$J$2</f>
        <v>-0.09242843053</v>
      </c>
      <c r="K164" s="40">
        <f t="shared" si="2"/>
        <v>-0.1396962642</v>
      </c>
      <c r="L164" s="41">
        <f t="shared" si="3"/>
        <v>-0.09242843053</v>
      </c>
      <c r="M164" s="42">
        <f t="shared" si="4"/>
        <v>0.03703109749</v>
      </c>
      <c r="N164" s="58">
        <f>'Cubic Output'!J160</f>
        <v>0.0415642882</v>
      </c>
      <c r="O164" s="59">
        <f t="shared" si="6"/>
        <v>-0.004533190717</v>
      </c>
      <c r="P164" s="45">
        <f t="shared" si="7"/>
        <v>0.1421007032</v>
      </c>
      <c r="Q164" s="46">
        <f t="shared" si="8"/>
        <v>0.09483737215</v>
      </c>
      <c r="R164" s="46">
        <f t="shared" si="9"/>
        <v>0.8260822504</v>
      </c>
      <c r="S164" s="46">
        <f t="shared" si="10"/>
        <v>-0.03450956453</v>
      </c>
      <c r="T164" s="38">
        <f t="shared" ref="T164:AM164" si="168">T$1*POWER($K164,T$2)*POWER($L164,T$3)</f>
        <v>0.1421007032</v>
      </c>
      <c r="U164" s="38">
        <f t="shared" si="168"/>
        <v>-0.1899613206</v>
      </c>
      <c r="V164" s="38">
        <f t="shared" si="168"/>
        <v>-0.02339353792</v>
      </c>
      <c r="W164" s="38">
        <f t="shared" si="168"/>
        <v>0.3081922307</v>
      </c>
      <c r="X164" s="38">
        <f t="shared" si="168"/>
        <v>0.880120498</v>
      </c>
      <c r="Y164" s="38">
        <f t="shared" si="168"/>
        <v>0.008852296228</v>
      </c>
      <c r="Z164" s="38">
        <f t="shared" si="168"/>
        <v>-0.03643831367</v>
      </c>
      <c r="AA164" s="38">
        <f t="shared" si="168"/>
        <v>0.0006743582873</v>
      </c>
      <c r="AB164" s="38">
        <f t="shared" si="168"/>
        <v>-0.009622037053</v>
      </c>
      <c r="AC164" s="38">
        <f t="shared" si="168"/>
        <v>-0.01750455137</v>
      </c>
      <c r="AD164" s="38">
        <f t="shared" si="168"/>
        <v>-0.002894165155</v>
      </c>
      <c r="AE164" s="38">
        <f t="shared" si="168"/>
        <v>0.08430439335</v>
      </c>
      <c r="AF164" s="38">
        <f t="shared" si="168"/>
        <v>-0.119997693</v>
      </c>
      <c r="AG164" s="38">
        <f t="shared" si="168"/>
        <v>-0.00008548849647</v>
      </c>
      <c r="AH164" s="38">
        <f t="shared" si="168"/>
        <v>0.0001483423748</v>
      </c>
      <c r="AI164" s="38">
        <f t="shared" si="168"/>
        <v>0.005209791883</v>
      </c>
      <c r="AJ164" s="38">
        <f t="shared" si="168"/>
        <v>-0.000005133868936</v>
      </c>
      <c r="AK164" s="38">
        <f t="shared" si="168"/>
        <v>0.00005849931131</v>
      </c>
      <c r="AL164" s="38">
        <f t="shared" si="168"/>
        <v>0.0006029596061</v>
      </c>
      <c r="AM164" s="38">
        <f t="shared" si="168"/>
        <v>-0.001851070546</v>
      </c>
    </row>
    <row r="165">
      <c r="A165" s="38"/>
      <c r="B165" s="38"/>
      <c r="C165" s="38"/>
      <c r="D165" s="38"/>
      <c r="E165" s="38"/>
      <c r="F165" s="38"/>
      <c r="G165" s="38"/>
      <c r="H165" s="52">
        <f>'Original Data'!N161-$H$2</f>
        <v>0.02800199281</v>
      </c>
      <c r="I165" s="52">
        <f>'Original Data'!P161-$I$2</f>
        <v>0.01725320349</v>
      </c>
      <c r="J165" s="52">
        <f>'Original Data'!J161-$J$2</f>
        <v>0.03925792822</v>
      </c>
      <c r="K165" s="40">
        <f t="shared" si="2"/>
        <v>0.01725320349</v>
      </c>
      <c r="L165" s="41">
        <f t="shared" si="3"/>
        <v>0.03925792822</v>
      </c>
      <c r="M165" s="42">
        <f t="shared" si="4"/>
        <v>0.02800199281</v>
      </c>
      <c r="N165" s="58">
        <f>'Cubic Output'!J161</f>
        <v>0.02723157859</v>
      </c>
      <c r="O165" s="59">
        <f t="shared" si="6"/>
        <v>0.0007704142194</v>
      </c>
      <c r="P165" s="45">
        <f t="shared" si="7"/>
        <v>0.1421007032</v>
      </c>
      <c r="Q165" s="46">
        <f t="shared" si="8"/>
        <v>-0.2180884981</v>
      </c>
      <c r="R165" s="46">
        <f t="shared" si="9"/>
        <v>0.880210807</v>
      </c>
      <c r="S165" s="46">
        <f t="shared" si="10"/>
        <v>-0.02381067386</v>
      </c>
      <c r="T165" s="38">
        <f t="shared" ref="T165:AM165" si="169">T$1*POWER($K165,T$2)*POWER($L165,T$3)</f>
        <v>0.1421007032</v>
      </c>
      <c r="U165" s="38">
        <f t="shared" si="169"/>
        <v>-0.1899613206</v>
      </c>
      <c r="V165" s="38">
        <f t="shared" si="169"/>
        <v>0.009936140073</v>
      </c>
      <c r="W165" s="38">
        <f t="shared" si="169"/>
        <v>-0.03806331759</v>
      </c>
      <c r="X165" s="38">
        <f t="shared" si="169"/>
        <v>0.880120498</v>
      </c>
      <c r="Y165" s="38">
        <f t="shared" si="169"/>
        <v>-0.003759912485</v>
      </c>
      <c r="Z165" s="38">
        <f t="shared" si="169"/>
        <v>0.004500318203</v>
      </c>
      <c r="AA165" s="38">
        <f t="shared" si="169"/>
        <v>0.0001216562135</v>
      </c>
      <c r="AB165" s="38">
        <f t="shared" si="169"/>
        <v>-0.0005047470337</v>
      </c>
      <c r="AC165" s="38">
        <f t="shared" si="169"/>
        <v>-0.0002670059192</v>
      </c>
      <c r="AD165" s="38">
        <f t="shared" si="169"/>
        <v>-0.002894165155</v>
      </c>
      <c r="AE165" s="38">
        <f t="shared" si="169"/>
        <v>-0.03580733551</v>
      </c>
      <c r="AF165" s="38">
        <f t="shared" si="169"/>
        <v>0.01482032914</v>
      </c>
      <c r="AG165" s="38">
        <f t="shared" si="169"/>
        <v>-0.00001542237557</v>
      </c>
      <c r="AH165" s="38">
        <f t="shared" si="169"/>
        <v>0.000007781655095</v>
      </c>
      <c r="AI165" s="38">
        <f t="shared" si="169"/>
        <v>0.00007946763338</v>
      </c>
      <c r="AJ165" s="38">
        <f t="shared" si="169"/>
        <v>0.0000003933780936</v>
      </c>
      <c r="AK165" s="38">
        <f t="shared" si="169"/>
        <v>-0.000001303404757</v>
      </c>
      <c r="AL165" s="38">
        <f t="shared" si="169"/>
        <v>-0.000003906428874</v>
      </c>
      <c r="AM165" s="38">
        <f t="shared" si="169"/>
        <v>0.0000034872078</v>
      </c>
    </row>
    <row r="166">
      <c r="A166" s="38"/>
      <c r="B166" s="38"/>
      <c r="C166" s="38"/>
      <c r="D166" s="38"/>
      <c r="E166" s="38"/>
      <c r="F166" s="38"/>
      <c r="G166" s="38"/>
      <c r="H166" s="52">
        <f>'Original Data'!N162-$H$2</f>
        <v>-0.0120395673</v>
      </c>
      <c r="I166" s="52">
        <f>'Original Data'!P162-$I$2</f>
        <v>-0.2037346482</v>
      </c>
      <c r="J166" s="52">
        <f>'Original Data'!J162-$J$2</f>
        <v>-0.1975104633</v>
      </c>
      <c r="K166" s="40">
        <f t="shared" si="2"/>
        <v>-0.2037346482</v>
      </c>
      <c r="L166" s="41">
        <f t="shared" si="3"/>
        <v>-0.1975104633</v>
      </c>
      <c r="M166" s="42">
        <f t="shared" si="4"/>
        <v>-0.0120395673</v>
      </c>
      <c r="N166" s="58">
        <f>'Cubic Output'!J162</f>
        <v>-0.01379006115</v>
      </c>
      <c r="O166" s="59">
        <f t="shared" si="6"/>
        <v>0.001750493855</v>
      </c>
      <c r="P166" s="45">
        <f t="shared" si="7"/>
        <v>0.1421007032</v>
      </c>
      <c r="Q166" s="46">
        <f t="shared" si="8"/>
        <v>0.2095201055</v>
      </c>
      <c r="R166" s="46">
        <f t="shared" si="9"/>
        <v>0.7817558191</v>
      </c>
      <c r="S166" s="46">
        <f t="shared" si="10"/>
        <v>0.01074098964</v>
      </c>
      <c r="T166" s="38">
        <f t="shared" ref="T166:AM166" si="170">T$1*POWER($K166,T$2)*POWER($L166,T$3)</f>
        <v>0.1421007032</v>
      </c>
      <c r="U166" s="38">
        <f t="shared" si="170"/>
        <v>-0.1899613206</v>
      </c>
      <c r="V166" s="38">
        <f t="shared" si="170"/>
        <v>-0.04998968918</v>
      </c>
      <c r="W166" s="38">
        <f t="shared" si="170"/>
        <v>0.4494711153</v>
      </c>
      <c r="X166" s="38">
        <f t="shared" si="170"/>
        <v>0.880120498</v>
      </c>
      <c r="Y166" s="38">
        <f t="shared" si="170"/>
        <v>0.01891648619</v>
      </c>
      <c r="Z166" s="38">
        <f t="shared" si="170"/>
        <v>-0.05314205828</v>
      </c>
      <c r="AA166" s="38">
        <f t="shared" si="170"/>
        <v>0.003079354989</v>
      </c>
      <c r="AB166" s="38">
        <f t="shared" si="170"/>
        <v>-0.02998690581</v>
      </c>
      <c r="AC166" s="38">
        <f t="shared" si="170"/>
        <v>-0.03723155604</v>
      </c>
      <c r="AD166" s="38">
        <f t="shared" si="170"/>
        <v>-0.002894165155</v>
      </c>
      <c r="AE166" s="38">
        <f t="shared" si="170"/>
        <v>0.1801501951</v>
      </c>
      <c r="AF166" s="38">
        <f t="shared" si="170"/>
        <v>-0.1750060239</v>
      </c>
      <c r="AG166" s="38">
        <f t="shared" si="170"/>
        <v>-0.0003903702721</v>
      </c>
      <c r="AH166" s="38">
        <f t="shared" si="170"/>
        <v>0.0004623063491</v>
      </c>
      <c r="AI166" s="38">
        <f t="shared" si="170"/>
        <v>0.0110810414</v>
      </c>
      <c r="AJ166" s="38">
        <f t="shared" si="170"/>
        <v>-0.00005009545954</v>
      </c>
      <c r="AK166" s="38">
        <f t="shared" si="170"/>
        <v>0.0003895829242</v>
      </c>
      <c r="AL166" s="38">
        <f t="shared" si="170"/>
        <v>0.00274051984</v>
      </c>
      <c r="AM166" s="38">
        <f t="shared" si="170"/>
        <v>-0.00574200114</v>
      </c>
    </row>
    <row r="167">
      <c r="A167" s="38"/>
      <c r="B167" s="38"/>
      <c r="C167" s="38"/>
      <c r="D167" s="38"/>
      <c r="E167" s="38"/>
      <c r="F167" s="38"/>
      <c r="G167" s="38"/>
      <c r="H167" s="52">
        <f>'Original Data'!N163-$H$2</f>
        <v>0.03107564129</v>
      </c>
      <c r="I167" s="52">
        <f>'Original Data'!P163-$I$2</f>
        <v>-0.03733568672</v>
      </c>
      <c r="J167" s="52">
        <f>'Original Data'!J163-$J$2</f>
        <v>-0.01048180573</v>
      </c>
      <c r="K167" s="40">
        <f t="shared" si="2"/>
        <v>-0.03733568672</v>
      </c>
      <c r="L167" s="41">
        <f t="shared" si="3"/>
        <v>-0.01048180573</v>
      </c>
      <c r="M167" s="42">
        <f t="shared" si="4"/>
        <v>0.03107564129</v>
      </c>
      <c r="N167" s="58">
        <f>'Cubic Output'!J163</f>
        <v>0.02891074925</v>
      </c>
      <c r="O167" s="59">
        <f t="shared" si="6"/>
        <v>0.002164892048</v>
      </c>
      <c r="P167" s="45">
        <f t="shared" si="7"/>
        <v>0.1421007032</v>
      </c>
      <c r="Q167" s="46">
        <f t="shared" si="8"/>
        <v>-0.1102457772</v>
      </c>
      <c r="R167" s="46">
        <f t="shared" si="9"/>
        <v>0.8698524593</v>
      </c>
      <c r="S167" s="46">
        <f t="shared" si="10"/>
        <v>-0.02505937324</v>
      </c>
      <c r="T167" s="38">
        <f t="shared" ref="T167:AM167" si="171">T$1*POWER($K167,T$2)*POWER($L167,T$3)</f>
        <v>0.1421007032</v>
      </c>
      <c r="U167" s="38">
        <f t="shared" si="171"/>
        <v>-0.1899613206</v>
      </c>
      <c r="V167" s="38">
        <f t="shared" si="171"/>
        <v>-0.002652933933</v>
      </c>
      <c r="W167" s="38">
        <f t="shared" si="171"/>
        <v>0.08236847734</v>
      </c>
      <c r="X167" s="38">
        <f t="shared" si="171"/>
        <v>0.880120498</v>
      </c>
      <c r="Y167" s="38">
        <f t="shared" si="171"/>
        <v>0.001003890781</v>
      </c>
      <c r="Z167" s="38">
        <f t="shared" si="171"/>
        <v>-0.009738624517</v>
      </c>
      <c r="AA167" s="38">
        <f t="shared" si="171"/>
        <v>0.000008672648682</v>
      </c>
      <c r="AB167" s="38">
        <f t="shared" si="171"/>
        <v>-0.0002916331601</v>
      </c>
      <c r="AC167" s="38">
        <f t="shared" si="171"/>
        <v>-0.001250344498</v>
      </c>
      <c r="AD167" s="38">
        <f t="shared" si="171"/>
        <v>-0.002894165155</v>
      </c>
      <c r="AE167" s="38">
        <f t="shared" si="171"/>
        <v>0.009560502845</v>
      </c>
      <c r="AF167" s="38">
        <f t="shared" si="171"/>
        <v>-0.03207098126</v>
      </c>
      <c r="AG167" s="38">
        <f t="shared" si="171"/>
        <v>-0.000001099432913</v>
      </c>
      <c r="AH167" s="38">
        <f t="shared" si="171"/>
        <v>0.000004496091141</v>
      </c>
      <c r="AI167" s="38">
        <f t="shared" si="171"/>
        <v>0.0003721337657</v>
      </c>
      <c r="AJ167" s="38">
        <f t="shared" si="171"/>
        <v>-0.0000000074874918</v>
      </c>
      <c r="AK167" s="38">
        <f t="shared" si="171"/>
        <v>0.0000002010717972</v>
      </c>
      <c r="AL167" s="38">
        <f t="shared" si="171"/>
        <v>0.000004884245094</v>
      </c>
      <c r="AM167" s="38">
        <f t="shared" si="171"/>
        <v>-0.00003533792337</v>
      </c>
    </row>
    <row r="168">
      <c r="A168" s="38"/>
      <c r="B168" s="38"/>
      <c r="C168" s="38"/>
      <c r="D168" s="38"/>
      <c r="E168" s="38"/>
      <c r="F168" s="38"/>
      <c r="G168" s="38"/>
      <c r="H168" s="52">
        <f>'Original Data'!N164-$H$2</f>
        <v>-0.0387449646</v>
      </c>
      <c r="I168" s="52">
        <f>'Original Data'!P164-$I$2</f>
        <v>-0.1576326991</v>
      </c>
      <c r="J168" s="52">
        <f>'Original Data'!J164-$J$2</f>
        <v>-0.1746717824</v>
      </c>
      <c r="K168" s="40">
        <f t="shared" si="2"/>
        <v>-0.1576326991</v>
      </c>
      <c r="L168" s="41">
        <f t="shared" si="3"/>
        <v>-0.1746717824</v>
      </c>
      <c r="M168" s="42">
        <f t="shared" si="4"/>
        <v>-0.0387449646</v>
      </c>
      <c r="N168" s="58">
        <f>'Cubic Output'!J164</f>
        <v>-0.03283838577</v>
      </c>
      <c r="O168" s="59">
        <f t="shared" si="6"/>
        <v>-0.005906578827</v>
      </c>
      <c r="P168" s="45">
        <f t="shared" si="7"/>
        <v>0.1421007032</v>
      </c>
      <c r="Q168" s="46">
        <f t="shared" si="8"/>
        <v>0.1135923019</v>
      </c>
      <c r="R168" s="46">
        <f t="shared" si="9"/>
        <v>0.8153344978</v>
      </c>
      <c r="S168" s="46">
        <f t="shared" si="10"/>
        <v>0.02665680744</v>
      </c>
      <c r="T168" s="38">
        <f t="shared" ref="T168:AM168" si="172">T$1*POWER($K168,T$2)*POWER($L168,T$3)</f>
        <v>0.1421007032</v>
      </c>
      <c r="U168" s="38">
        <f t="shared" si="172"/>
        <v>-0.1899613206</v>
      </c>
      <c r="V168" s="38">
        <f t="shared" si="172"/>
        <v>-0.04420924321</v>
      </c>
      <c r="W168" s="38">
        <f t="shared" si="172"/>
        <v>0.3477628657</v>
      </c>
      <c r="X168" s="38">
        <f t="shared" si="172"/>
        <v>0.880120498</v>
      </c>
      <c r="Y168" s="38">
        <f t="shared" si="172"/>
        <v>0.01672912059</v>
      </c>
      <c r="Z168" s="38">
        <f t="shared" si="172"/>
        <v>-0.04111684566</v>
      </c>
      <c r="AA168" s="38">
        <f t="shared" si="172"/>
        <v>0.002408380187</v>
      </c>
      <c r="AB168" s="38">
        <f t="shared" si="172"/>
        <v>-0.02051850517</v>
      </c>
      <c r="AC168" s="38">
        <f t="shared" si="172"/>
        <v>-0.02228815011</v>
      </c>
      <c r="AD168" s="38">
        <f t="shared" si="172"/>
        <v>-0.002894165155</v>
      </c>
      <c r="AE168" s="38">
        <f t="shared" si="172"/>
        <v>0.15931893</v>
      </c>
      <c r="AF168" s="38">
        <f t="shared" si="172"/>
        <v>-0.1354049111</v>
      </c>
      <c r="AG168" s="38">
        <f t="shared" si="172"/>
        <v>-0.0003053107005</v>
      </c>
      <c r="AH168" s="38">
        <f t="shared" si="172"/>
        <v>0.0003163325778</v>
      </c>
      <c r="AI168" s="38">
        <f t="shared" si="172"/>
        <v>0.006633510398</v>
      </c>
      <c r="AJ168" s="38">
        <f t="shared" si="172"/>
        <v>-0.00003464944617</v>
      </c>
      <c r="AK168" s="38">
        <f t="shared" si="172"/>
        <v>0.0002357472415</v>
      </c>
      <c r="AL168" s="38">
        <f t="shared" si="172"/>
        <v>0.001450869768</v>
      </c>
      <c r="AM168" s="38">
        <f t="shared" si="172"/>
        <v>-0.002659546142</v>
      </c>
    </row>
    <row r="169">
      <c r="A169" s="38"/>
      <c r="B169" s="38"/>
      <c r="C169" s="38"/>
      <c r="D169" s="38"/>
      <c r="E169" s="38"/>
      <c r="F169" s="38"/>
      <c r="G169" s="38"/>
      <c r="H169" s="52">
        <f>'Original Data'!N165-$H$2</f>
        <v>0.001005993257</v>
      </c>
      <c r="I169" s="52">
        <f>'Original Data'!P165-$I$2</f>
        <v>-0.2100752279</v>
      </c>
      <c r="J169" s="52">
        <f>'Original Data'!J165-$J$2</f>
        <v>-0.1815912244</v>
      </c>
      <c r="K169" s="40">
        <f t="shared" si="2"/>
        <v>-0.2100752279</v>
      </c>
      <c r="L169" s="41">
        <f t="shared" si="3"/>
        <v>-0.1815912244</v>
      </c>
      <c r="M169" s="42">
        <f t="shared" si="4"/>
        <v>0.001005993257</v>
      </c>
      <c r="N169" s="58">
        <f>'Cubic Output'!J165</f>
        <v>0.0117207932</v>
      </c>
      <c r="O169" s="59">
        <f t="shared" si="6"/>
        <v>-0.01071479995</v>
      </c>
      <c r="P169" s="45">
        <f t="shared" si="7"/>
        <v>0.1421007032</v>
      </c>
      <c r="Q169" s="46">
        <f t="shared" si="8"/>
        <v>0.2275375778</v>
      </c>
      <c r="R169" s="46">
        <f t="shared" si="9"/>
        <v>0.7773063206</v>
      </c>
      <c r="S169" s="46">
        <f t="shared" si="10"/>
        <v>-0.009142133873</v>
      </c>
      <c r="T169" s="38">
        <f t="shared" ref="T169:AM169" si="173">T$1*POWER($K169,T$2)*POWER($L169,T$3)</f>
        <v>0.1421007032</v>
      </c>
      <c r="U169" s="38">
        <f t="shared" si="173"/>
        <v>-0.1899613206</v>
      </c>
      <c r="V169" s="38">
        <f t="shared" si="173"/>
        <v>-0.04596054664</v>
      </c>
      <c r="W169" s="38">
        <f t="shared" si="173"/>
        <v>0.463459445</v>
      </c>
      <c r="X169" s="38">
        <f t="shared" si="173"/>
        <v>0.880120498</v>
      </c>
      <c r="Y169" s="38">
        <f t="shared" si="173"/>
        <v>0.0173918274</v>
      </c>
      <c r="Z169" s="38">
        <f t="shared" si="173"/>
        <v>-0.05479593238</v>
      </c>
      <c r="AA169" s="38">
        <f t="shared" si="173"/>
        <v>0.002602970555</v>
      </c>
      <c r="AB169" s="38">
        <f t="shared" si="173"/>
        <v>-0.0284280031</v>
      </c>
      <c r="AC169" s="38">
        <f t="shared" si="173"/>
        <v>-0.03958503986</v>
      </c>
      <c r="AD169" s="38">
        <f t="shared" si="173"/>
        <v>-0.002894165155</v>
      </c>
      <c r="AE169" s="38">
        <f t="shared" si="173"/>
        <v>0.1656301846</v>
      </c>
      <c r="AF169" s="38">
        <f t="shared" si="173"/>
        <v>-0.1804525185</v>
      </c>
      <c r="AG169" s="38">
        <f t="shared" si="173"/>
        <v>-0.0003299789493</v>
      </c>
      <c r="AH169" s="38">
        <f t="shared" si="173"/>
        <v>0.0004382728385</v>
      </c>
      <c r="AI169" s="38">
        <f t="shared" si="173"/>
        <v>0.01178149699</v>
      </c>
      <c r="AJ169" s="38">
        <f t="shared" si="173"/>
        <v>-0.00003893252865</v>
      </c>
      <c r="AK169" s="38">
        <f t="shared" si="173"/>
        <v>0.0003395622172</v>
      </c>
      <c r="AL169" s="38">
        <f t="shared" si="173"/>
        <v>0.002678906764</v>
      </c>
      <c r="AM169" s="38">
        <f t="shared" si="173"/>
        <v>-0.006294962154</v>
      </c>
    </row>
    <row r="170">
      <c r="A170" s="38"/>
      <c r="B170" s="38"/>
      <c r="C170" s="38"/>
      <c r="D170" s="38"/>
      <c r="E170" s="38"/>
      <c r="F170" s="38"/>
      <c r="G170" s="38"/>
      <c r="H170" s="52">
        <f>'Original Data'!N166-$H$2</f>
        <v>0.06886241592</v>
      </c>
      <c r="I170" s="52">
        <f>'Original Data'!P166-$I$2</f>
        <v>0.1144861756</v>
      </c>
      <c r="J170" s="52">
        <f>'Original Data'!J166-$J$2</f>
        <v>0.1771025398</v>
      </c>
      <c r="K170" s="40">
        <f t="shared" si="2"/>
        <v>0.1144861756</v>
      </c>
      <c r="L170" s="41">
        <f t="shared" si="3"/>
        <v>0.1771025398</v>
      </c>
      <c r="M170" s="42">
        <f t="shared" si="4"/>
        <v>0.06886241592</v>
      </c>
      <c r="N170" s="58">
        <f>'Cubic Output'!J166</f>
        <v>0.07450268844</v>
      </c>
      <c r="O170" s="59">
        <f t="shared" si="6"/>
        <v>-0.005640272521</v>
      </c>
      <c r="P170" s="45">
        <f t="shared" si="7"/>
        <v>0.1421007032</v>
      </c>
      <c r="Q170" s="46">
        <f t="shared" si="8"/>
        <v>-0.3977116113</v>
      </c>
      <c r="R170" s="46">
        <f t="shared" si="9"/>
        <v>0.8686305661</v>
      </c>
      <c r="S170" s="46">
        <f t="shared" si="10"/>
        <v>-0.06256651835</v>
      </c>
      <c r="T170" s="38">
        <f t="shared" ref="T170:AM170" si="174">T$1*POWER($K170,T$2)*POWER($L170,T$3)</f>
        <v>0.1421007032</v>
      </c>
      <c r="U170" s="38">
        <f t="shared" si="174"/>
        <v>-0.1899613206</v>
      </c>
      <c r="V170" s="38">
        <f t="shared" si="174"/>
        <v>0.04482446532</v>
      </c>
      <c r="W170" s="38">
        <f t="shared" si="174"/>
        <v>-0.252574756</v>
      </c>
      <c r="X170" s="38">
        <f t="shared" si="174"/>
        <v>0.880120498</v>
      </c>
      <c r="Y170" s="38">
        <f t="shared" si="174"/>
        <v>-0.01696192541</v>
      </c>
      <c r="Z170" s="38">
        <f t="shared" si="174"/>
        <v>0.02986252497</v>
      </c>
      <c r="AA170" s="38">
        <f t="shared" si="174"/>
        <v>0.002475877313</v>
      </c>
      <c r="AB170" s="38">
        <f t="shared" si="174"/>
        <v>-0.01510965303</v>
      </c>
      <c r="AC170" s="38">
        <f t="shared" si="174"/>
        <v>-0.01175675577</v>
      </c>
      <c r="AD170" s="38">
        <f t="shared" si="174"/>
        <v>-0.002894165155</v>
      </c>
      <c r="AE170" s="38">
        <f t="shared" si="174"/>
        <v>-0.1615360348</v>
      </c>
      <c r="AF170" s="38">
        <f t="shared" si="174"/>
        <v>0.09834247917</v>
      </c>
      <c r="AG170" s="38">
        <f t="shared" si="174"/>
        <v>-0.0003138673208</v>
      </c>
      <c r="AH170" s="38">
        <f t="shared" si="174"/>
        <v>0.000232944625</v>
      </c>
      <c r="AI170" s="38">
        <f t="shared" si="174"/>
        <v>0.003499104288</v>
      </c>
      <c r="AJ170" s="38">
        <f t="shared" si="174"/>
        <v>0.00003611622992</v>
      </c>
      <c r="AK170" s="38">
        <f t="shared" si="174"/>
        <v>-0.0001760181412</v>
      </c>
      <c r="AL170" s="38">
        <f t="shared" si="174"/>
        <v>-0.0007759682306</v>
      </c>
      <c r="AM170" s="38">
        <f t="shared" si="174"/>
        <v>0.001018891028</v>
      </c>
    </row>
    <row r="171">
      <c r="A171" s="38"/>
      <c r="B171" s="38"/>
      <c r="C171" s="38"/>
      <c r="D171" s="38"/>
      <c r="E171" s="38"/>
      <c r="F171" s="38"/>
      <c r="G171" s="38"/>
      <c r="H171" s="52">
        <f>'Original Data'!N167-$H$2</f>
        <v>0.03014831223</v>
      </c>
      <c r="I171" s="52">
        <f>'Original Data'!P167-$I$2</f>
        <v>0.0850830589</v>
      </c>
      <c r="J171" s="52">
        <f>'Original Data'!J167-$J$2</f>
        <v>0.1089853193</v>
      </c>
      <c r="K171" s="40">
        <f t="shared" si="2"/>
        <v>0.0850830589</v>
      </c>
      <c r="L171" s="41">
        <f t="shared" si="3"/>
        <v>0.1089853193</v>
      </c>
      <c r="M171" s="42">
        <f t="shared" si="4"/>
        <v>0.03014831223</v>
      </c>
      <c r="N171" s="58">
        <f>'Cubic Output'!J167</f>
        <v>0.03129319517</v>
      </c>
      <c r="O171" s="59">
        <f t="shared" si="6"/>
        <v>-0.00114488294</v>
      </c>
      <c r="P171" s="45">
        <f t="shared" si="7"/>
        <v>0.1421007032</v>
      </c>
      <c r="Q171" s="46">
        <f t="shared" si="8"/>
        <v>-0.3500840444</v>
      </c>
      <c r="R171" s="46">
        <f t="shared" si="9"/>
        <v>0.8794096104</v>
      </c>
      <c r="S171" s="46">
        <f t="shared" si="10"/>
        <v>-0.02718106642</v>
      </c>
      <c r="T171" s="38">
        <f t="shared" ref="T171:AM171" si="175">T$1*POWER($K171,T$2)*POWER($L171,T$3)</f>
        <v>0.1421007032</v>
      </c>
      <c r="U171" s="38">
        <f t="shared" si="175"/>
        <v>-0.1899613206</v>
      </c>
      <c r="V171" s="38">
        <f t="shared" si="175"/>
        <v>0.02758406894</v>
      </c>
      <c r="W171" s="38">
        <f t="shared" si="175"/>
        <v>-0.1877067927</v>
      </c>
      <c r="X171" s="38">
        <f t="shared" si="175"/>
        <v>0.880120498</v>
      </c>
      <c r="Y171" s="38">
        <f t="shared" si="175"/>
        <v>-0.01043802568</v>
      </c>
      <c r="Z171" s="38">
        <f t="shared" si="175"/>
        <v>0.02219302861</v>
      </c>
      <c r="AA171" s="38">
        <f t="shared" si="175"/>
        <v>0.0009375955637</v>
      </c>
      <c r="AB171" s="38">
        <f t="shared" si="175"/>
        <v>-0.006910154383</v>
      </c>
      <c r="AC171" s="38">
        <f t="shared" si="175"/>
        <v>-0.006493331728</v>
      </c>
      <c r="AD171" s="38">
        <f t="shared" si="175"/>
        <v>-0.002894165155</v>
      </c>
      <c r="AE171" s="38">
        <f t="shared" si="175"/>
        <v>-0.09940600719</v>
      </c>
      <c r="AF171" s="38">
        <f t="shared" si="175"/>
        <v>0.07308549614</v>
      </c>
      <c r="AG171" s="38">
        <f t="shared" si="175"/>
        <v>-0.0001188591236</v>
      </c>
      <c r="AH171" s="38">
        <f t="shared" si="175"/>
        <v>0.0001065334405</v>
      </c>
      <c r="AI171" s="38">
        <f t="shared" si="175"/>
        <v>0.001932577774</v>
      </c>
      <c r="AJ171" s="38">
        <f t="shared" si="175"/>
        <v>0.000008416510013</v>
      </c>
      <c r="AK171" s="38">
        <f t="shared" si="175"/>
        <v>-0.00004953747898</v>
      </c>
      <c r="AL171" s="38">
        <f t="shared" si="175"/>
        <v>-0.0002637346833</v>
      </c>
      <c r="AM171" s="38">
        <f t="shared" si="175"/>
        <v>0.0004182133376</v>
      </c>
    </row>
    <row r="172">
      <c r="A172" s="38"/>
      <c r="B172" s="38"/>
      <c r="C172" s="38"/>
      <c r="D172" s="38"/>
      <c r="E172" s="38"/>
      <c r="F172" s="38"/>
      <c r="G172" s="38"/>
      <c r="H172" s="52">
        <f>'Original Data'!N168-$H$2</f>
        <v>0.003284903368</v>
      </c>
      <c r="I172" s="52">
        <f>'Original Data'!P168-$I$2</f>
        <v>-0.1363453642</v>
      </c>
      <c r="J172" s="52">
        <f>'Original Data'!J168-$J$2</f>
        <v>-0.1293629246</v>
      </c>
      <c r="K172" s="40">
        <f t="shared" si="2"/>
        <v>-0.1363453642</v>
      </c>
      <c r="L172" s="41">
        <f t="shared" si="3"/>
        <v>-0.1293629246</v>
      </c>
      <c r="M172" s="42">
        <f t="shared" si="4"/>
        <v>0.003284903368</v>
      </c>
      <c r="N172" s="58">
        <f>'Cubic Output'!J168</f>
        <v>-0.002605163404</v>
      </c>
      <c r="O172" s="59">
        <f t="shared" si="6"/>
        <v>0.005890066772</v>
      </c>
      <c r="P172" s="45">
        <f t="shared" si="7"/>
        <v>0.1421007032</v>
      </c>
      <c r="Q172" s="46">
        <f t="shared" si="8"/>
        <v>0.07809667107</v>
      </c>
      <c r="R172" s="46">
        <f t="shared" si="9"/>
        <v>0.8284480661</v>
      </c>
      <c r="S172" s="46">
        <f t="shared" si="10"/>
        <v>0.002157715064</v>
      </c>
      <c r="T172" s="38">
        <f t="shared" ref="T172:AM172" si="176">T$1*POWER($K172,T$2)*POWER($L172,T$3)</f>
        <v>0.1421007032</v>
      </c>
      <c r="U172" s="38">
        <f t="shared" si="176"/>
        <v>-0.1899613206</v>
      </c>
      <c r="V172" s="38">
        <f t="shared" si="176"/>
        <v>-0.03274161927</v>
      </c>
      <c r="W172" s="38">
        <f t="shared" si="176"/>
        <v>0.300799611</v>
      </c>
      <c r="X172" s="38">
        <f t="shared" si="176"/>
        <v>0.880120498</v>
      </c>
      <c r="Y172" s="38">
        <f t="shared" si="176"/>
        <v>0.01238968273</v>
      </c>
      <c r="Z172" s="38">
        <f t="shared" si="176"/>
        <v>-0.03556426634</v>
      </c>
      <c r="AA172" s="38">
        <f t="shared" si="176"/>
        <v>0.001320988974</v>
      </c>
      <c r="AB172" s="38">
        <f t="shared" si="176"/>
        <v>-0.01314397898</v>
      </c>
      <c r="AC172" s="38">
        <f t="shared" si="176"/>
        <v>-0.01667485832</v>
      </c>
      <c r="AD172" s="38">
        <f t="shared" si="176"/>
        <v>-0.002894165155</v>
      </c>
      <c r="AE172" s="38">
        <f t="shared" si="176"/>
        <v>0.117992514</v>
      </c>
      <c r="AF172" s="38">
        <f t="shared" si="176"/>
        <v>-0.1171193034</v>
      </c>
      <c r="AG172" s="38">
        <f t="shared" si="176"/>
        <v>-0.000167461961</v>
      </c>
      <c r="AH172" s="38">
        <f t="shared" si="176"/>
        <v>0.0002026399447</v>
      </c>
      <c r="AI172" s="38">
        <f t="shared" si="176"/>
        <v>0.004962854499</v>
      </c>
      <c r="AJ172" s="38">
        <f t="shared" si="176"/>
        <v>-0.00001407529538</v>
      </c>
      <c r="AK172" s="38">
        <f t="shared" si="176"/>
        <v>0.0001118445511</v>
      </c>
      <c r="AL172" s="38">
        <f t="shared" si="176"/>
        <v>0.0008039029703</v>
      </c>
      <c r="AM172" s="38">
        <f t="shared" si="176"/>
        <v>-0.001721035079</v>
      </c>
    </row>
    <row r="173">
      <c r="A173" s="38"/>
      <c r="B173" s="38"/>
      <c r="C173" s="38"/>
      <c r="D173" s="38"/>
      <c r="E173" s="38"/>
      <c r="F173" s="38"/>
      <c r="G173" s="38"/>
      <c r="H173" s="52">
        <f>'Original Data'!N169-$H$2</f>
        <v>0.07464033377</v>
      </c>
      <c r="I173" s="52">
        <f>'Original Data'!P169-$I$2</f>
        <v>0.009485650365</v>
      </c>
      <c r="J173" s="52">
        <f>'Original Data'!J169-$J$2</f>
        <v>0.07818053595</v>
      </c>
      <c r="K173" s="40">
        <f t="shared" si="2"/>
        <v>0.009485650365</v>
      </c>
      <c r="L173" s="41">
        <f t="shared" si="3"/>
        <v>0.07818053595</v>
      </c>
      <c r="M173" s="42">
        <f t="shared" si="4"/>
        <v>0.07464033377</v>
      </c>
      <c r="N173" s="58">
        <f>'Cubic Output'!J169</f>
        <v>0.07674245735</v>
      </c>
      <c r="O173" s="59">
        <f t="shared" si="6"/>
        <v>-0.00210212358</v>
      </c>
      <c r="P173" s="45">
        <f t="shared" si="7"/>
        <v>0.1421007032</v>
      </c>
      <c r="Q173" s="46">
        <f t="shared" si="8"/>
        <v>-0.1911007668</v>
      </c>
      <c r="R173" s="46">
        <f t="shared" si="9"/>
        <v>0.8749561505</v>
      </c>
      <c r="S173" s="46">
        <f t="shared" si="10"/>
        <v>-0.06608504018</v>
      </c>
      <c r="T173" s="38">
        <f t="shared" ref="T173:AM173" si="177">T$1*POWER($K173,T$2)*POWER($L173,T$3)</f>
        <v>0.1421007032</v>
      </c>
      <c r="U173" s="38">
        <f t="shared" si="177"/>
        <v>-0.1899613206</v>
      </c>
      <c r="V173" s="38">
        <f t="shared" si="177"/>
        <v>0.01978741088</v>
      </c>
      <c r="W173" s="38">
        <f t="shared" si="177"/>
        <v>-0.02092685701</v>
      </c>
      <c r="X173" s="38">
        <f t="shared" si="177"/>
        <v>0.880120498</v>
      </c>
      <c r="Y173" s="38">
        <f t="shared" si="177"/>
        <v>-0.007487709783</v>
      </c>
      <c r="Z173" s="38">
        <f t="shared" si="177"/>
        <v>0.002474232975</v>
      </c>
      <c r="AA173" s="38">
        <f t="shared" si="177"/>
        <v>0.0004824772369</v>
      </c>
      <c r="AB173" s="38">
        <f t="shared" si="177"/>
        <v>-0.0005526401199</v>
      </c>
      <c r="AC173" s="38">
        <f t="shared" si="177"/>
        <v>-0.00008070782165</v>
      </c>
      <c r="AD173" s="38">
        <f t="shared" si="177"/>
        <v>-0.002894165155</v>
      </c>
      <c r="AE173" s="38">
        <f t="shared" si="177"/>
        <v>-0.07130882367</v>
      </c>
      <c r="AF173" s="38">
        <f t="shared" si="177"/>
        <v>0.008148078738</v>
      </c>
      <c r="AG173" s="38">
        <f t="shared" si="177"/>
        <v>-0.00006116370829</v>
      </c>
      <c r="AH173" s="38">
        <f t="shared" si="177"/>
        <v>0.000008520019967</v>
      </c>
      <c r="AI173" s="38">
        <f t="shared" si="177"/>
        <v>0.00002402066441</v>
      </c>
      <c r="AJ173" s="38">
        <f t="shared" si="177"/>
        <v>0.000003106876365</v>
      </c>
      <c r="AK173" s="38">
        <f t="shared" si="177"/>
        <v>-0.000002841968128</v>
      </c>
      <c r="AL173" s="38">
        <f t="shared" si="177"/>
        <v>-0.000002351505096</v>
      </c>
      <c r="AM173" s="38">
        <f t="shared" si="177"/>
        <v>0.0000005795220059</v>
      </c>
    </row>
    <row r="174">
      <c r="A174" s="38"/>
      <c r="B174" s="38"/>
      <c r="C174" s="38"/>
      <c r="D174" s="38"/>
      <c r="E174" s="38"/>
      <c r="F174" s="38"/>
      <c r="G174" s="38"/>
      <c r="H174" s="52">
        <f>'Original Data'!N170-$H$2</f>
        <v>0.07059209223</v>
      </c>
      <c r="I174" s="52">
        <f>'Original Data'!P170-$I$2</f>
        <v>0.02936139184</v>
      </c>
      <c r="J174" s="52">
        <f>'Original Data'!J170-$J$2</f>
        <v>0.09660718371</v>
      </c>
      <c r="K174" s="40">
        <f t="shared" si="2"/>
        <v>0.02936139184</v>
      </c>
      <c r="L174" s="41">
        <f t="shared" si="3"/>
        <v>0.09660718371</v>
      </c>
      <c r="M174" s="42">
        <f t="shared" si="4"/>
        <v>0.07059209223</v>
      </c>
      <c r="N174" s="58">
        <f>'Cubic Output'!J170</f>
        <v>0.07635663764</v>
      </c>
      <c r="O174" s="59">
        <f t="shared" si="6"/>
        <v>-0.005764545413</v>
      </c>
      <c r="P174" s="45">
        <f t="shared" si="7"/>
        <v>0.1421007032</v>
      </c>
      <c r="Q174" s="46">
        <f t="shared" si="8"/>
        <v>-0.2302860562</v>
      </c>
      <c r="R174" s="46">
        <f t="shared" si="9"/>
        <v>0.8763762388</v>
      </c>
      <c r="S174" s="46">
        <f t="shared" si="10"/>
        <v>-0.06563775887</v>
      </c>
      <c r="T174" s="38">
        <f t="shared" ref="T174:AM174" si="178">T$1*POWER($K174,T$2)*POWER($L174,T$3)</f>
        <v>0.1421007032</v>
      </c>
      <c r="U174" s="38">
        <f t="shared" si="178"/>
        <v>-0.1899613206</v>
      </c>
      <c r="V174" s="38">
        <f t="shared" si="178"/>
        <v>0.02445117592</v>
      </c>
      <c r="W174" s="38">
        <f t="shared" si="178"/>
        <v>-0.06477591149</v>
      </c>
      <c r="X174" s="38">
        <f t="shared" si="178"/>
        <v>0.880120498</v>
      </c>
      <c r="Y174" s="38">
        <f t="shared" si="178"/>
        <v>-0.009252514655</v>
      </c>
      <c r="Z174" s="38">
        <f t="shared" si="178"/>
        <v>0.00765861286</v>
      </c>
      <c r="AA174" s="38">
        <f t="shared" si="178"/>
        <v>0.0007367130879</v>
      </c>
      <c r="AB174" s="38">
        <f t="shared" si="178"/>
        <v>-0.002113794262</v>
      </c>
      <c r="AC174" s="38">
        <f t="shared" si="178"/>
        <v>-0.0007732762609</v>
      </c>
      <c r="AD174" s="38">
        <f t="shared" si="178"/>
        <v>-0.002894165155</v>
      </c>
      <c r="AE174" s="38">
        <f t="shared" si="178"/>
        <v>-0.0881158532</v>
      </c>
      <c r="AF174" s="38">
        <f t="shared" si="178"/>
        <v>0.02522114176</v>
      </c>
      <c r="AG174" s="38">
        <f t="shared" si="178"/>
        <v>-0.00009339322346</v>
      </c>
      <c r="AH174" s="38">
        <f t="shared" si="178"/>
        <v>0.00003258824083</v>
      </c>
      <c r="AI174" s="38">
        <f t="shared" si="178"/>
        <v>0.0002301463375</v>
      </c>
      <c r="AJ174" s="38">
        <f t="shared" si="178"/>
        <v>0.000005862141628</v>
      </c>
      <c r="AK174" s="38">
        <f t="shared" si="178"/>
        <v>-0.00001343229701</v>
      </c>
      <c r="AL174" s="38">
        <f t="shared" si="178"/>
        <v>-0.00002784041822</v>
      </c>
      <c r="AM174" s="38">
        <f t="shared" si="178"/>
        <v>0.000017186938</v>
      </c>
    </row>
    <row r="175">
      <c r="A175" s="38"/>
      <c r="B175" s="38"/>
      <c r="C175" s="38"/>
      <c r="D175" s="38"/>
      <c r="E175" s="38"/>
      <c r="F175" s="38"/>
      <c r="G175" s="38"/>
      <c r="H175" s="52">
        <f>'Original Data'!N171-$H$2</f>
        <v>-0.01133808533</v>
      </c>
      <c r="I175" s="52">
        <f>'Original Data'!P171-$I$2</f>
        <v>-0.1223559296</v>
      </c>
      <c r="J175" s="52">
        <f>'Original Data'!J171-$J$2</f>
        <v>-0.125689992</v>
      </c>
      <c r="K175" s="40">
        <f t="shared" si="2"/>
        <v>-0.1223559296</v>
      </c>
      <c r="L175" s="41">
        <f t="shared" si="3"/>
        <v>-0.125689992</v>
      </c>
      <c r="M175" s="42">
        <f t="shared" si="4"/>
        <v>-0.01133808533</v>
      </c>
      <c r="N175" s="58">
        <f>'Cubic Output'!J171</f>
        <v>-0.01211439628</v>
      </c>
      <c r="O175" s="59">
        <f t="shared" si="6"/>
        <v>0.0007763109495</v>
      </c>
      <c r="P175" s="45">
        <f t="shared" si="7"/>
        <v>0.1421007032</v>
      </c>
      <c r="Q175" s="46">
        <f t="shared" si="8"/>
        <v>0.04816336345</v>
      </c>
      <c r="R175" s="46">
        <f t="shared" si="9"/>
        <v>0.8366010901</v>
      </c>
      <c r="S175" s="46">
        <f t="shared" si="10"/>
        <v>0.01012810139</v>
      </c>
      <c r="T175" s="38">
        <f t="shared" ref="T175:AM175" si="179">T$1*POWER($K175,T$2)*POWER($L175,T$3)</f>
        <v>0.1421007032</v>
      </c>
      <c r="U175" s="38">
        <f t="shared" si="179"/>
        <v>-0.1899613206</v>
      </c>
      <c r="V175" s="38">
        <f t="shared" si="179"/>
        <v>-0.03181200392</v>
      </c>
      <c r="W175" s="38">
        <f t="shared" si="179"/>
        <v>0.269936688</v>
      </c>
      <c r="X175" s="38">
        <f t="shared" si="179"/>
        <v>0.880120498</v>
      </c>
      <c r="Y175" s="38">
        <f t="shared" si="179"/>
        <v>0.01203790907</v>
      </c>
      <c r="Z175" s="38">
        <f t="shared" si="179"/>
        <v>-0.03191526823</v>
      </c>
      <c r="AA175" s="38">
        <f t="shared" si="179"/>
        <v>0.001247041594</v>
      </c>
      <c r="AB175" s="38">
        <f t="shared" si="179"/>
        <v>-0.01146046855</v>
      </c>
      <c r="AC175" s="38">
        <f t="shared" si="179"/>
        <v>-0.01342862178</v>
      </c>
      <c r="AD175" s="38">
        <f t="shared" si="179"/>
        <v>-0.002894165155</v>
      </c>
      <c r="AE175" s="38">
        <f t="shared" si="179"/>
        <v>0.1146424154</v>
      </c>
      <c r="AF175" s="38">
        <f t="shared" si="179"/>
        <v>-0.1051025191</v>
      </c>
      <c r="AG175" s="38">
        <f t="shared" si="179"/>
        <v>-0.0001580876411</v>
      </c>
      <c r="AH175" s="38">
        <f t="shared" si="179"/>
        <v>0.0001766853643</v>
      </c>
      <c r="AI175" s="38">
        <f t="shared" si="179"/>
        <v>0.00399669339</v>
      </c>
      <c r="AJ175" s="38">
        <f t="shared" si="179"/>
        <v>-0.00001291011579</v>
      </c>
      <c r="AK175" s="38">
        <f t="shared" si="179"/>
        <v>0.00009475043713</v>
      </c>
      <c r="AL175" s="38">
        <f t="shared" si="179"/>
        <v>0.0006290190468</v>
      </c>
      <c r="AM175" s="38">
        <f t="shared" si="179"/>
        <v>-0.001243780251</v>
      </c>
    </row>
    <row r="176">
      <c r="A176" s="38"/>
      <c r="B176" s="38"/>
      <c r="C176" s="38"/>
      <c r="D176" s="38"/>
      <c r="E176" s="38"/>
      <c r="F176" s="38"/>
      <c r="G176" s="38"/>
      <c r="H176" s="52">
        <f>'Original Data'!N172-$H$2</f>
        <v>0.05639882451</v>
      </c>
      <c r="I176" s="52">
        <f>'Original Data'!P172-$I$2</f>
        <v>0.1284061106</v>
      </c>
      <c r="J176" s="52">
        <f>'Original Data'!J172-$J$2</f>
        <v>0.1839797327</v>
      </c>
      <c r="K176" s="40">
        <f t="shared" si="2"/>
        <v>0.1284061106</v>
      </c>
      <c r="L176" s="41">
        <f t="shared" si="3"/>
        <v>0.1839797327</v>
      </c>
      <c r="M176" s="42">
        <f t="shared" si="4"/>
        <v>0.05639882451</v>
      </c>
      <c r="N176" s="58">
        <f>'Cubic Output'!J172</f>
        <v>0.06656910091</v>
      </c>
      <c r="O176" s="59">
        <f t="shared" si="6"/>
        <v>-0.0101702764</v>
      </c>
      <c r="P176" s="45">
        <f t="shared" si="7"/>
        <v>0.1421007032</v>
      </c>
      <c r="Q176" s="46">
        <f t="shared" si="8"/>
        <v>-0.4266805969</v>
      </c>
      <c r="R176" s="46">
        <f t="shared" si="9"/>
        <v>0.8662708769</v>
      </c>
      <c r="S176" s="46">
        <f t="shared" si="10"/>
        <v>-0.05581798107</v>
      </c>
      <c r="T176" s="38">
        <f t="shared" ref="T176:AM176" si="180">T$1*POWER($K176,T$2)*POWER($L176,T$3)</f>
        <v>0.1421007032</v>
      </c>
      <c r="U176" s="38">
        <f t="shared" si="180"/>
        <v>-0.1899613206</v>
      </c>
      <c r="V176" s="38">
        <f t="shared" si="180"/>
        <v>0.04656507558</v>
      </c>
      <c r="W176" s="38">
        <f t="shared" si="180"/>
        <v>-0.2832843518</v>
      </c>
      <c r="X176" s="38">
        <f t="shared" si="180"/>
        <v>0.880120498</v>
      </c>
      <c r="Y176" s="38">
        <f t="shared" si="180"/>
        <v>-0.01762058584</v>
      </c>
      <c r="Z176" s="38">
        <f t="shared" si="180"/>
        <v>0.03349339484</v>
      </c>
      <c r="AA176" s="38">
        <f t="shared" si="180"/>
        <v>0.002671895749</v>
      </c>
      <c r="AB176" s="38">
        <f t="shared" si="180"/>
        <v>-0.01760485</v>
      </c>
      <c r="AC176" s="38">
        <f t="shared" si="180"/>
        <v>-0.01478947586</v>
      </c>
      <c r="AD176" s="38">
        <f t="shared" si="180"/>
        <v>-0.002894165155</v>
      </c>
      <c r="AE176" s="38">
        <f t="shared" si="180"/>
        <v>-0.1678087539</v>
      </c>
      <c r="AF176" s="38">
        <f t="shared" si="180"/>
        <v>0.110299564</v>
      </c>
      <c r="AG176" s="38">
        <f t="shared" si="180"/>
        <v>-0.000338716606</v>
      </c>
      <c r="AH176" s="38">
        <f t="shared" si="180"/>
        <v>0.0002714129288</v>
      </c>
      <c r="AI176" s="38">
        <f t="shared" si="180"/>
        <v>0.004401717569</v>
      </c>
      <c r="AJ176" s="38">
        <f t="shared" si="180"/>
        <v>0.00004048908778</v>
      </c>
      <c r="AK176" s="38">
        <f t="shared" si="180"/>
        <v>-0.0002130494721</v>
      </c>
      <c r="AL176" s="38">
        <f t="shared" si="180"/>
        <v>-0.001014038448</v>
      </c>
      <c r="AM176" s="38">
        <f t="shared" si="180"/>
        <v>0.001437558967</v>
      </c>
    </row>
    <row r="177">
      <c r="A177" s="38"/>
      <c r="B177" s="38"/>
      <c r="C177" s="38"/>
      <c r="D177" s="38"/>
      <c r="E177" s="38"/>
      <c r="F177" s="38"/>
      <c r="G177" s="38"/>
      <c r="H177" s="52">
        <f>'Original Data'!N173-$H$2</f>
        <v>0.0455830637</v>
      </c>
      <c r="I177" s="52">
        <f>'Original Data'!P173-$I$2</f>
        <v>0.1745401567</v>
      </c>
      <c r="J177" s="52">
        <f>'Original Data'!J173-$J$2</f>
        <v>0.2322050848</v>
      </c>
      <c r="K177" s="40">
        <f t="shared" si="2"/>
        <v>0.1745401567</v>
      </c>
      <c r="L177" s="41">
        <f t="shared" si="3"/>
        <v>0.2322050848</v>
      </c>
      <c r="M177" s="42">
        <f t="shared" si="4"/>
        <v>0.0455830637</v>
      </c>
      <c r="N177" s="58">
        <f>'Cubic Output'!J173</f>
        <v>0.06847305901</v>
      </c>
      <c r="O177" s="59">
        <f t="shared" si="6"/>
        <v>-0.02288999531</v>
      </c>
      <c r="P177" s="45">
        <f t="shared" si="7"/>
        <v>0.1421007032</v>
      </c>
      <c r="Q177" s="46">
        <f t="shared" si="8"/>
        <v>-0.5162538722</v>
      </c>
      <c r="R177" s="46">
        <f t="shared" si="9"/>
        <v>0.8501360263</v>
      </c>
      <c r="S177" s="46">
        <f t="shared" si="10"/>
        <v>-0.05583654715</v>
      </c>
      <c r="T177" s="38">
        <f t="shared" ref="T177:AM177" si="181">T$1*POWER($K177,T$2)*POWER($L177,T$3)</f>
        <v>0.1421007032</v>
      </c>
      <c r="U177" s="38">
        <f t="shared" si="181"/>
        <v>-0.1899613206</v>
      </c>
      <c r="V177" s="38">
        <f t="shared" si="181"/>
        <v>0.05877086115</v>
      </c>
      <c r="W177" s="38">
        <f t="shared" si="181"/>
        <v>-0.3850634127</v>
      </c>
      <c r="X177" s="38">
        <f t="shared" si="181"/>
        <v>0.880120498</v>
      </c>
      <c r="Y177" s="38">
        <f t="shared" si="181"/>
        <v>-0.02223934979</v>
      </c>
      <c r="Z177" s="38">
        <f t="shared" si="181"/>
        <v>0.04552697965</v>
      </c>
      <c r="AA177" s="38">
        <f t="shared" si="181"/>
        <v>0.004256209465</v>
      </c>
      <c r="AB177" s="38">
        <f t="shared" si="181"/>
        <v>-0.030202559</v>
      </c>
      <c r="AC177" s="38">
        <f t="shared" si="181"/>
        <v>-0.02732575205</v>
      </c>
      <c r="AD177" s="38">
        <f t="shared" si="181"/>
        <v>-0.002894165155</v>
      </c>
      <c r="AE177" s="38">
        <f t="shared" si="181"/>
        <v>-0.2117953177</v>
      </c>
      <c r="AF177" s="38">
        <f t="shared" si="181"/>
        <v>0.149928248</v>
      </c>
      <c r="AG177" s="38">
        <f t="shared" si="181"/>
        <v>-0.0005395602823</v>
      </c>
      <c r="AH177" s="38">
        <f t="shared" si="181"/>
        <v>0.0004656310616</v>
      </c>
      <c r="AI177" s="38">
        <f t="shared" si="181"/>
        <v>0.008132826611</v>
      </c>
      <c r="AJ177" s="38">
        <f t="shared" si="181"/>
        <v>0.00008140352633</v>
      </c>
      <c r="AK177" s="38">
        <f t="shared" si="181"/>
        <v>-0.0004613107943</v>
      </c>
      <c r="AL177" s="38">
        <f t="shared" si="181"/>
        <v>-0.002364697021</v>
      </c>
      <c r="AM177" s="38">
        <f t="shared" si="181"/>
        <v>0.003610394661</v>
      </c>
    </row>
    <row r="178">
      <c r="A178" s="38"/>
      <c r="B178" s="38"/>
      <c r="C178" s="38"/>
      <c r="D178" s="38"/>
      <c r="E178" s="38"/>
      <c r="F178" s="38"/>
      <c r="G178" s="38"/>
      <c r="H178" s="52">
        <f>'Original Data'!N174-$H$2</f>
        <v>0.0490983656</v>
      </c>
      <c r="I178" s="52">
        <f>'Original Data'!P174-$I$2</f>
        <v>-0.03968647684</v>
      </c>
      <c r="J178" s="52">
        <f>'Original Data'!J174-$J$2</f>
        <v>0.004394827073</v>
      </c>
      <c r="K178" s="40">
        <f t="shared" si="2"/>
        <v>-0.03968647684</v>
      </c>
      <c r="L178" s="41">
        <f t="shared" si="3"/>
        <v>0.004394827073</v>
      </c>
      <c r="M178" s="42">
        <f t="shared" si="4"/>
        <v>0.0490983656</v>
      </c>
      <c r="N178" s="58">
        <f>'Cubic Output'!J174</f>
        <v>0.04703410939</v>
      </c>
      <c r="O178" s="59">
        <f t="shared" si="6"/>
        <v>0.002064256205</v>
      </c>
      <c r="P178" s="45">
        <f t="shared" si="7"/>
        <v>0.1421007032</v>
      </c>
      <c r="Q178" s="46">
        <f t="shared" si="8"/>
        <v>-0.1012942994</v>
      </c>
      <c r="R178" s="46">
        <f t="shared" si="9"/>
        <v>0.8680665277</v>
      </c>
      <c r="S178" s="46">
        <f t="shared" si="10"/>
        <v>-0.04061943749</v>
      </c>
      <c r="T178" s="38">
        <f t="shared" ref="T178:AM178" si="182">T$1*POWER($K178,T$2)*POWER($L178,T$3)</f>
        <v>0.1421007032</v>
      </c>
      <c r="U178" s="38">
        <f t="shared" si="182"/>
        <v>-0.1899613206</v>
      </c>
      <c r="V178" s="38">
        <f t="shared" si="182"/>
        <v>0.00111232608</v>
      </c>
      <c r="W178" s="38">
        <f t="shared" si="182"/>
        <v>0.08755469514</v>
      </c>
      <c r="X178" s="38">
        <f t="shared" si="182"/>
        <v>0.880120498</v>
      </c>
      <c r="Y178" s="38">
        <f t="shared" si="182"/>
        <v>-0.0004209128176</v>
      </c>
      <c r="Z178" s="38">
        <f t="shared" si="182"/>
        <v>-0.01035180361</v>
      </c>
      <c r="AA178" s="38">
        <f t="shared" si="182"/>
        <v>0.000001524625307</v>
      </c>
      <c r="AB178" s="38">
        <f t="shared" si="182"/>
        <v>0.0001299753488</v>
      </c>
      <c r="AC178" s="38">
        <f t="shared" si="182"/>
        <v>-0.001412753827</v>
      </c>
      <c r="AD178" s="38">
        <f t="shared" si="182"/>
        <v>-0.002894165155</v>
      </c>
      <c r="AE178" s="38">
        <f t="shared" si="182"/>
        <v>-0.004008541832</v>
      </c>
      <c r="AF178" s="38">
        <f t="shared" si="182"/>
        <v>-0.03409028645</v>
      </c>
      <c r="AG178" s="38">
        <f t="shared" si="182"/>
        <v>-0.000000193276968</v>
      </c>
      <c r="AH178" s="38">
        <f t="shared" si="182"/>
        <v>-0.000002003822247</v>
      </c>
      <c r="AI178" s="38">
        <f t="shared" si="182"/>
        <v>0.0004204708401</v>
      </c>
      <c r="AJ178" s="38">
        <f t="shared" si="182"/>
        <v>0.0000000005518911311</v>
      </c>
      <c r="AK178" s="38">
        <f t="shared" si="182"/>
        <v>0.00000003757343776</v>
      </c>
      <c r="AL178" s="38">
        <f t="shared" si="182"/>
        <v>-0.000002313875241</v>
      </c>
      <c r="AM178" s="38">
        <f t="shared" si="182"/>
        <v>-0.00004244203823</v>
      </c>
    </row>
    <row r="179">
      <c r="A179" s="38"/>
      <c r="B179" s="38"/>
      <c r="C179" s="38"/>
      <c r="D179" s="38"/>
      <c r="E179" s="38"/>
      <c r="F179" s="38"/>
      <c r="G179" s="38"/>
      <c r="H179" s="52">
        <f>'Original Data'!N175-$H$2</f>
        <v>0.004841982979</v>
      </c>
      <c r="I179" s="52">
        <f>'Original Data'!P175-$I$2</f>
        <v>-0.04460187863</v>
      </c>
      <c r="J179" s="52">
        <f>'Original Data'!J175-$J$2</f>
        <v>-0.03797771407</v>
      </c>
      <c r="K179" s="40">
        <f t="shared" si="2"/>
        <v>-0.04460187863</v>
      </c>
      <c r="L179" s="41">
        <f t="shared" si="3"/>
        <v>-0.03797771407</v>
      </c>
      <c r="M179" s="42">
        <f t="shared" si="4"/>
        <v>0.004841982979</v>
      </c>
      <c r="N179" s="58">
        <f>'Cubic Output'!J175</f>
        <v>0.006981271267</v>
      </c>
      <c r="O179" s="59">
        <f t="shared" si="6"/>
        <v>-0.002139288288</v>
      </c>
      <c r="P179" s="45">
        <f t="shared" si="7"/>
        <v>0.1421007032</v>
      </c>
      <c r="Q179" s="46">
        <f t="shared" si="8"/>
        <v>-0.1011745847</v>
      </c>
      <c r="R179" s="46">
        <f t="shared" si="9"/>
        <v>0.8691910447</v>
      </c>
      <c r="S179" s="46">
        <f t="shared" si="10"/>
        <v>-0.006063175754</v>
      </c>
      <c r="T179" s="38">
        <f t="shared" ref="T179:AM179" si="183">T$1*POWER($K179,T$2)*POWER($L179,T$3)</f>
        <v>0.1421007032</v>
      </c>
      <c r="U179" s="38">
        <f t="shared" si="183"/>
        <v>-0.1899613206</v>
      </c>
      <c r="V179" s="38">
        <f t="shared" si="183"/>
        <v>-0.009612119227</v>
      </c>
      <c r="W179" s="38">
        <f t="shared" si="183"/>
        <v>0.09839885516</v>
      </c>
      <c r="X179" s="38">
        <f t="shared" si="183"/>
        <v>0.880120498</v>
      </c>
      <c r="Y179" s="38">
        <f t="shared" si="183"/>
        <v>0.003637300483</v>
      </c>
      <c r="Z179" s="38">
        <f t="shared" si="183"/>
        <v>-0.0116339349</v>
      </c>
      <c r="AA179" s="38">
        <f t="shared" si="183"/>
        <v>0.0001138510873</v>
      </c>
      <c r="AB179" s="38">
        <f t="shared" si="183"/>
        <v>-0.001262288501</v>
      </c>
      <c r="AC179" s="38">
        <f t="shared" si="183"/>
        <v>-0.001784381464</v>
      </c>
      <c r="AD179" s="38">
        <f t="shared" si="183"/>
        <v>-0.002894165155</v>
      </c>
      <c r="AE179" s="38">
        <f t="shared" si="183"/>
        <v>0.03463964634</v>
      </c>
      <c r="AF179" s="38">
        <f t="shared" si="183"/>
        <v>-0.0383125674</v>
      </c>
      <c r="AG179" s="38">
        <f t="shared" si="183"/>
        <v>-0.00001443291861</v>
      </c>
      <c r="AH179" s="38">
        <f t="shared" si="183"/>
        <v>0.00001946062699</v>
      </c>
      <c r="AI179" s="38">
        <f t="shared" si="183"/>
        <v>0.0005310765109</v>
      </c>
      <c r="AJ179" s="38">
        <f t="shared" si="183"/>
        <v>-0.0000003561348735</v>
      </c>
      <c r="AK179" s="38">
        <f t="shared" si="183"/>
        <v>0.000003153302218</v>
      </c>
      <c r="AL179" s="38">
        <f t="shared" si="183"/>
        <v>0.00002525504688</v>
      </c>
      <c r="AM179" s="38">
        <f t="shared" si="183"/>
        <v>-0.00006024597653</v>
      </c>
    </row>
    <row r="180">
      <c r="A180" s="38"/>
      <c r="B180" s="38"/>
      <c r="C180" s="38"/>
      <c r="D180" s="38"/>
      <c r="E180" s="38"/>
      <c r="F180" s="38"/>
      <c r="G180" s="38"/>
      <c r="H180" s="52">
        <f>'Original Data'!N176-$H$2</f>
        <v>0.03217980029</v>
      </c>
      <c r="I180" s="52">
        <f>'Original Data'!P176-$I$2</f>
        <v>-0.04340856121</v>
      </c>
      <c r="J180" s="52">
        <f>'Original Data'!J176-$J$2</f>
        <v>-0.01652288507</v>
      </c>
      <c r="K180" s="40">
        <f t="shared" si="2"/>
        <v>-0.04340856121</v>
      </c>
      <c r="L180" s="41">
        <f t="shared" si="3"/>
        <v>-0.01652288507</v>
      </c>
      <c r="M180" s="42">
        <f t="shared" si="4"/>
        <v>0.03217980029</v>
      </c>
      <c r="N180" s="58">
        <f>'Cubic Output'!J176</f>
        <v>0.02847761743</v>
      </c>
      <c r="O180" s="59">
        <f t="shared" si="6"/>
        <v>0.003702182861</v>
      </c>
      <c r="P180" s="45">
        <f t="shared" si="7"/>
        <v>0.1421007032</v>
      </c>
      <c r="Q180" s="46">
        <f t="shared" si="8"/>
        <v>-0.09837703868</v>
      </c>
      <c r="R180" s="46">
        <f t="shared" si="9"/>
        <v>0.8681771855</v>
      </c>
      <c r="S180" s="46">
        <f t="shared" si="10"/>
        <v>-0.02464711823</v>
      </c>
      <c r="T180" s="38">
        <f t="shared" ref="T180:AM180" si="184">T$1*POWER($K180,T$2)*POWER($L180,T$3)</f>
        <v>0.1421007032</v>
      </c>
      <c r="U180" s="38">
        <f t="shared" si="184"/>
        <v>-0.1899613206</v>
      </c>
      <c r="V180" s="38">
        <f t="shared" si="184"/>
        <v>-0.004181924719</v>
      </c>
      <c r="W180" s="38">
        <f t="shared" si="184"/>
        <v>0.09576620667</v>
      </c>
      <c r="X180" s="38">
        <f t="shared" si="184"/>
        <v>0.880120498</v>
      </c>
      <c r="Y180" s="38">
        <f t="shared" si="184"/>
        <v>0.001582472756</v>
      </c>
      <c r="Z180" s="38">
        <f t="shared" si="184"/>
        <v>-0.0113226705</v>
      </c>
      <c r="AA180" s="38">
        <f t="shared" si="184"/>
        <v>0.00002155020003</v>
      </c>
      <c r="AB180" s="38">
        <f t="shared" si="184"/>
        <v>-0.0005344879607</v>
      </c>
      <c r="AC180" s="38">
        <f t="shared" si="184"/>
        <v>-0.001690176981</v>
      </c>
      <c r="AD180" s="38">
        <f t="shared" si="184"/>
        <v>-0.002894165155</v>
      </c>
      <c r="AE180" s="38">
        <f t="shared" si="184"/>
        <v>0.01507059888</v>
      </c>
      <c r="AF180" s="38">
        <f t="shared" si="184"/>
        <v>-0.03728751968</v>
      </c>
      <c r="AG180" s="38">
        <f t="shared" si="184"/>
        <v>-0.000002731921938</v>
      </c>
      <c r="AH180" s="38">
        <f t="shared" si="184"/>
        <v>0.000008240169204</v>
      </c>
      <c r="AI180" s="38">
        <f t="shared" si="184"/>
        <v>0.0005030389027</v>
      </c>
      <c r="AJ180" s="38">
        <f t="shared" si="184"/>
        <v>-0.00000002932821877</v>
      </c>
      <c r="AK180" s="38">
        <f t="shared" si="184"/>
        <v>0.000000580900779</v>
      </c>
      <c r="AL180" s="38">
        <f t="shared" si="184"/>
        <v>0.00001040757909</v>
      </c>
      <c r="AM180" s="38">
        <f t="shared" si="184"/>
        <v>-0.00005553857945</v>
      </c>
    </row>
    <row r="181">
      <c r="A181" s="38"/>
      <c r="B181" s="38"/>
      <c r="C181" s="38"/>
      <c r="D181" s="38"/>
      <c r="E181" s="38"/>
      <c r="F181" s="38"/>
      <c r="G181" s="38"/>
      <c r="H181" s="52">
        <f>'Original Data'!N177-$H$2</f>
        <v>0.01674873689</v>
      </c>
      <c r="I181" s="52">
        <f>'Original Data'!P177-$I$2</f>
        <v>-0.01573328446</v>
      </c>
      <c r="J181" s="52">
        <f>'Original Data'!J177-$J$2</f>
        <v>-0.003935160883</v>
      </c>
      <c r="K181" s="40">
        <f t="shared" si="2"/>
        <v>-0.01573328446</v>
      </c>
      <c r="L181" s="41">
        <f t="shared" si="3"/>
        <v>-0.003935160883</v>
      </c>
      <c r="M181" s="42">
        <f t="shared" si="4"/>
        <v>0.01674873689</v>
      </c>
      <c r="N181" s="58">
        <f>'Cubic Output'!J177</f>
        <v>0.01459621892</v>
      </c>
      <c r="O181" s="59">
        <f t="shared" si="6"/>
        <v>0.002152517968</v>
      </c>
      <c r="P181" s="45">
        <f t="shared" si="7"/>
        <v>0.1421007032</v>
      </c>
      <c r="Q181" s="46">
        <f t="shared" si="8"/>
        <v>-0.1562471718</v>
      </c>
      <c r="R181" s="46">
        <f t="shared" si="9"/>
        <v>0.8761265733</v>
      </c>
      <c r="S181" s="46">
        <f t="shared" si="10"/>
        <v>-0.01275528876</v>
      </c>
      <c r="T181" s="38">
        <f t="shared" ref="T181:AM181" si="185">T$1*POWER($K181,T$2)*POWER($L181,T$3)</f>
        <v>0.1421007032</v>
      </c>
      <c r="U181" s="38">
        <f t="shared" si="185"/>
        <v>-0.1899613206</v>
      </c>
      <c r="V181" s="38">
        <f t="shared" si="185"/>
        <v>-0.0009959850536</v>
      </c>
      <c r="W181" s="38">
        <f t="shared" si="185"/>
        <v>0.03471013388</v>
      </c>
      <c r="X181" s="38">
        <f t="shared" si="185"/>
        <v>0.880120498</v>
      </c>
      <c r="Y181" s="38">
        <f t="shared" si="185"/>
        <v>0.0003768884708</v>
      </c>
      <c r="Z181" s="38">
        <f t="shared" si="185"/>
        <v>-0.004103863173</v>
      </c>
      <c r="AA181" s="38">
        <f t="shared" si="185"/>
        <v>0.000001222375191</v>
      </c>
      <c r="AB181" s="38">
        <f t="shared" si="185"/>
        <v>-0.00004613797628</v>
      </c>
      <c r="AC181" s="38">
        <f t="shared" si="185"/>
        <v>-0.0002220343613</v>
      </c>
      <c r="AD181" s="38">
        <f t="shared" si="185"/>
        <v>-0.002894165155</v>
      </c>
      <c r="AE181" s="38">
        <f t="shared" si="185"/>
        <v>0.003589278202</v>
      </c>
      <c r="AF181" s="38">
        <f t="shared" si="185"/>
        <v>-0.0135147339</v>
      </c>
      <c r="AG181" s="38">
        <f t="shared" si="185"/>
        <v>-0.0000001549606776</v>
      </c>
      <c r="AH181" s="38">
        <f t="shared" si="185"/>
        <v>0.000000711306445</v>
      </c>
      <c r="AI181" s="38">
        <f t="shared" si="185"/>
        <v>0.000066082974</v>
      </c>
      <c r="AJ181" s="38">
        <f t="shared" si="185"/>
        <v>-0.0000000003962009559</v>
      </c>
      <c r="AK181" s="38">
        <f t="shared" si="185"/>
        <v>0.00000001194260817</v>
      </c>
      <c r="AL181" s="38">
        <f t="shared" si="185"/>
        <v>0.0000003256224484</v>
      </c>
      <c r="AM181" s="38">
        <f t="shared" si="185"/>
        <v>-0.000002644397743</v>
      </c>
    </row>
    <row r="182">
      <c r="A182" s="38"/>
      <c r="B182" s="38"/>
      <c r="C182" s="38"/>
      <c r="D182" s="38"/>
      <c r="E182" s="38"/>
      <c r="F182" s="38"/>
      <c r="G182" s="38"/>
      <c r="H182" s="52">
        <f>'Original Data'!N178-$H$2</f>
        <v>-0.01462755901</v>
      </c>
      <c r="I182" s="52">
        <f>'Original Data'!P178-$I$2</f>
        <v>-0.1103728469</v>
      </c>
      <c r="J182" s="52">
        <f>'Original Data'!J178-$J$2</f>
        <v>-0.1235783409</v>
      </c>
      <c r="K182" s="40">
        <f t="shared" si="2"/>
        <v>-0.1103728469</v>
      </c>
      <c r="L182" s="41">
        <f t="shared" si="3"/>
        <v>-0.1235783409</v>
      </c>
      <c r="M182" s="42">
        <f t="shared" si="4"/>
        <v>-0.01462755901</v>
      </c>
      <c r="N182" s="58">
        <f>'Cubic Output'!J178</f>
        <v>-0.02127220648</v>
      </c>
      <c r="O182" s="59">
        <f t="shared" si="6"/>
        <v>0.006644647466</v>
      </c>
      <c r="P182" s="45">
        <f t="shared" si="7"/>
        <v>0.1421007032</v>
      </c>
      <c r="Q182" s="46">
        <f t="shared" si="8"/>
        <v>0.0222612292</v>
      </c>
      <c r="R182" s="46">
        <f t="shared" si="9"/>
        <v>0.8432805372</v>
      </c>
      <c r="S182" s="46">
        <f t="shared" si="10"/>
        <v>0.01792973219</v>
      </c>
      <c r="T182" s="38">
        <f t="shared" ref="T182:AM182" si="186">T$1*POWER($K182,T$2)*POWER($L182,T$3)</f>
        <v>0.1421007032</v>
      </c>
      <c r="U182" s="38">
        <f t="shared" si="186"/>
        <v>-0.1899613206</v>
      </c>
      <c r="V182" s="38">
        <f t="shared" si="186"/>
        <v>-0.03127754726</v>
      </c>
      <c r="W182" s="38">
        <f t="shared" si="186"/>
        <v>0.2435000971</v>
      </c>
      <c r="X182" s="38">
        <f t="shared" si="186"/>
        <v>0.880120498</v>
      </c>
      <c r="Y182" s="38">
        <f t="shared" si="186"/>
        <v>0.01183566653</v>
      </c>
      <c r="Z182" s="38">
        <f t="shared" si="186"/>
        <v>-0.02878960607</v>
      </c>
      <c r="AA182" s="38">
        <f t="shared" si="186"/>
        <v>0.001205491805</v>
      </c>
      <c r="AB182" s="38">
        <f t="shared" si="186"/>
        <v>-0.01016438857</v>
      </c>
      <c r="AC182" s="38">
        <f t="shared" si="186"/>
        <v>-0.01092712445</v>
      </c>
      <c r="AD182" s="38">
        <f t="shared" si="186"/>
        <v>-0.002894165155</v>
      </c>
      <c r="AE182" s="38">
        <f t="shared" si="186"/>
        <v>0.1127163688</v>
      </c>
      <c r="AF182" s="38">
        <f t="shared" si="186"/>
        <v>-0.09480917097</v>
      </c>
      <c r="AG182" s="38">
        <f t="shared" si="186"/>
        <v>-0.0001528203685</v>
      </c>
      <c r="AH182" s="38">
        <f t="shared" si="186"/>
        <v>0.000156703776</v>
      </c>
      <c r="AI182" s="38">
        <f t="shared" si="186"/>
        <v>0.003252185279</v>
      </c>
      <c r="AJ182" s="38">
        <f t="shared" si="186"/>
        <v>-0.00001227029835</v>
      </c>
      <c r="AK182" s="38">
        <f t="shared" si="186"/>
        <v>0.00008262315397</v>
      </c>
      <c r="AL182" s="38">
        <f t="shared" si="186"/>
        <v>0.0005032455059</v>
      </c>
      <c r="AM182" s="38">
        <f t="shared" si="186"/>
        <v>-0.0009129675211</v>
      </c>
    </row>
    <row r="183">
      <c r="A183" s="38"/>
      <c r="B183" s="38"/>
      <c r="C183" s="38"/>
      <c r="D183" s="38"/>
      <c r="E183" s="38"/>
      <c r="F183" s="38"/>
      <c r="G183" s="38"/>
      <c r="H183" s="52">
        <f>'Original Data'!N179-$H$2</f>
        <v>0.0281837963</v>
      </c>
      <c r="I183" s="52">
        <f>'Original Data'!P179-$I$2</f>
        <v>-0.1844342022</v>
      </c>
      <c r="J183" s="52">
        <f>'Original Data'!J179-$J$2</f>
        <v>-0.1551188588</v>
      </c>
      <c r="K183" s="40">
        <f t="shared" si="2"/>
        <v>-0.1844342022</v>
      </c>
      <c r="L183" s="41">
        <f t="shared" si="3"/>
        <v>-0.1551188588</v>
      </c>
      <c r="M183" s="42">
        <f t="shared" si="4"/>
        <v>0.0281837963</v>
      </c>
      <c r="N183" s="58">
        <f>'Cubic Output'!J179</f>
        <v>0.01621605228</v>
      </c>
      <c r="O183" s="59">
        <f t="shared" si="6"/>
        <v>0.01196774402</v>
      </c>
      <c r="P183" s="45">
        <f t="shared" si="7"/>
        <v>0.1421007032</v>
      </c>
      <c r="Q183" s="46">
        <f t="shared" si="8"/>
        <v>0.1776695149</v>
      </c>
      <c r="R183" s="46">
        <f t="shared" si="9"/>
        <v>0.7969372397</v>
      </c>
      <c r="S183" s="46">
        <f t="shared" si="10"/>
        <v>-0.01297050192</v>
      </c>
      <c r="T183" s="38">
        <f t="shared" ref="T183:AM183" si="187">T$1*POWER($K183,T$2)*POWER($L183,T$3)</f>
        <v>0.1421007032</v>
      </c>
      <c r="U183" s="38">
        <f t="shared" si="187"/>
        <v>-0.1899613206</v>
      </c>
      <c r="V183" s="38">
        <f t="shared" si="187"/>
        <v>-0.03926041895</v>
      </c>
      <c r="W183" s="38">
        <f t="shared" si="187"/>
        <v>0.4068912545</v>
      </c>
      <c r="X183" s="38">
        <f t="shared" si="187"/>
        <v>0.880120498</v>
      </c>
      <c r="Y183" s="38">
        <f t="shared" si="187"/>
        <v>0.0148564471</v>
      </c>
      <c r="Z183" s="38">
        <f t="shared" si="187"/>
        <v>-0.04810773824</v>
      </c>
      <c r="AA183" s="38">
        <f t="shared" si="187"/>
        <v>0.001899366369</v>
      </c>
      <c r="AB183" s="38">
        <f t="shared" si="187"/>
        <v>-0.02131977989</v>
      </c>
      <c r="AC183" s="38">
        <f t="shared" si="187"/>
        <v>-0.03051155369</v>
      </c>
      <c r="AD183" s="38">
        <f t="shared" si="187"/>
        <v>-0.002894165155</v>
      </c>
      <c r="AE183" s="38">
        <f t="shared" si="187"/>
        <v>0.1414846191</v>
      </c>
      <c r="AF183" s="38">
        <f t="shared" si="187"/>
        <v>-0.158427134</v>
      </c>
      <c r="AG183" s="38">
        <f t="shared" si="187"/>
        <v>-0.000240782946</v>
      </c>
      <c r="AH183" s="38">
        <f t="shared" si="187"/>
        <v>0.0003286857826</v>
      </c>
      <c r="AI183" s="38">
        <f t="shared" si="187"/>
        <v>0.009081000785</v>
      </c>
      <c r="AJ183" s="38">
        <f t="shared" si="187"/>
        <v>-0.00002426732154</v>
      </c>
      <c r="AK183" s="38">
        <f t="shared" si="187"/>
        <v>0.0002175331594</v>
      </c>
      <c r="AL183" s="38">
        <f t="shared" si="187"/>
        <v>0.001763845654</v>
      </c>
      <c r="AM183" s="38">
        <f t="shared" si="187"/>
        <v>-0.004259836967</v>
      </c>
    </row>
    <row r="184">
      <c r="A184" s="38"/>
      <c r="B184" s="38"/>
      <c r="C184" s="38"/>
      <c r="D184" s="38"/>
      <c r="E184" s="38"/>
      <c r="F184" s="38"/>
      <c r="G184" s="38"/>
      <c r="H184" s="52">
        <f>'Original Data'!N180-$H$2</f>
        <v>0.01039718193</v>
      </c>
      <c r="I184" s="52">
        <f>'Original Data'!P180-$I$2</f>
        <v>-0.2500100282</v>
      </c>
      <c r="J184" s="52">
        <f>'Original Data'!J180-$J$2</f>
        <v>-0.2312795265</v>
      </c>
      <c r="K184" s="40">
        <f t="shared" si="2"/>
        <v>-0.2500100282</v>
      </c>
      <c r="L184" s="41">
        <f t="shared" si="3"/>
        <v>-0.2312795265</v>
      </c>
      <c r="M184" s="42">
        <f t="shared" si="4"/>
        <v>0.01039718193</v>
      </c>
      <c r="N184" s="58">
        <f>'Cubic Output'!J180</f>
        <v>-0.006638486222</v>
      </c>
      <c r="O184" s="59">
        <f t="shared" si="6"/>
        <v>0.01703566816</v>
      </c>
      <c r="P184" s="45">
        <f t="shared" si="7"/>
        <v>0.1421007032</v>
      </c>
      <c r="Q184" s="46">
        <f t="shared" si="8"/>
        <v>0.3030640574</v>
      </c>
      <c r="R184" s="46">
        <f t="shared" si="9"/>
        <v>0.7421259872</v>
      </c>
      <c r="S184" s="46">
        <f t="shared" si="10"/>
        <v>0.004913278832</v>
      </c>
      <c r="T184" s="38">
        <f t="shared" ref="T184:AM184" si="188">T$1*POWER($K184,T$2)*POWER($L184,T$3)</f>
        <v>0.1421007032</v>
      </c>
      <c r="U184" s="38">
        <f t="shared" si="188"/>
        <v>-0.1899613206</v>
      </c>
      <c r="V184" s="38">
        <f t="shared" si="188"/>
        <v>-0.05853660332</v>
      </c>
      <c r="W184" s="38">
        <f t="shared" si="188"/>
        <v>0.5515619814</v>
      </c>
      <c r="X184" s="38">
        <f t="shared" si="188"/>
        <v>0.880120498</v>
      </c>
      <c r="Y184" s="38">
        <f t="shared" si="188"/>
        <v>0.02215070481</v>
      </c>
      <c r="Z184" s="38">
        <f t="shared" si="188"/>
        <v>-0.06521250857</v>
      </c>
      <c r="AA184" s="38">
        <f t="shared" si="188"/>
        <v>0.004222346994</v>
      </c>
      <c r="AB184" s="38">
        <f t="shared" si="188"/>
        <v>-0.04308948195</v>
      </c>
      <c r="AC184" s="38">
        <f t="shared" si="188"/>
        <v>-0.05606557211</v>
      </c>
      <c r="AD184" s="38">
        <f t="shared" si="188"/>
        <v>-0.002894165155</v>
      </c>
      <c r="AE184" s="38">
        <f t="shared" si="188"/>
        <v>0.2109511117</v>
      </c>
      <c r="AF184" s="38">
        <f t="shared" si="188"/>
        <v>-0.2147561123</v>
      </c>
      <c r="AG184" s="38">
        <f t="shared" si="188"/>
        <v>-0.0005352675319</v>
      </c>
      <c r="AH184" s="38">
        <f t="shared" si="188"/>
        <v>0.0006643079887</v>
      </c>
      <c r="AI184" s="38">
        <f t="shared" si="188"/>
        <v>0.0166865152</v>
      </c>
      <c r="AJ184" s="38">
        <f t="shared" si="188"/>
        <v>-0.0000804339895</v>
      </c>
      <c r="AK184" s="38">
        <f t="shared" si="188"/>
        <v>0.0006555210043</v>
      </c>
      <c r="AL184" s="38">
        <f t="shared" si="188"/>
        <v>0.004832424785</v>
      </c>
      <c r="AM184" s="38">
        <f t="shared" si="188"/>
        <v>-0.01061062292</v>
      </c>
    </row>
    <row r="185">
      <c r="A185" s="38"/>
      <c r="B185" s="38"/>
      <c r="C185" s="38"/>
      <c r="D185" s="38"/>
      <c r="E185" s="38"/>
      <c r="F185" s="38"/>
      <c r="G185" s="38"/>
      <c r="H185" s="52">
        <f>'Original Data'!N181-$H$2</f>
        <v>-0.04912621763</v>
      </c>
      <c r="I185" s="52">
        <f>'Original Data'!P181-$I$2</f>
        <v>-0.1631268711</v>
      </c>
      <c r="J185" s="52">
        <f>'Original Data'!J181-$J$2</f>
        <v>-0.1992929945</v>
      </c>
      <c r="K185" s="40">
        <f t="shared" si="2"/>
        <v>-0.1631268711</v>
      </c>
      <c r="L185" s="41">
        <f t="shared" si="3"/>
        <v>-0.1992929945</v>
      </c>
      <c r="M185" s="42">
        <f t="shared" si="4"/>
        <v>-0.04912621763</v>
      </c>
      <c r="N185" s="58">
        <f>'Cubic Output'!J181</f>
        <v>-0.05577956686</v>
      </c>
      <c r="O185" s="59">
        <f t="shared" si="6"/>
        <v>0.006653349223</v>
      </c>
      <c r="P185" s="45">
        <f t="shared" si="7"/>
        <v>0.1421007032</v>
      </c>
      <c r="Q185" s="46">
        <f t="shared" si="8"/>
        <v>0.1194817184</v>
      </c>
      <c r="R185" s="46">
        <f t="shared" si="9"/>
        <v>0.8116973539</v>
      </c>
      <c r="S185" s="46">
        <f t="shared" si="10"/>
        <v>0.04492903779</v>
      </c>
      <c r="T185" s="38">
        <f t="shared" ref="T185:AM185" si="189">T$1*POWER($K185,T$2)*POWER($L185,T$3)</f>
        <v>0.1421007032</v>
      </c>
      <c r="U185" s="38">
        <f t="shared" si="189"/>
        <v>-0.1899613206</v>
      </c>
      <c r="V185" s="38">
        <f t="shared" si="189"/>
        <v>-0.05044084594</v>
      </c>
      <c r="W185" s="38">
        <f t="shared" si="189"/>
        <v>0.3598838849</v>
      </c>
      <c r="X185" s="38">
        <f t="shared" si="189"/>
        <v>0.880120498</v>
      </c>
      <c r="Y185" s="38">
        <f t="shared" si="189"/>
        <v>0.01908720741</v>
      </c>
      <c r="Z185" s="38">
        <f t="shared" si="189"/>
        <v>-0.04254994311</v>
      </c>
      <c r="AA185" s="38">
        <f t="shared" si="189"/>
        <v>0.003135188139</v>
      </c>
      <c r="AB185" s="38">
        <f t="shared" si="189"/>
        <v>-0.02422669618</v>
      </c>
      <c r="AC185" s="38">
        <f t="shared" si="189"/>
        <v>-0.02386890039</v>
      </c>
      <c r="AD185" s="38">
        <f t="shared" si="189"/>
        <v>-0.002894165155</v>
      </c>
      <c r="AE185" s="38">
        <f t="shared" si="189"/>
        <v>0.1817760499</v>
      </c>
      <c r="AF185" s="38">
        <f t="shared" si="189"/>
        <v>-0.1401243498</v>
      </c>
      <c r="AG185" s="38">
        <f t="shared" si="189"/>
        <v>-0.0003974482485</v>
      </c>
      <c r="AH185" s="38">
        <f t="shared" si="189"/>
        <v>0.0003735015387</v>
      </c>
      <c r="AI185" s="38">
        <f t="shared" si="189"/>
        <v>0.007103981181</v>
      </c>
      <c r="AJ185" s="38">
        <f t="shared" si="189"/>
        <v>-0.00005146407128</v>
      </c>
      <c r="AK185" s="38">
        <f t="shared" si="189"/>
        <v>0.0003175882129</v>
      </c>
      <c r="AL185" s="38">
        <f t="shared" si="189"/>
        <v>0.00177278513</v>
      </c>
      <c r="AM185" s="38">
        <f t="shared" si="189"/>
        <v>-0.002947440941</v>
      </c>
    </row>
    <row r="186">
      <c r="A186" s="38"/>
      <c r="B186" s="38"/>
      <c r="C186" s="38"/>
      <c r="D186" s="38"/>
      <c r="E186" s="38"/>
      <c r="F186" s="38"/>
      <c r="G186" s="38"/>
      <c r="H186" s="52">
        <f>'Original Data'!N182-$H$2</f>
        <v>0.02473332186</v>
      </c>
      <c r="I186" s="52">
        <f>'Original Data'!P182-$I$2</f>
        <v>-0.1782208479</v>
      </c>
      <c r="J186" s="52">
        <f>'Original Data'!J182-$J$2</f>
        <v>-0.1449762421</v>
      </c>
      <c r="K186" s="40">
        <f t="shared" si="2"/>
        <v>-0.1782208479</v>
      </c>
      <c r="L186" s="41">
        <f t="shared" si="3"/>
        <v>-0.1449762421</v>
      </c>
      <c r="M186" s="42">
        <f t="shared" si="4"/>
        <v>0.02473332186</v>
      </c>
      <c r="N186" s="58">
        <f>'Cubic Output'!J182</f>
        <v>0.0215197429</v>
      </c>
      <c r="O186" s="59">
        <f t="shared" si="6"/>
        <v>0.003213578961</v>
      </c>
      <c r="P186" s="45">
        <f t="shared" si="7"/>
        <v>0.1421007032</v>
      </c>
      <c r="Q186" s="46">
        <f t="shared" si="8"/>
        <v>0.1665289502</v>
      </c>
      <c r="R186" s="46">
        <f t="shared" si="9"/>
        <v>0.8014327128</v>
      </c>
      <c r="S186" s="46">
        <f t="shared" si="10"/>
        <v>-0.01732516152</v>
      </c>
      <c r="T186" s="38">
        <f t="shared" ref="T186:AM186" si="190">T$1*POWER($K186,T$2)*POWER($L186,T$3)</f>
        <v>0.1421007032</v>
      </c>
      <c r="U186" s="38">
        <f t="shared" si="190"/>
        <v>-0.1899613206</v>
      </c>
      <c r="V186" s="38">
        <f t="shared" si="190"/>
        <v>-0.0366933334</v>
      </c>
      <c r="W186" s="38">
        <f t="shared" si="190"/>
        <v>0.3931836043</v>
      </c>
      <c r="X186" s="38">
        <f t="shared" si="190"/>
        <v>0.880120498</v>
      </c>
      <c r="Y186" s="38">
        <f t="shared" si="190"/>
        <v>0.01388504201</v>
      </c>
      <c r="Z186" s="38">
        <f t="shared" si="190"/>
        <v>-0.04648704956</v>
      </c>
      <c r="AA186" s="38">
        <f t="shared" si="190"/>
        <v>0.001659102503</v>
      </c>
      <c r="AB186" s="38">
        <f t="shared" si="190"/>
        <v>-0.01925448903</v>
      </c>
      <c r="AC186" s="38">
        <f t="shared" si="190"/>
        <v>-0.0284903911</v>
      </c>
      <c r="AD186" s="38">
        <f t="shared" si="190"/>
        <v>-0.002894165155</v>
      </c>
      <c r="AE186" s="38">
        <f t="shared" si="190"/>
        <v>0.1322334921</v>
      </c>
      <c r="AF186" s="38">
        <f t="shared" si="190"/>
        <v>-0.1530899248</v>
      </c>
      <c r="AG186" s="38">
        <f t="shared" si="190"/>
        <v>-0.0002103246614</v>
      </c>
      <c r="AH186" s="38">
        <f t="shared" si="190"/>
        <v>0.0002968453159</v>
      </c>
      <c r="AI186" s="38">
        <f t="shared" si="190"/>
        <v>0.008479452295</v>
      </c>
      <c r="AJ186" s="38">
        <f t="shared" si="190"/>
        <v>-0.00001981155463</v>
      </c>
      <c r="AK186" s="38">
        <f t="shared" si="190"/>
        <v>0.0001836145049</v>
      </c>
      <c r="AL186" s="38">
        <f t="shared" si="190"/>
        <v>0.001539312885</v>
      </c>
      <c r="AM186" s="38">
        <f t="shared" si="190"/>
        <v>-0.003843652441</v>
      </c>
    </row>
    <row r="187">
      <c r="A187" s="38"/>
      <c r="B187" s="38"/>
      <c r="C187" s="38"/>
      <c r="D187" s="38"/>
      <c r="E187" s="38"/>
      <c r="F187" s="38"/>
      <c r="G187" s="38"/>
      <c r="H187" s="52">
        <f>'Original Data'!N183-$H$2</f>
        <v>-0.07502052151</v>
      </c>
      <c r="I187" s="52">
        <f>'Original Data'!P183-$I$2</f>
        <v>-0.2071253754</v>
      </c>
      <c r="J187" s="52">
        <f>'Original Data'!J183-$J$2</f>
        <v>-0.2546289629</v>
      </c>
      <c r="K187" s="40">
        <f t="shared" si="2"/>
        <v>-0.2071253754</v>
      </c>
      <c r="L187" s="41">
        <f t="shared" si="3"/>
        <v>-0.2546289629</v>
      </c>
      <c r="M187" s="42">
        <f t="shared" si="4"/>
        <v>-0.07502052151</v>
      </c>
      <c r="N187" s="58">
        <f>'Cubic Output'!J183</f>
        <v>-0.08001722181</v>
      </c>
      <c r="O187" s="59">
        <f t="shared" si="6"/>
        <v>0.004996700301</v>
      </c>
      <c r="P187" s="45">
        <f t="shared" si="7"/>
        <v>0.1421007032</v>
      </c>
      <c r="Q187" s="46">
        <f t="shared" si="8"/>
        <v>0.2025439585</v>
      </c>
      <c r="R187" s="46">
        <f t="shared" si="9"/>
        <v>0.7778155017</v>
      </c>
      <c r="S187" s="46">
        <f t="shared" si="10"/>
        <v>0.06101459858</v>
      </c>
      <c r="T187" s="38">
        <f t="shared" ref="T187:AM187" si="191">T$1*POWER($K187,T$2)*POWER($L187,T$3)</f>
        <v>0.1421007032</v>
      </c>
      <c r="U187" s="38">
        <f t="shared" si="191"/>
        <v>-0.1899613206</v>
      </c>
      <c r="V187" s="38">
        <f t="shared" si="191"/>
        <v>-0.06444632095</v>
      </c>
      <c r="W187" s="38">
        <f t="shared" si="191"/>
        <v>0.4569516001</v>
      </c>
      <c r="X187" s="38">
        <f t="shared" si="191"/>
        <v>0.880120498</v>
      </c>
      <c r="Y187" s="38">
        <f t="shared" si="191"/>
        <v>0.0243869878</v>
      </c>
      <c r="Z187" s="38">
        <f t="shared" si="191"/>
        <v>-0.05402649411</v>
      </c>
      <c r="AA187" s="38">
        <f t="shared" si="191"/>
        <v>0.005117939458</v>
      </c>
      <c r="AB187" s="38">
        <f t="shared" si="191"/>
        <v>-0.03930228166</v>
      </c>
      <c r="AC187" s="38">
        <f t="shared" si="191"/>
        <v>-0.03848114775</v>
      </c>
      <c r="AD187" s="38">
        <f t="shared" si="191"/>
        <v>-0.002894165155</v>
      </c>
      <c r="AE187" s="38">
        <f t="shared" si="191"/>
        <v>0.2322482393</v>
      </c>
      <c r="AF187" s="38">
        <f t="shared" si="191"/>
        <v>-0.1779186247</v>
      </c>
      <c r="AG187" s="38">
        <f t="shared" si="191"/>
        <v>-0.0006488019166</v>
      </c>
      <c r="AH187" s="38">
        <f t="shared" si="191"/>
        <v>0.0006059209464</v>
      </c>
      <c r="AI187" s="38">
        <f t="shared" si="191"/>
        <v>0.01145295112</v>
      </c>
      <c r="AJ187" s="38">
        <f t="shared" si="191"/>
        <v>-0.0001073374924</v>
      </c>
      <c r="AK187" s="38">
        <f t="shared" si="191"/>
        <v>0.000658269472</v>
      </c>
      <c r="AL187" s="38">
        <f t="shared" si="191"/>
        <v>0.003651635946</v>
      </c>
      <c r="AM187" s="38">
        <f t="shared" si="191"/>
        <v>-0.006033488912</v>
      </c>
    </row>
    <row r="188">
      <c r="A188" s="38"/>
      <c r="B188" s="38"/>
      <c r="C188" s="38"/>
      <c r="D188" s="38"/>
      <c r="E188" s="38"/>
      <c r="F188" s="38"/>
      <c r="G188" s="38"/>
      <c r="H188" s="52">
        <f>'Original Data'!N184-$H$2</f>
        <v>0.0007112688242</v>
      </c>
      <c r="I188" s="52">
        <f>'Original Data'!P184-$I$2</f>
        <v>-0.2325111253</v>
      </c>
      <c r="J188" s="52">
        <f>'Original Data'!J184-$J$2</f>
        <v>-0.2235354188</v>
      </c>
      <c r="K188" s="40">
        <f t="shared" si="2"/>
        <v>-0.2325111253</v>
      </c>
      <c r="L188" s="41">
        <f t="shared" si="3"/>
        <v>-0.2235354188</v>
      </c>
      <c r="M188" s="42">
        <f t="shared" si="4"/>
        <v>0.0007112688242</v>
      </c>
      <c r="N188" s="58">
        <f>'Cubic Output'!J184</f>
        <v>-0.01566085489</v>
      </c>
      <c r="O188" s="59">
        <f t="shared" si="6"/>
        <v>0.01637212372</v>
      </c>
      <c r="P188" s="45">
        <f t="shared" si="7"/>
        <v>0.1421007032</v>
      </c>
      <c r="Q188" s="46">
        <f t="shared" si="8"/>
        <v>0.2664187133</v>
      </c>
      <c r="R188" s="46">
        <f t="shared" si="9"/>
        <v>0.7576021529</v>
      </c>
      <c r="S188" s="46">
        <f t="shared" si="10"/>
        <v>0.01179990071</v>
      </c>
      <c r="T188" s="38">
        <f t="shared" ref="T188:AM188" si="192">T$1*POWER($K188,T$2)*POWER($L188,T$3)</f>
        <v>0.1421007032</v>
      </c>
      <c r="U188" s="38">
        <f t="shared" si="192"/>
        <v>-0.1899613206</v>
      </c>
      <c r="V188" s="38">
        <f t="shared" si="192"/>
        <v>-0.05657657785</v>
      </c>
      <c r="W188" s="38">
        <f t="shared" si="192"/>
        <v>0.5129566118</v>
      </c>
      <c r="X188" s="38">
        <f t="shared" si="192"/>
        <v>0.880120498</v>
      </c>
      <c r="Y188" s="38">
        <f t="shared" si="192"/>
        <v>0.02140901596</v>
      </c>
      <c r="Z188" s="38">
        <f t="shared" si="192"/>
        <v>-0.06064810225</v>
      </c>
      <c r="AA188" s="38">
        <f t="shared" si="192"/>
        <v>0.003944320838</v>
      </c>
      <c r="AB188" s="38">
        <f t="shared" si="192"/>
        <v>-0.03873171595</v>
      </c>
      <c r="AC188" s="38">
        <f t="shared" si="192"/>
        <v>-0.04849186374</v>
      </c>
      <c r="AD188" s="38">
        <f t="shared" si="192"/>
        <v>-0.002894165155</v>
      </c>
      <c r="AE188" s="38">
        <f t="shared" si="192"/>
        <v>0.2038876757</v>
      </c>
      <c r="AF188" s="38">
        <f t="shared" si="192"/>
        <v>-0.1997247298</v>
      </c>
      <c r="AG188" s="38">
        <f t="shared" si="192"/>
        <v>-0.0005000221163</v>
      </c>
      <c r="AH188" s="38">
        <f t="shared" si="192"/>
        <v>0.0005971245687</v>
      </c>
      <c r="AI188" s="38">
        <f t="shared" si="192"/>
        <v>0.01443239034</v>
      </c>
      <c r="AJ188" s="38">
        <f t="shared" si="192"/>
        <v>-0.0000726218118</v>
      </c>
      <c r="AK188" s="38">
        <f t="shared" si="192"/>
        <v>0.000569496729</v>
      </c>
      <c r="AL188" s="38">
        <f t="shared" si="192"/>
        <v>0.004039679194</v>
      </c>
      <c r="AM188" s="38">
        <f t="shared" si="192"/>
        <v>-0.008534926937</v>
      </c>
    </row>
    <row r="189">
      <c r="A189" s="38"/>
      <c r="B189" s="38"/>
      <c r="C189" s="38"/>
      <c r="D189" s="38"/>
      <c r="E189" s="38"/>
      <c r="F189" s="38"/>
      <c r="G189" s="38"/>
      <c r="H189" s="52">
        <f>'Original Data'!N185-$H$2</f>
        <v>-0.02102786161</v>
      </c>
      <c r="I189" s="52">
        <f>'Original Data'!P185-$I$2</f>
        <v>-0.2424052167</v>
      </c>
      <c r="J189" s="52">
        <f>'Original Data'!J185-$J$2</f>
        <v>-0.2384873331</v>
      </c>
      <c r="K189" s="40">
        <f t="shared" si="2"/>
        <v>-0.2424052167</v>
      </c>
      <c r="L189" s="41">
        <f t="shared" si="3"/>
        <v>-0.2384873331</v>
      </c>
      <c r="M189" s="42">
        <f t="shared" si="4"/>
        <v>-0.02102786161</v>
      </c>
      <c r="N189" s="58">
        <f>'Cubic Output'!J185</f>
        <v>-0.02398564711</v>
      </c>
      <c r="O189" s="59">
        <f t="shared" si="6"/>
        <v>0.002957785497</v>
      </c>
      <c r="P189" s="45">
        <f t="shared" si="7"/>
        <v>0.1421007032</v>
      </c>
      <c r="Q189" s="46">
        <f t="shared" si="8"/>
        <v>0.2844623427</v>
      </c>
      <c r="R189" s="46">
        <f t="shared" si="9"/>
        <v>0.7484348246</v>
      </c>
      <c r="S189" s="46">
        <f t="shared" si="10"/>
        <v>0.01779000007</v>
      </c>
      <c r="T189" s="38">
        <f t="shared" ref="T189:AM189" si="193">T$1*POWER($K189,T$2)*POWER($L189,T$3)</f>
        <v>0.1421007032</v>
      </c>
      <c r="U189" s="38">
        <f t="shared" si="193"/>
        <v>-0.1899613206</v>
      </c>
      <c r="V189" s="38">
        <f t="shared" si="193"/>
        <v>-0.06036089154</v>
      </c>
      <c r="W189" s="38">
        <f t="shared" si="193"/>
        <v>0.5347845548</v>
      </c>
      <c r="X189" s="38">
        <f t="shared" si="193"/>
        <v>0.880120498</v>
      </c>
      <c r="Y189" s="38">
        <f t="shared" si="193"/>
        <v>0.02284102962</v>
      </c>
      <c r="Z189" s="38">
        <f t="shared" si="193"/>
        <v>-0.06322887281</v>
      </c>
      <c r="AA189" s="38">
        <f t="shared" si="193"/>
        <v>0.00448962612</v>
      </c>
      <c r="AB189" s="38">
        <f t="shared" si="193"/>
        <v>-0.04308081723</v>
      </c>
      <c r="AC189" s="38">
        <f t="shared" si="193"/>
        <v>-0.0527066391</v>
      </c>
      <c r="AD189" s="38">
        <f t="shared" si="193"/>
        <v>-0.002894165155</v>
      </c>
      <c r="AE189" s="38">
        <f t="shared" si="193"/>
        <v>0.2175253851</v>
      </c>
      <c r="AF189" s="38">
        <f t="shared" si="193"/>
        <v>-0.2082236553</v>
      </c>
      <c r="AG189" s="38">
        <f t="shared" si="193"/>
        <v>-0.000569150545</v>
      </c>
      <c r="AH189" s="38">
        <f t="shared" si="193"/>
        <v>0.0006641744052</v>
      </c>
      <c r="AI189" s="38">
        <f t="shared" si="193"/>
        <v>0.0156868128</v>
      </c>
      <c r="AJ189" s="38">
        <f t="shared" si="193"/>
        <v>-0.0000881909443</v>
      </c>
      <c r="AK189" s="38">
        <f t="shared" si="193"/>
        <v>0.0006758143356</v>
      </c>
      <c r="AL189" s="38">
        <f t="shared" si="193"/>
        <v>0.004684489785</v>
      </c>
      <c r="AM189" s="38">
        <f t="shared" si="193"/>
        <v>-0.00967151432</v>
      </c>
    </row>
    <row r="190">
      <c r="A190" s="38"/>
      <c r="B190" s="38"/>
      <c r="C190" s="38"/>
      <c r="D190" s="38"/>
      <c r="E190" s="38"/>
      <c r="F190" s="38"/>
      <c r="G190" s="38"/>
      <c r="H190" s="52">
        <f>'Original Data'!N186-$H$2</f>
        <v>0.004717679081</v>
      </c>
      <c r="I190" s="52">
        <f>'Original Data'!P186-$I$2</f>
        <v>-0.1413252279</v>
      </c>
      <c r="J190" s="52">
        <f>'Original Data'!J186-$J$2</f>
        <v>-0.1261556056</v>
      </c>
      <c r="K190" s="40">
        <f t="shared" si="2"/>
        <v>-0.1413252279</v>
      </c>
      <c r="L190" s="41">
        <f t="shared" si="3"/>
        <v>-0.1261556056</v>
      </c>
      <c r="M190" s="42">
        <f t="shared" si="4"/>
        <v>0.004717679081</v>
      </c>
      <c r="N190" s="58">
        <f>'Cubic Output'!J186</f>
        <v>0.005840176814</v>
      </c>
      <c r="O190" s="59">
        <f t="shared" si="6"/>
        <v>-0.001122497733</v>
      </c>
      <c r="P190" s="45">
        <f t="shared" si="7"/>
        <v>0.1421007032</v>
      </c>
      <c r="Q190" s="46">
        <f t="shared" si="8"/>
        <v>0.08989481336</v>
      </c>
      <c r="R190" s="46">
        <f t="shared" si="9"/>
        <v>0.8253946584</v>
      </c>
      <c r="S190" s="46">
        <f t="shared" si="10"/>
        <v>-0.004823545154</v>
      </c>
      <c r="T190" s="38">
        <f t="shared" ref="T190:AM190" si="194">T$1*POWER($K190,T$2)*POWER($L190,T$3)</f>
        <v>0.1421007032</v>
      </c>
      <c r="U190" s="38">
        <f t="shared" si="194"/>
        <v>-0.1899613206</v>
      </c>
      <c r="V190" s="38">
        <f t="shared" si="194"/>
        <v>-0.03192985023</v>
      </c>
      <c r="W190" s="38">
        <f t="shared" si="194"/>
        <v>0.3117859842</v>
      </c>
      <c r="X190" s="38">
        <f t="shared" si="194"/>
        <v>0.880120498</v>
      </c>
      <c r="Y190" s="38">
        <f t="shared" si="194"/>
        <v>0.01208250303</v>
      </c>
      <c r="Z190" s="38">
        <f t="shared" si="194"/>
        <v>-0.03686321185</v>
      </c>
      <c r="AA190" s="38">
        <f t="shared" si="194"/>
        <v>0.001256297939</v>
      </c>
      <c r="AB190" s="38">
        <f t="shared" si="194"/>
        <v>-0.01328626472</v>
      </c>
      <c r="AC190" s="38">
        <f t="shared" si="194"/>
        <v>-0.01791516403</v>
      </c>
      <c r="AD190" s="38">
        <f t="shared" si="194"/>
        <v>-0.002894165155</v>
      </c>
      <c r="AE190" s="38">
        <f t="shared" si="194"/>
        <v>0.1150671037</v>
      </c>
      <c r="AF190" s="38">
        <f t="shared" si="194"/>
        <v>-0.1213969565</v>
      </c>
      <c r="AG190" s="38">
        <f t="shared" si="194"/>
        <v>-0.0001592610693</v>
      </c>
      <c r="AH190" s="38">
        <f t="shared" si="194"/>
        <v>0.0002048335555</v>
      </c>
      <c r="AI190" s="38">
        <f t="shared" si="194"/>
        <v>0.005332000469</v>
      </c>
      <c r="AJ190" s="38">
        <f t="shared" si="194"/>
        <v>-0.00001305412298</v>
      </c>
      <c r="AK190" s="38">
        <f t="shared" si="194"/>
        <v>0.0001102522862</v>
      </c>
      <c r="AL190" s="38">
        <f t="shared" si="194"/>
        <v>0.0008422848649</v>
      </c>
      <c r="AM190" s="38">
        <f t="shared" si="194"/>
        <v>-0.001916583199</v>
      </c>
    </row>
    <row r="191">
      <c r="A191" s="38"/>
      <c r="B191" s="38"/>
      <c r="C191" s="38"/>
      <c r="D191" s="38"/>
      <c r="E191" s="38"/>
      <c r="F191" s="38"/>
      <c r="G191" s="38"/>
      <c r="H191" s="52">
        <f>'Original Data'!N187-$H$2</f>
        <v>0.02176042025</v>
      </c>
      <c r="I191" s="52">
        <f>'Original Data'!P187-$I$2</f>
        <v>-0.03624523743</v>
      </c>
      <c r="J191" s="52">
        <f>'Original Data'!J187-$J$2</f>
        <v>-0.01606171804</v>
      </c>
      <c r="K191" s="40">
        <f t="shared" si="2"/>
        <v>-0.03624523743</v>
      </c>
      <c r="L191" s="41">
        <f t="shared" si="3"/>
        <v>-0.01606171804</v>
      </c>
      <c r="M191" s="42">
        <f t="shared" si="4"/>
        <v>0.02176042025</v>
      </c>
      <c r="N191" s="58">
        <f>'Cubic Output'!J187</f>
        <v>0.02194078777</v>
      </c>
      <c r="O191" s="59">
        <f t="shared" si="6"/>
        <v>-0.0001803675211</v>
      </c>
      <c r="P191" s="45">
        <f t="shared" si="7"/>
        <v>0.1421007032</v>
      </c>
      <c r="Q191" s="46">
        <f t="shared" si="8"/>
        <v>-0.1140637521</v>
      </c>
      <c r="R191" s="46">
        <f t="shared" si="9"/>
        <v>0.8706127701</v>
      </c>
      <c r="S191" s="46">
        <f t="shared" si="10"/>
        <v>-0.01904852084</v>
      </c>
      <c r="T191" s="38">
        <f t="shared" ref="T191:AM191" si="195">T$1*POWER($K191,T$2)*POWER($L191,T$3)</f>
        <v>0.1421007032</v>
      </c>
      <c r="U191" s="38">
        <f t="shared" si="195"/>
        <v>-0.1899613206</v>
      </c>
      <c r="V191" s="38">
        <f t="shared" si="195"/>
        <v>-0.004065203833</v>
      </c>
      <c r="W191" s="38">
        <f t="shared" si="195"/>
        <v>0.07996277236</v>
      </c>
      <c r="X191" s="38">
        <f t="shared" si="195"/>
        <v>0.880120498</v>
      </c>
      <c r="Y191" s="38">
        <f t="shared" si="195"/>
        <v>0.001538304667</v>
      </c>
      <c r="Z191" s="38">
        <f t="shared" si="195"/>
        <v>-0.009454192192</v>
      </c>
      <c r="AA191" s="38">
        <f t="shared" si="195"/>
        <v>0.00002036402105</v>
      </c>
      <c r="AB191" s="38">
        <f t="shared" si="195"/>
        <v>-0.00043383002</v>
      </c>
      <c r="AC191" s="38">
        <f t="shared" si="195"/>
        <v>-0.001178374397</v>
      </c>
      <c r="AD191" s="38">
        <f t="shared" si="195"/>
        <v>-0.002894165155</v>
      </c>
      <c r="AE191" s="38">
        <f t="shared" si="195"/>
        <v>0.01464996634</v>
      </c>
      <c r="AF191" s="38">
        <f t="shared" si="195"/>
        <v>-0.03113429623</v>
      </c>
      <c r="AG191" s="38">
        <f t="shared" si="195"/>
        <v>-0.000002581549859</v>
      </c>
      <c r="AH191" s="38">
        <f t="shared" si="195"/>
        <v>0.000006688331699</v>
      </c>
      <c r="AI191" s="38">
        <f t="shared" si="195"/>
        <v>0.0003507136653</v>
      </c>
      <c r="AJ191" s="38">
        <f t="shared" si="195"/>
        <v>-0.00000002694039969</v>
      </c>
      <c r="AK191" s="38">
        <f t="shared" si="195"/>
        <v>0.000000458342098</v>
      </c>
      <c r="AL191" s="38">
        <f t="shared" si="195"/>
        <v>0.000007053537037</v>
      </c>
      <c r="AM191" s="38">
        <f t="shared" si="195"/>
        <v>-0.00003233117144</v>
      </c>
    </row>
    <row r="192">
      <c r="A192" s="38"/>
      <c r="B192" s="38"/>
      <c r="C192" s="38"/>
      <c r="D192" s="38"/>
      <c r="E192" s="38"/>
      <c r="F192" s="38"/>
      <c r="G192" s="38"/>
      <c r="H192" s="52">
        <f>'Original Data'!N188-$H$2</f>
        <v>-0.02350525539</v>
      </c>
      <c r="I192" s="52">
        <f>'Original Data'!P188-$I$2</f>
        <v>-0.227169245</v>
      </c>
      <c r="J192" s="52">
        <f>'Original Data'!J188-$J$2</f>
        <v>-0.2220202673</v>
      </c>
      <c r="K192" s="40">
        <f t="shared" si="2"/>
        <v>-0.227169245</v>
      </c>
      <c r="L192" s="41">
        <f t="shared" si="3"/>
        <v>-0.2220202673</v>
      </c>
      <c r="M192" s="42">
        <f t="shared" si="4"/>
        <v>-0.02350525539</v>
      </c>
      <c r="N192" s="58">
        <f>'Cubic Output'!J188</f>
        <v>-0.01939399664</v>
      </c>
      <c r="O192" s="59">
        <f t="shared" si="6"/>
        <v>-0.004111258755</v>
      </c>
      <c r="P192" s="45">
        <f t="shared" si="7"/>
        <v>0.1421007032</v>
      </c>
      <c r="Q192" s="46">
        <f t="shared" si="8"/>
        <v>0.2550171568</v>
      </c>
      <c r="R192" s="46">
        <f t="shared" si="9"/>
        <v>0.7621460514</v>
      </c>
      <c r="S192" s="46">
        <f t="shared" si="10"/>
        <v>0.01468617566</v>
      </c>
      <c r="T192" s="38">
        <f t="shared" ref="T192:AM192" si="196">T$1*POWER($K192,T$2)*POWER($L192,T$3)</f>
        <v>0.1421007032</v>
      </c>
      <c r="U192" s="38">
        <f t="shared" si="196"/>
        <v>-0.1899613206</v>
      </c>
      <c r="V192" s="38">
        <f t="shared" si="196"/>
        <v>-0.0561930946</v>
      </c>
      <c r="W192" s="38">
        <f t="shared" si="196"/>
        <v>0.5011715721</v>
      </c>
      <c r="X192" s="38">
        <f t="shared" si="196"/>
        <v>0.880120498</v>
      </c>
      <c r="Y192" s="38">
        <f t="shared" si="196"/>
        <v>0.02126390293</v>
      </c>
      <c r="Z192" s="38">
        <f t="shared" si="196"/>
        <v>-0.05925472847</v>
      </c>
      <c r="AA192" s="38">
        <f t="shared" si="196"/>
        <v>0.003891031834</v>
      </c>
      <c r="AB192" s="38">
        <f t="shared" si="196"/>
        <v>-0.03758536825</v>
      </c>
      <c r="AC192" s="38">
        <f t="shared" si="196"/>
        <v>-0.04628928464</v>
      </c>
      <c r="AD192" s="38">
        <f t="shared" si="196"/>
        <v>-0.002894165155</v>
      </c>
      <c r="AE192" s="38">
        <f t="shared" si="196"/>
        <v>0.2025056991</v>
      </c>
      <c r="AF192" s="38">
        <f t="shared" si="196"/>
        <v>-0.1951361081</v>
      </c>
      <c r="AG192" s="38">
        <f t="shared" si="196"/>
        <v>-0.0004932666618</v>
      </c>
      <c r="AH192" s="38">
        <f t="shared" si="196"/>
        <v>0.0005794513942</v>
      </c>
      <c r="AI192" s="38">
        <f t="shared" si="196"/>
        <v>0.01377684776</v>
      </c>
      <c r="AJ192" s="38">
        <f t="shared" si="196"/>
        <v>-0.00007115507893</v>
      </c>
      <c r="AK192" s="38">
        <f t="shared" si="196"/>
        <v>0.0005488953866</v>
      </c>
      <c r="AL192" s="38">
        <f t="shared" si="196"/>
        <v>0.003830052664</v>
      </c>
      <c r="AM192" s="38">
        <f t="shared" si="196"/>
        <v>-0.007960075688</v>
      </c>
    </row>
    <row r="193">
      <c r="A193" s="38"/>
      <c r="B193" s="38"/>
      <c r="C193" s="38"/>
      <c r="D193" s="38"/>
      <c r="E193" s="38"/>
      <c r="F193" s="38"/>
      <c r="G193" s="38"/>
      <c r="H193" s="52">
        <f>'Original Data'!N189-$H$2</f>
        <v>-0.02653232092</v>
      </c>
      <c r="I193" s="52">
        <f>'Original Data'!P189-$I$2</f>
        <v>0.0677025499</v>
      </c>
      <c r="J193" s="52">
        <f>'Original Data'!J189-$J$2</f>
        <v>0.03415257224</v>
      </c>
      <c r="K193" s="40">
        <f t="shared" si="2"/>
        <v>0.0677025499</v>
      </c>
      <c r="L193" s="41">
        <f t="shared" si="3"/>
        <v>0.03415257224</v>
      </c>
      <c r="M193" s="42">
        <f t="shared" si="4"/>
        <v>-0.02653232092</v>
      </c>
      <c r="N193" s="58">
        <f>'Cubic Output'!J189</f>
        <v>-0.02839263233</v>
      </c>
      <c r="O193" s="59">
        <f t="shared" si="6"/>
        <v>0.00186031141</v>
      </c>
      <c r="P193" s="45">
        <f t="shared" si="7"/>
        <v>0.1421007032</v>
      </c>
      <c r="Q193" s="46">
        <f t="shared" si="8"/>
        <v>-0.3306799597</v>
      </c>
      <c r="R193" s="46">
        <f t="shared" si="9"/>
        <v>0.8887666299</v>
      </c>
      <c r="S193" s="46">
        <f t="shared" si="10"/>
        <v>0.02550425148</v>
      </c>
      <c r="T193" s="38">
        <f t="shared" ref="T193:AM193" si="197">T$1*POWER($K193,T$2)*POWER($L193,T$3)</f>
        <v>0.1421007032</v>
      </c>
      <c r="U193" s="38">
        <f t="shared" si="197"/>
        <v>-0.1899613206</v>
      </c>
      <c r="V193" s="38">
        <f t="shared" si="197"/>
        <v>0.008643979878</v>
      </c>
      <c r="W193" s="38">
        <f t="shared" si="197"/>
        <v>-0.1493626189</v>
      </c>
      <c r="X193" s="38">
        <f t="shared" si="197"/>
        <v>0.880120498</v>
      </c>
      <c r="Y193" s="38">
        <f t="shared" si="197"/>
        <v>-0.003270949043</v>
      </c>
      <c r="Z193" s="38">
        <f t="shared" si="197"/>
        <v>0.01765950409</v>
      </c>
      <c r="AA193" s="38">
        <f t="shared" si="197"/>
        <v>0.00009207174601</v>
      </c>
      <c r="AB193" s="38">
        <f t="shared" si="197"/>
        <v>-0.001723078639</v>
      </c>
      <c r="AC193" s="38">
        <f t="shared" si="197"/>
        <v>-0.004111416286</v>
      </c>
      <c r="AD193" s="38">
        <f t="shared" si="197"/>
        <v>-0.002894165155</v>
      </c>
      <c r="AE193" s="38">
        <f t="shared" si="197"/>
        <v>-0.03115071702</v>
      </c>
      <c r="AF193" s="38">
        <f t="shared" si="197"/>
        <v>0.05815581284</v>
      </c>
      <c r="AG193" s="38">
        <f t="shared" si="197"/>
        <v>-0.0000116719484</v>
      </c>
      <c r="AH193" s="38">
        <f t="shared" si="197"/>
        <v>0.00002656460123</v>
      </c>
      <c r="AI193" s="38">
        <f t="shared" si="197"/>
        <v>0.001223660221</v>
      </c>
      <c r="AJ193" s="38">
        <f t="shared" si="197"/>
        <v>0.0000002589991252</v>
      </c>
      <c r="AK193" s="38">
        <f t="shared" si="197"/>
        <v>-0.000003870852894</v>
      </c>
      <c r="AL193" s="38">
        <f t="shared" si="197"/>
        <v>-0.00005232949285</v>
      </c>
      <c r="AM193" s="38">
        <f t="shared" si="197"/>
        <v>0.000210709284</v>
      </c>
    </row>
    <row r="194">
      <c r="A194" s="38"/>
      <c r="B194" s="38"/>
      <c r="C194" s="38"/>
      <c r="D194" s="38"/>
      <c r="E194" s="38"/>
      <c r="F194" s="38"/>
      <c r="G194" s="38"/>
      <c r="H194" s="52">
        <f>'Original Data'!N190-$H$2</f>
        <v>0.1395391077</v>
      </c>
      <c r="I194" s="52">
        <f>'Original Data'!P190-$I$2</f>
        <v>-0.1910276088</v>
      </c>
      <c r="J194" s="52">
        <f>'Original Data'!J190-$J$2</f>
        <v>-0.05383844908</v>
      </c>
      <c r="K194" s="40">
        <f t="shared" si="2"/>
        <v>-0.1910276088</v>
      </c>
      <c r="L194" s="41">
        <f t="shared" si="3"/>
        <v>-0.05383844908</v>
      </c>
      <c r="M194" s="42">
        <f t="shared" si="4"/>
        <v>0.1395391077</v>
      </c>
      <c r="N194" s="58">
        <f>'Cubic Output'!J190</f>
        <v>0.1354814448</v>
      </c>
      <c r="O194" s="59">
        <f t="shared" si="6"/>
        <v>0.004057662855</v>
      </c>
      <c r="P194" s="45">
        <f t="shared" si="7"/>
        <v>0.1421007032</v>
      </c>
      <c r="Q194" s="46">
        <f t="shared" si="8"/>
        <v>0.2178495856</v>
      </c>
      <c r="R194" s="46">
        <f t="shared" si="9"/>
        <v>0.7952818398</v>
      </c>
      <c r="S194" s="46">
        <f t="shared" si="10"/>
        <v>-0.112097985</v>
      </c>
      <c r="T194" s="38">
        <f t="shared" ref="T194:AM194" si="198">T$1*POWER($K194,T$2)*POWER($L194,T$3)</f>
        <v>0.1421007032</v>
      </c>
      <c r="U194" s="38">
        <f t="shared" si="198"/>
        <v>-0.1899613206</v>
      </c>
      <c r="V194" s="38">
        <f t="shared" si="198"/>
        <v>-0.01362645447</v>
      </c>
      <c r="W194" s="38">
        <f t="shared" si="198"/>
        <v>0.4214373607</v>
      </c>
      <c r="X194" s="38">
        <f t="shared" si="198"/>
        <v>0.880120498</v>
      </c>
      <c r="Y194" s="38">
        <f t="shared" si="198"/>
        <v>0.00515635608</v>
      </c>
      <c r="Z194" s="38">
        <f t="shared" si="198"/>
        <v>-0.04982755959</v>
      </c>
      <c r="AA194" s="38">
        <f t="shared" si="198"/>
        <v>0.0002288045324</v>
      </c>
      <c r="AB194" s="38">
        <f t="shared" si="198"/>
        <v>-0.007664173616</v>
      </c>
      <c r="AC194" s="38">
        <f t="shared" si="198"/>
        <v>-0.03273208565</v>
      </c>
      <c r="AD194" s="38">
        <f t="shared" si="198"/>
        <v>-0.002894165155</v>
      </c>
      <c r="AE194" s="38">
        <f t="shared" si="198"/>
        <v>0.04910629514</v>
      </c>
      <c r="AF194" s="38">
        <f t="shared" si="198"/>
        <v>-0.1640908043</v>
      </c>
      <c r="AG194" s="38">
        <f t="shared" si="198"/>
        <v>-0.00002900558328</v>
      </c>
      <c r="AH194" s="38">
        <f t="shared" si="198"/>
        <v>0.0001181581103</v>
      </c>
      <c r="AI194" s="38">
        <f t="shared" si="198"/>
        <v>0.009741886583</v>
      </c>
      <c r="AJ194" s="38">
        <f t="shared" si="198"/>
        <v>-0.000001014625244</v>
      </c>
      <c r="AK194" s="38">
        <f t="shared" si="198"/>
        <v>0.00002714163618</v>
      </c>
      <c r="AL194" s="38">
        <f t="shared" si="198"/>
        <v>0.0006567466634</v>
      </c>
      <c r="AM194" s="38">
        <f t="shared" si="198"/>
        <v>-0.004733223498</v>
      </c>
    </row>
    <row r="195">
      <c r="A195" s="38"/>
      <c r="B195" s="38"/>
      <c r="C195" s="38"/>
      <c r="D195" s="38"/>
      <c r="E195" s="38"/>
      <c r="F195" s="38"/>
      <c r="G195" s="38"/>
      <c r="H195" s="52">
        <f>'Original Data'!N191-$H$2</f>
        <v>0.09393869357</v>
      </c>
      <c r="I195" s="52">
        <f>'Original Data'!P191-$I$2</f>
        <v>-0.1412346482</v>
      </c>
      <c r="J195" s="52">
        <f>'Original Data'!J191-$J$2</f>
        <v>-0.05266542856</v>
      </c>
      <c r="K195" s="40">
        <f t="shared" si="2"/>
        <v>-0.1412346482</v>
      </c>
      <c r="L195" s="41">
        <f t="shared" si="3"/>
        <v>-0.05266542856</v>
      </c>
      <c r="M195" s="42">
        <f t="shared" si="4"/>
        <v>0.09393869357</v>
      </c>
      <c r="N195" s="58">
        <f>'Cubic Output'!J191</f>
        <v>0.08657482626</v>
      </c>
      <c r="O195" s="59">
        <f t="shared" si="6"/>
        <v>0.007363867315</v>
      </c>
      <c r="P195" s="45">
        <f t="shared" si="7"/>
        <v>0.1421007032</v>
      </c>
      <c r="Q195" s="46">
        <f t="shared" si="8"/>
        <v>0.1082952661</v>
      </c>
      <c r="R195" s="46">
        <f t="shared" si="9"/>
        <v>0.8251086769</v>
      </c>
      <c r="S195" s="46">
        <f t="shared" si="10"/>
        <v>-0.07233754362</v>
      </c>
      <c r="T195" s="38">
        <f t="shared" ref="T195:AM195" si="199">T$1*POWER($K195,T$2)*POWER($L195,T$3)</f>
        <v>0.1421007032</v>
      </c>
      <c r="U195" s="38">
        <f t="shared" si="199"/>
        <v>-0.1899613206</v>
      </c>
      <c r="V195" s="38">
        <f t="shared" si="199"/>
        <v>-0.01332956421</v>
      </c>
      <c r="W195" s="38">
        <f t="shared" si="199"/>
        <v>0.3115861509</v>
      </c>
      <c r="X195" s="38">
        <f t="shared" si="199"/>
        <v>0.880120498</v>
      </c>
      <c r="Y195" s="38">
        <f t="shared" si="199"/>
        <v>0.005044010505</v>
      </c>
      <c r="Z195" s="38">
        <f t="shared" si="199"/>
        <v>-0.03683958508</v>
      </c>
      <c r="AA195" s="38">
        <f t="shared" si="199"/>
        <v>0.00021894286</v>
      </c>
      <c r="AB195" s="38">
        <f t="shared" si="199"/>
        <v>-0.005542982774</v>
      </c>
      <c r="AC195" s="38">
        <f t="shared" si="199"/>
        <v>-0.01789220662</v>
      </c>
      <c r="AD195" s="38">
        <f t="shared" si="199"/>
        <v>-0.002894165155</v>
      </c>
      <c r="AE195" s="38">
        <f t="shared" si="199"/>
        <v>0.04803637776</v>
      </c>
      <c r="AF195" s="38">
        <f t="shared" si="199"/>
        <v>-0.1213191494</v>
      </c>
      <c r="AG195" s="38">
        <f t="shared" si="199"/>
        <v>-0.00002775541765</v>
      </c>
      <c r="AH195" s="38">
        <f t="shared" si="199"/>
        <v>0.00008545583683</v>
      </c>
      <c r="AI195" s="38">
        <f t="shared" si="199"/>
        <v>0.005325167771</v>
      </c>
      <c r="AJ195" s="38">
        <f t="shared" si="199"/>
        <v>-0.0000009497403926</v>
      </c>
      <c r="AK195" s="38">
        <f t="shared" si="199"/>
        <v>0.00001920203696</v>
      </c>
      <c r="AL195" s="38">
        <f t="shared" si="199"/>
        <v>0.0003511730525</v>
      </c>
      <c r="AM195" s="38">
        <f t="shared" si="199"/>
        <v>-0.001912900368</v>
      </c>
    </row>
    <row r="196">
      <c r="A196" s="38"/>
      <c r="B196" s="38"/>
      <c r="C196" s="38"/>
      <c r="D196" s="38"/>
      <c r="E196" s="38"/>
      <c r="F196" s="38"/>
      <c r="G196" s="38"/>
      <c r="H196" s="52">
        <f>'Original Data'!N192-$H$2</f>
        <v>0.05036161847</v>
      </c>
      <c r="I196" s="52">
        <f>'Original Data'!P192-$I$2</f>
        <v>-0.125226743</v>
      </c>
      <c r="J196" s="52">
        <f>'Original Data'!J192-$J$2</f>
        <v>-0.07202026727</v>
      </c>
      <c r="K196" s="40">
        <f t="shared" si="2"/>
        <v>-0.125226743</v>
      </c>
      <c r="L196" s="41">
        <f t="shared" si="3"/>
        <v>-0.07202026727</v>
      </c>
      <c r="M196" s="42">
        <f t="shared" si="4"/>
        <v>0.05036161847</v>
      </c>
      <c r="N196" s="58">
        <f>'Cubic Output'!J192</f>
        <v>0.04949415613</v>
      </c>
      <c r="O196" s="59">
        <f t="shared" si="6"/>
        <v>0.0008674623467</v>
      </c>
      <c r="P196" s="45">
        <f t="shared" si="7"/>
        <v>0.1421007032</v>
      </c>
      <c r="Q196" s="46">
        <f t="shared" si="8"/>
        <v>0.06808058603</v>
      </c>
      <c r="R196" s="46">
        <f t="shared" si="9"/>
        <v>0.8339764828</v>
      </c>
      <c r="S196" s="46">
        <f t="shared" si="10"/>
        <v>-0.04146096623</v>
      </c>
      <c r="T196" s="38">
        <f t="shared" ref="T196:AM196" si="200">T$1*POWER($K196,T$2)*POWER($L196,T$3)</f>
        <v>0.1421007032</v>
      </c>
      <c r="U196" s="38">
        <f t="shared" si="200"/>
        <v>-0.1899613206</v>
      </c>
      <c r="V196" s="38">
        <f t="shared" si="200"/>
        <v>-0.0182282534</v>
      </c>
      <c r="W196" s="38">
        <f t="shared" si="200"/>
        <v>0.2762701601</v>
      </c>
      <c r="X196" s="38">
        <f t="shared" si="200"/>
        <v>0.880120498</v>
      </c>
      <c r="Y196" s="38">
        <f t="shared" si="200"/>
        <v>0.006897712496</v>
      </c>
      <c r="Z196" s="38">
        <f t="shared" si="200"/>
        <v>-0.03266408996</v>
      </c>
      <c r="AA196" s="38">
        <f t="shared" si="200"/>
        <v>0.0004094388033</v>
      </c>
      <c r="AB196" s="38">
        <f t="shared" si="200"/>
        <v>-0.006720916009</v>
      </c>
      <c r="AC196" s="38">
        <f t="shared" si="200"/>
        <v>-0.01406616057</v>
      </c>
      <c r="AD196" s="38">
        <f t="shared" si="200"/>
        <v>-0.002894165155</v>
      </c>
      <c r="AE196" s="38">
        <f t="shared" si="200"/>
        <v>0.06569001449</v>
      </c>
      <c r="AF196" s="38">
        <f t="shared" si="200"/>
        <v>-0.1075685191</v>
      </c>
      <c r="AG196" s="38">
        <f t="shared" si="200"/>
        <v>-0.00005190461561</v>
      </c>
      <c r="AH196" s="38">
        <f t="shared" si="200"/>
        <v>0.0001036159637</v>
      </c>
      <c r="AI196" s="38">
        <f t="shared" si="200"/>
        <v>0.004186440863</v>
      </c>
      <c r="AJ196" s="38">
        <f t="shared" si="200"/>
        <v>-0.000002428802647</v>
      </c>
      <c r="AK196" s="38">
        <f t="shared" si="200"/>
        <v>0.00003183914131</v>
      </c>
      <c r="AL196" s="38">
        <f t="shared" si="200"/>
        <v>0.0003775391161</v>
      </c>
      <c r="AM196" s="38">
        <f t="shared" si="200"/>
        <v>-0.001333398154</v>
      </c>
    </row>
    <row r="197">
      <c r="A197" s="38"/>
      <c r="B197" s="38"/>
      <c r="C197" s="38"/>
      <c r="D197" s="38"/>
      <c r="E197" s="38"/>
      <c r="F197" s="38"/>
      <c r="G197" s="38"/>
      <c r="H197" s="52">
        <f>'Original Data'!N193-$H$2</f>
        <v>0.07763434575</v>
      </c>
      <c r="I197" s="52">
        <f>'Original Data'!P193-$I$2</f>
        <v>-0.09604014016</v>
      </c>
      <c r="J197" s="52">
        <f>'Original Data'!J193-$J$2</f>
        <v>-0.01889526727</v>
      </c>
      <c r="K197" s="40">
        <f t="shared" si="2"/>
        <v>-0.09604014016</v>
      </c>
      <c r="L197" s="41">
        <f t="shared" si="3"/>
        <v>-0.01889526727</v>
      </c>
      <c r="M197" s="42">
        <f t="shared" si="4"/>
        <v>0.07763434575</v>
      </c>
      <c r="N197" s="58">
        <f>'Cubic Output'!J193</f>
        <v>0.07795249975</v>
      </c>
      <c r="O197" s="59">
        <f t="shared" si="6"/>
        <v>-0.0003181540068</v>
      </c>
      <c r="P197" s="45">
        <f t="shared" si="7"/>
        <v>0.1421007032</v>
      </c>
      <c r="Q197" s="46">
        <f t="shared" si="8"/>
        <v>0.01713616812</v>
      </c>
      <c r="R197" s="46">
        <f t="shared" si="9"/>
        <v>0.8472815131</v>
      </c>
      <c r="S197" s="46">
        <f t="shared" si="10"/>
        <v>-0.0662191525</v>
      </c>
      <c r="T197" s="38">
        <f t="shared" ref="T197:AM197" si="201">T$1*POWER($K197,T$2)*POWER($L197,T$3)</f>
        <v>0.1421007032</v>
      </c>
      <c r="U197" s="38">
        <f t="shared" si="201"/>
        <v>-0.1899613206</v>
      </c>
      <c r="V197" s="38">
        <f t="shared" si="201"/>
        <v>-0.004782372142</v>
      </c>
      <c r="W197" s="38">
        <f t="shared" si="201"/>
        <v>0.2118798609</v>
      </c>
      <c r="X197" s="38">
        <f t="shared" si="201"/>
        <v>0.880120498</v>
      </c>
      <c r="Y197" s="38">
        <f t="shared" si="201"/>
        <v>0.001809686719</v>
      </c>
      <c r="Z197" s="38">
        <f t="shared" si="201"/>
        <v>-0.02505106898</v>
      </c>
      <c r="AA197" s="38">
        <f t="shared" si="201"/>
        <v>0.00002818289614</v>
      </c>
      <c r="AB197" s="38">
        <f t="shared" si="201"/>
        <v>-0.001352329365</v>
      </c>
      <c r="AC197" s="38">
        <f t="shared" si="201"/>
        <v>-0.008273456167</v>
      </c>
      <c r="AD197" s="38">
        <f t="shared" si="201"/>
        <v>-0.002894165155</v>
      </c>
      <c r="AE197" s="38">
        <f t="shared" si="201"/>
        <v>0.01723445952</v>
      </c>
      <c r="AF197" s="38">
        <f t="shared" si="201"/>
        <v>-0.08249751929</v>
      </c>
      <c r="AG197" s="38">
        <f t="shared" si="201"/>
        <v>-0.000003572749772</v>
      </c>
      <c r="AH197" s="38">
        <f t="shared" si="201"/>
        <v>0.00002084878164</v>
      </c>
      <c r="AI197" s="38">
        <f t="shared" si="201"/>
        <v>0.002462387288</v>
      </c>
      <c r="AJ197" s="38">
        <f t="shared" si="201"/>
        <v>-0.00000004386187158</v>
      </c>
      <c r="AK197" s="38">
        <f t="shared" si="201"/>
        <v>0.00000168079082</v>
      </c>
      <c r="AL197" s="38">
        <f t="shared" si="201"/>
        <v>0.00005826015892</v>
      </c>
      <c r="AM197" s="38">
        <f t="shared" si="201"/>
        <v>-0.0006014879746</v>
      </c>
    </row>
    <row r="198">
      <c r="A198" s="38"/>
      <c r="B198" s="38"/>
      <c r="C198" s="38"/>
      <c r="D198" s="38"/>
      <c r="E198" s="38"/>
      <c r="F198" s="38"/>
      <c r="G198" s="38"/>
      <c r="H198" s="52">
        <f>'Original Data'!N194-$H$2</f>
        <v>0.002291879994</v>
      </c>
      <c r="I198" s="52">
        <f>'Original Data'!P194-$I$2</f>
        <v>-0.09591997674</v>
      </c>
      <c r="J198" s="52">
        <f>'Original Data'!J194-$J$2</f>
        <v>-0.08139526727</v>
      </c>
      <c r="K198" s="40">
        <f t="shared" si="2"/>
        <v>-0.09591997674</v>
      </c>
      <c r="L198" s="41">
        <f t="shared" si="3"/>
        <v>-0.08139526727</v>
      </c>
      <c r="M198" s="42">
        <f t="shared" si="4"/>
        <v>0.002291879994</v>
      </c>
      <c r="N198" s="58">
        <f>'Cubic Output'!J194</f>
        <v>0.01046544695</v>
      </c>
      <c r="O198" s="59">
        <f t="shared" si="6"/>
        <v>-0.008173566959</v>
      </c>
      <c r="P198" s="45">
        <f t="shared" si="7"/>
        <v>0.1421007032</v>
      </c>
      <c r="Q198" s="46">
        <f t="shared" si="8"/>
        <v>0.001052384622</v>
      </c>
      <c r="R198" s="46">
        <f t="shared" si="9"/>
        <v>0.8493484277</v>
      </c>
      <c r="S198" s="46">
        <f t="shared" si="10"/>
        <v>-0.008889089058</v>
      </c>
      <c r="T198" s="38">
        <f t="shared" ref="T198:AM198" si="202">T$1*POWER($K198,T$2)*POWER($L198,T$3)</f>
        <v>0.1421007032</v>
      </c>
      <c r="U198" s="38">
        <f t="shared" si="202"/>
        <v>-0.1899613206</v>
      </c>
      <c r="V198" s="38">
        <f t="shared" si="202"/>
        <v>-0.02060105598</v>
      </c>
      <c r="W198" s="38">
        <f t="shared" si="202"/>
        <v>0.2116147612</v>
      </c>
      <c r="X198" s="38">
        <f t="shared" si="202"/>
        <v>0.880120498</v>
      </c>
      <c r="Y198" s="38">
        <f t="shared" si="202"/>
        <v>0.007795599398</v>
      </c>
      <c r="Z198" s="38">
        <f t="shared" si="202"/>
        <v>-0.02501972561</v>
      </c>
      <c r="AA198" s="38">
        <f t="shared" si="202"/>
        <v>0.0005229712914</v>
      </c>
      <c r="AB198" s="38">
        <f t="shared" si="202"/>
        <v>-0.005818149445</v>
      </c>
      <c r="AC198" s="38">
        <f t="shared" si="202"/>
        <v>-0.008252765967</v>
      </c>
      <c r="AD198" s="38">
        <f t="shared" si="202"/>
        <v>-0.002894165155</v>
      </c>
      <c r="AE198" s="38">
        <f t="shared" si="202"/>
        <v>0.07424099478</v>
      </c>
      <c r="AF198" s="38">
        <f t="shared" si="202"/>
        <v>-0.08239430011</v>
      </c>
      <c r="AG198" s="38">
        <f t="shared" si="202"/>
        <v>-0.00006629714536</v>
      </c>
      <c r="AH198" s="38">
        <f t="shared" si="202"/>
        <v>0.00008969806507</v>
      </c>
      <c r="AI198" s="38">
        <f t="shared" si="202"/>
        <v>0.002456229368</v>
      </c>
      <c r="AJ198" s="38">
        <f t="shared" si="202"/>
        <v>-0.000003506109714</v>
      </c>
      <c r="AK198" s="38">
        <f t="shared" si="202"/>
        <v>0.00003115029584</v>
      </c>
      <c r="AL198" s="38">
        <f t="shared" si="202"/>
        <v>0.0002503400522</v>
      </c>
      <c r="AM198" s="38">
        <f t="shared" si="202"/>
        <v>-0.0005992330905</v>
      </c>
    </row>
    <row r="199">
      <c r="A199" s="38"/>
      <c r="B199" s="38"/>
      <c r="C199" s="38"/>
      <c r="D199" s="38"/>
      <c r="E199" s="38"/>
      <c r="F199" s="38"/>
      <c r="G199" s="38"/>
      <c r="H199" s="52">
        <f>'Original Data'!N195-$H$2</f>
        <v>0.08388434575</v>
      </c>
      <c r="I199" s="52">
        <f>'Original Data'!P195-$I$2</f>
        <v>0.03784143879</v>
      </c>
      <c r="J199" s="52">
        <f>'Original Data'!J195-$J$2</f>
        <v>0.1093750816</v>
      </c>
      <c r="K199" s="40">
        <f t="shared" si="2"/>
        <v>0.03784143879</v>
      </c>
      <c r="L199" s="41">
        <f t="shared" si="3"/>
        <v>0.1093750816</v>
      </c>
      <c r="M199" s="42">
        <f t="shared" si="4"/>
        <v>0.08388434575</v>
      </c>
      <c r="N199" s="58">
        <f>'Cubic Output'!J195</f>
        <v>0.0815279423</v>
      </c>
      <c r="O199" s="59">
        <f t="shared" si="6"/>
        <v>0.002356403444</v>
      </c>
      <c r="P199" s="45">
        <f t="shared" si="7"/>
        <v>0.1421007032</v>
      </c>
      <c r="Q199" s="46">
        <f t="shared" si="8"/>
        <v>-0.2457628503</v>
      </c>
      <c r="R199" s="46">
        <f t="shared" si="9"/>
        <v>0.8760912099</v>
      </c>
      <c r="S199" s="46">
        <f t="shared" si="10"/>
        <v>-0.0698693802</v>
      </c>
      <c r="T199" s="38">
        <f t="shared" ref="T199:AM199" si="203">T$1*POWER($K199,T$2)*POWER($L199,T$3)</f>
        <v>0.1421007032</v>
      </c>
      <c r="U199" s="38">
        <f t="shared" si="203"/>
        <v>-0.1899613206</v>
      </c>
      <c r="V199" s="38">
        <f t="shared" si="203"/>
        <v>0.02768271736</v>
      </c>
      <c r="W199" s="38">
        <f t="shared" si="203"/>
        <v>-0.08348424704</v>
      </c>
      <c r="X199" s="38">
        <f t="shared" si="203"/>
        <v>0.880120498</v>
      </c>
      <c r="Y199" s="38">
        <f t="shared" si="203"/>
        <v>-0.010475355</v>
      </c>
      <c r="Z199" s="38">
        <f t="shared" si="203"/>
        <v>0.00987054467</v>
      </c>
      <c r="AA199" s="38">
        <f t="shared" si="203"/>
        <v>0.0009443137678</v>
      </c>
      <c r="AB199" s="38">
        <f t="shared" si="203"/>
        <v>-0.003084343113</v>
      </c>
      <c r="AC199" s="38">
        <f t="shared" si="203"/>
        <v>-0.001284448456</v>
      </c>
      <c r="AD199" s="38">
        <f t="shared" si="203"/>
        <v>-0.002894165155</v>
      </c>
      <c r="AE199" s="38">
        <f t="shared" si="203"/>
        <v>-0.09976151111</v>
      </c>
      <c r="AF199" s="38">
        <f t="shared" si="203"/>
        <v>0.03250541723</v>
      </c>
      <c r="AG199" s="38">
        <f t="shared" si="203"/>
        <v>-0.0001197107913</v>
      </c>
      <c r="AH199" s="38">
        <f t="shared" si="203"/>
        <v>0.00004755113493</v>
      </c>
      <c r="AI199" s="38">
        <f t="shared" si="203"/>
        <v>0.0003822839557</v>
      </c>
      <c r="AJ199" s="38">
        <f t="shared" si="203"/>
        <v>0.000008507132776</v>
      </c>
      <c r="AK199" s="38">
        <f t="shared" si="203"/>
        <v>-0.0000221900982</v>
      </c>
      <c r="AL199" s="38">
        <f t="shared" si="203"/>
        <v>-0.00005235603223</v>
      </c>
      <c r="AM199" s="38">
        <f t="shared" si="203"/>
        <v>0.00003679353498</v>
      </c>
    </row>
    <row r="200">
      <c r="A200" s="38"/>
      <c r="B200" s="38"/>
      <c r="C200" s="38"/>
      <c r="D200" s="38"/>
      <c r="E200" s="38"/>
      <c r="F200" s="38"/>
      <c r="G200" s="38"/>
      <c r="H200" s="52">
        <f>'Original Data'!N196-$H$2</f>
        <v>-0.009865654253</v>
      </c>
      <c r="I200" s="52">
        <f>'Original Data'!P196-$I$2</f>
        <v>-0.1517418945</v>
      </c>
      <c r="J200" s="52">
        <f>'Original Data'!J196-$J$2</f>
        <v>-0.1570596373</v>
      </c>
      <c r="K200" s="40">
        <f t="shared" si="2"/>
        <v>-0.1517418945</v>
      </c>
      <c r="L200" s="41">
        <f t="shared" si="3"/>
        <v>-0.1570596373</v>
      </c>
      <c r="M200" s="42">
        <f t="shared" si="4"/>
        <v>-0.009865654253</v>
      </c>
      <c r="N200" s="58">
        <f>'Cubic Output'!J196</f>
        <v>-0.01858097857</v>
      </c>
      <c r="O200" s="59">
        <f t="shared" si="6"/>
        <v>0.008715324318</v>
      </c>
      <c r="P200" s="45">
        <f t="shared" si="7"/>
        <v>0.1421007032</v>
      </c>
      <c r="Q200" s="46">
        <f t="shared" si="8"/>
        <v>0.105053863</v>
      </c>
      <c r="R200" s="46">
        <f t="shared" si="9"/>
        <v>0.8191161283</v>
      </c>
      <c r="S200" s="46">
        <f t="shared" si="10"/>
        <v>0.01518462069</v>
      </c>
      <c r="T200" s="38">
        <f t="shared" ref="T200:AM200" si="204">T$1*POWER($K200,T$2)*POWER($L200,T$3)</f>
        <v>0.1421007032</v>
      </c>
      <c r="U200" s="38">
        <f t="shared" si="204"/>
        <v>-0.1899613206</v>
      </c>
      <c r="V200" s="38">
        <f t="shared" si="204"/>
        <v>-0.03975162794</v>
      </c>
      <c r="W200" s="38">
        <f t="shared" si="204"/>
        <v>0.3347668116</v>
      </c>
      <c r="X200" s="38">
        <f t="shared" si="204"/>
        <v>0.880120498</v>
      </c>
      <c r="Y200" s="38">
        <f t="shared" si="204"/>
        <v>0.01504232439</v>
      </c>
      <c r="Z200" s="38">
        <f t="shared" si="204"/>
        <v>-0.03958029072</v>
      </c>
      <c r="AA200" s="38">
        <f t="shared" si="204"/>
        <v>0.001947191757</v>
      </c>
      <c r="AB200" s="38">
        <f t="shared" si="204"/>
        <v>-0.01776015478</v>
      </c>
      <c r="AC200" s="38">
        <f t="shared" si="204"/>
        <v>-0.02065344032</v>
      </c>
      <c r="AD200" s="38">
        <f t="shared" si="204"/>
        <v>-0.002894165155</v>
      </c>
      <c r="AE200" s="38">
        <f t="shared" si="204"/>
        <v>0.1432548121</v>
      </c>
      <c r="AF200" s="38">
        <f t="shared" si="204"/>
        <v>-0.1303447689</v>
      </c>
      <c r="AG200" s="38">
        <f t="shared" si="204"/>
        <v>-0.0002468457773</v>
      </c>
      <c r="AH200" s="38">
        <f t="shared" si="204"/>
        <v>0.0002738072534</v>
      </c>
      <c r="AI200" s="38">
        <f t="shared" si="204"/>
        <v>0.006146979918</v>
      </c>
      <c r="AJ200" s="38">
        <f t="shared" si="204"/>
        <v>-0.00002518963139</v>
      </c>
      <c r="AK200" s="38">
        <f t="shared" si="204"/>
        <v>0.000183480319</v>
      </c>
      <c r="AL200" s="38">
        <f t="shared" si="204"/>
        <v>0.00120889519</v>
      </c>
      <c r="AM200" s="38">
        <f t="shared" si="204"/>
        <v>-0.002372384619</v>
      </c>
    </row>
    <row r="201">
      <c r="A201" s="38"/>
      <c r="B201" s="38"/>
      <c r="C201" s="38"/>
      <c r="D201" s="38"/>
      <c r="E201" s="38"/>
      <c r="F201" s="38"/>
      <c r="G201" s="38"/>
      <c r="H201" s="52">
        <f>'Original Data'!N197-$H$2</f>
        <v>0.001634345747</v>
      </c>
      <c r="I201" s="52">
        <f>'Original Data'!P197-$I$2</f>
        <v>0.1245914388</v>
      </c>
      <c r="J201" s="52">
        <f>'Original Data'!J197-$J$2</f>
        <v>0.1171270196</v>
      </c>
      <c r="K201" s="40">
        <f t="shared" si="2"/>
        <v>0.1245914388</v>
      </c>
      <c r="L201" s="41">
        <f t="shared" si="3"/>
        <v>0.1171270196</v>
      </c>
      <c r="M201" s="42">
        <f t="shared" si="4"/>
        <v>0.001634345747</v>
      </c>
      <c r="N201" s="58">
        <f>'Cubic Output'!J197</f>
        <v>-0.002393326011</v>
      </c>
      <c r="O201" s="59">
        <f t="shared" si="6"/>
        <v>0.004027671758</v>
      </c>
      <c r="P201" s="45">
        <f t="shared" si="7"/>
        <v>0.1421007032</v>
      </c>
      <c r="Q201" s="46">
        <f t="shared" si="8"/>
        <v>-0.4351851736</v>
      </c>
      <c r="R201" s="46">
        <f t="shared" si="9"/>
        <v>0.8776853775</v>
      </c>
      <c r="S201" s="46">
        <f t="shared" si="10"/>
        <v>0.002103081936</v>
      </c>
      <c r="T201" s="38">
        <f t="shared" ref="T201:AM201" si="205">T$1*POWER($K201,T$2)*POWER($L201,T$3)</f>
        <v>0.1421007032</v>
      </c>
      <c r="U201" s="38">
        <f t="shared" si="205"/>
        <v>-0.1899613206</v>
      </c>
      <c r="V201" s="38">
        <f t="shared" si="205"/>
        <v>0.02964472465</v>
      </c>
      <c r="W201" s="38">
        <f t="shared" si="205"/>
        <v>-0.2748685776</v>
      </c>
      <c r="X201" s="38">
        <f t="shared" si="205"/>
        <v>0.880120498</v>
      </c>
      <c r="Y201" s="38">
        <f t="shared" si="205"/>
        <v>-0.01121779378</v>
      </c>
      <c r="Z201" s="38">
        <f t="shared" si="205"/>
        <v>0.03249837748</v>
      </c>
      <c r="AA201" s="38">
        <f t="shared" si="205"/>
        <v>0.001082913396</v>
      </c>
      <c r="AB201" s="38">
        <f t="shared" si="205"/>
        <v>-0.01087481675</v>
      </c>
      <c r="AC201" s="38">
        <f t="shared" si="205"/>
        <v>-0.01392380082</v>
      </c>
      <c r="AD201" s="38">
        <f t="shared" si="205"/>
        <v>-0.002894165155</v>
      </c>
      <c r="AE201" s="38">
        <f t="shared" si="205"/>
        <v>-0.1068320891</v>
      </c>
      <c r="AF201" s="38">
        <f t="shared" si="205"/>
        <v>0.1070227991</v>
      </c>
      <c r="AG201" s="38">
        <f t="shared" si="205"/>
        <v>-0.000137281086</v>
      </c>
      <c r="AH201" s="38">
        <f t="shared" si="205"/>
        <v>0.0001676564051</v>
      </c>
      <c r="AI201" s="38">
        <f t="shared" si="205"/>
        <v>0.004144071046</v>
      </c>
      <c r="AJ201" s="38">
        <f t="shared" si="205"/>
        <v>0.00001044718579</v>
      </c>
      <c r="AK201" s="38">
        <f t="shared" si="205"/>
        <v>-0.0000837832474</v>
      </c>
      <c r="AL201" s="38">
        <f t="shared" si="205"/>
        <v>-0.0006077802029</v>
      </c>
      <c r="AM201" s="38">
        <f t="shared" si="205"/>
        <v>0.001313207023</v>
      </c>
    </row>
    <row r="202">
      <c r="A202" s="38"/>
      <c r="B202" s="38"/>
      <c r="C202" s="38"/>
      <c r="D202" s="38"/>
      <c r="E202" s="38"/>
      <c r="F202" s="38"/>
      <c r="G202" s="38"/>
      <c r="H202" s="52">
        <f>'Original Data'!N198-$H$2</f>
        <v>-0.007731507911</v>
      </c>
      <c r="I202" s="52">
        <f>'Original Data'!P198-$I$2</f>
        <v>-0.1694248214</v>
      </c>
      <c r="J202" s="52">
        <f>'Original Data'!J198-$J$2</f>
        <v>-0.157734553</v>
      </c>
      <c r="K202" s="40">
        <f t="shared" si="2"/>
        <v>-0.1694248214</v>
      </c>
      <c r="L202" s="41">
        <f t="shared" si="3"/>
        <v>-0.157734553</v>
      </c>
      <c r="M202" s="42">
        <f t="shared" si="4"/>
        <v>-0.007731507911</v>
      </c>
      <c r="N202" s="58">
        <f>'Cubic Output'!J198</f>
        <v>-0.001927561254</v>
      </c>
      <c r="O202" s="59">
        <f t="shared" si="6"/>
        <v>-0.005803946658</v>
      </c>
      <c r="P202" s="45">
        <f t="shared" si="7"/>
        <v>0.1421007032</v>
      </c>
      <c r="Q202" s="46">
        <f t="shared" si="8"/>
        <v>0.1438943984</v>
      </c>
      <c r="R202" s="46">
        <f t="shared" si="9"/>
        <v>0.8073361929</v>
      </c>
      <c r="S202" s="46">
        <f t="shared" si="10"/>
        <v>0.001555656343</v>
      </c>
      <c r="T202" s="38">
        <f t="shared" ref="T202:AM202" si="206">T$1*POWER($K202,T$2)*POWER($L202,T$3)</f>
        <v>0.1421007032</v>
      </c>
      <c r="U202" s="38">
        <f t="shared" si="206"/>
        <v>-0.1899613206</v>
      </c>
      <c r="V202" s="38">
        <f t="shared" si="206"/>
        <v>-0.03992244837</v>
      </c>
      <c r="W202" s="38">
        <f t="shared" si="206"/>
        <v>0.3737781674</v>
      </c>
      <c r="X202" s="38">
        <f t="shared" si="206"/>
        <v>0.880120498</v>
      </c>
      <c r="Y202" s="38">
        <f t="shared" si="206"/>
        <v>0.01510696417</v>
      </c>
      <c r="Z202" s="38">
        <f t="shared" si="206"/>
        <v>-0.04419269777</v>
      </c>
      <c r="AA202" s="38">
        <f t="shared" si="206"/>
        <v>0.001963962633</v>
      </c>
      <c r="AB202" s="38">
        <f t="shared" si="206"/>
        <v>-0.01991501004</v>
      </c>
      <c r="AC202" s="38">
        <f t="shared" si="206"/>
        <v>-0.02574752407</v>
      </c>
      <c r="AD202" s="38">
        <f t="shared" si="206"/>
        <v>-0.002894165155</v>
      </c>
      <c r="AE202" s="38">
        <f t="shared" si="206"/>
        <v>0.1438704057</v>
      </c>
      <c r="AF202" s="38">
        <f t="shared" si="206"/>
        <v>-0.1455342261</v>
      </c>
      <c r="AG202" s="38">
        <f t="shared" si="206"/>
        <v>-0.0002489718237</v>
      </c>
      <c r="AH202" s="38">
        <f t="shared" si="206"/>
        <v>0.0003070285292</v>
      </c>
      <c r="AI202" s="38">
        <f t="shared" si="206"/>
        <v>0.00766310653</v>
      </c>
      <c r="AJ202" s="38">
        <f t="shared" si="206"/>
        <v>-0.00002551576299</v>
      </c>
      <c r="AK202" s="38">
        <f t="shared" si="206"/>
        <v>0.0002066262619</v>
      </c>
      <c r="AL202" s="38">
        <f t="shared" si="206"/>
        <v>0.001513540225</v>
      </c>
      <c r="AM202" s="38">
        <f t="shared" si="206"/>
        <v>-0.003302172093</v>
      </c>
    </row>
    <row r="203">
      <c r="A203" s="38"/>
      <c r="B203" s="38"/>
      <c r="C203" s="38"/>
      <c r="D203" s="38"/>
      <c r="E203" s="38"/>
      <c r="F203" s="38"/>
      <c r="G203" s="38"/>
      <c r="H203" s="52">
        <f>'Original Data'!N199-$H$2</f>
        <v>-0.03188946378</v>
      </c>
      <c r="I203" s="52">
        <f>'Original Data'!P199-$I$2</f>
        <v>-0.2576942755</v>
      </c>
      <c r="J203" s="52">
        <f>'Original Data'!J199-$J$2</f>
        <v>-0.2702658813</v>
      </c>
      <c r="K203" s="40">
        <f t="shared" si="2"/>
        <v>-0.2576942755</v>
      </c>
      <c r="L203" s="41">
        <f t="shared" si="3"/>
        <v>-0.2702658813</v>
      </c>
      <c r="M203" s="42">
        <f t="shared" si="4"/>
        <v>-0.03188946378</v>
      </c>
      <c r="N203" s="58">
        <f>'Cubic Output'!J199</f>
        <v>-0.04905405885</v>
      </c>
      <c r="O203" s="59">
        <f t="shared" si="6"/>
        <v>0.01716459507</v>
      </c>
      <c r="P203" s="45">
        <f t="shared" si="7"/>
        <v>0.1421007032</v>
      </c>
      <c r="Q203" s="46">
        <f t="shared" si="8"/>
        <v>0.3101493269</v>
      </c>
      <c r="R203" s="46">
        <f t="shared" si="9"/>
        <v>0.7330884689</v>
      </c>
      <c r="S203" s="46">
        <f t="shared" si="10"/>
        <v>0.03523142575</v>
      </c>
      <c r="T203" s="38">
        <f t="shared" ref="T203:AM203" si="207">T$1*POWER($K203,T$2)*POWER($L203,T$3)</f>
        <v>0.1421007032</v>
      </c>
      <c r="U203" s="38">
        <f t="shared" si="207"/>
        <v>-0.1899613206</v>
      </c>
      <c r="V203" s="38">
        <f t="shared" si="207"/>
        <v>-0.06840400844</v>
      </c>
      <c r="W203" s="38">
        <f t="shared" si="207"/>
        <v>0.568514656</v>
      </c>
      <c r="X203" s="38">
        <f t="shared" si="207"/>
        <v>0.880120498</v>
      </c>
      <c r="Y203" s="38">
        <f t="shared" si="207"/>
        <v>0.02588460745</v>
      </c>
      <c r="Z203" s="38">
        <f t="shared" si="207"/>
        <v>-0.06721686434</v>
      </c>
      <c r="AA203" s="38">
        <f t="shared" si="207"/>
        <v>0.005765832056</v>
      </c>
      <c r="AB203" s="38">
        <f t="shared" si="207"/>
        <v>-0.05190063225</v>
      </c>
      <c r="AC203" s="38">
        <f t="shared" si="207"/>
        <v>-0.05956497203</v>
      </c>
      <c r="AD203" s="38">
        <f t="shared" si="207"/>
        <v>-0.002894165155</v>
      </c>
      <c r="AE203" s="38">
        <f t="shared" si="207"/>
        <v>0.2465107439</v>
      </c>
      <c r="AF203" s="38">
        <f t="shared" si="207"/>
        <v>-0.2213568038</v>
      </c>
      <c r="AG203" s="38">
        <f t="shared" si="207"/>
        <v>-0.0007309353538</v>
      </c>
      <c r="AH203" s="38">
        <f t="shared" si="207"/>
        <v>0.0008001489705</v>
      </c>
      <c r="AI203" s="38">
        <f t="shared" si="207"/>
        <v>0.01772802406</v>
      </c>
      <c r="AJ203" s="38">
        <f t="shared" si="207"/>
        <v>-0.0001283517254</v>
      </c>
      <c r="AK203" s="38">
        <f t="shared" si="207"/>
        <v>0.0009226606976</v>
      </c>
      <c r="AL203" s="38">
        <f t="shared" si="207"/>
        <v>0.005999482914</v>
      </c>
      <c r="AM203" s="38">
        <f t="shared" si="207"/>
        <v>-0.01161937871</v>
      </c>
    </row>
    <row r="204">
      <c r="A204" s="38"/>
      <c r="B204" s="38"/>
      <c r="C204" s="38"/>
      <c r="D204" s="38"/>
      <c r="E204" s="38"/>
      <c r="F204" s="38"/>
      <c r="G204" s="38"/>
      <c r="H204" s="52">
        <f>'Original Data'!N200-$H$2</f>
        <v>0.0003147581184</v>
      </c>
      <c r="I204" s="52">
        <f>'Original Data'!P200-$I$2</f>
        <v>0.2091687584</v>
      </c>
      <c r="J204" s="52">
        <f>'Original Data'!J200-$J$2</f>
        <v>0.1979797327</v>
      </c>
      <c r="K204" s="40">
        <f t="shared" si="2"/>
        <v>0.2091687584</v>
      </c>
      <c r="L204" s="41">
        <f t="shared" si="3"/>
        <v>0.1979797327</v>
      </c>
      <c r="M204" s="42">
        <f t="shared" si="4"/>
        <v>0.0003147581184</v>
      </c>
      <c r="N204" s="58">
        <f>'Cubic Output'!J200</f>
        <v>-0.01276454303</v>
      </c>
      <c r="O204" s="59">
        <f t="shared" si="6"/>
        <v>0.01307930115</v>
      </c>
      <c r="P204" s="45">
        <f t="shared" si="7"/>
        <v>0.1421007032</v>
      </c>
      <c r="Q204" s="46">
        <f t="shared" si="8"/>
        <v>-0.6013124887</v>
      </c>
      <c r="R204" s="46">
        <f t="shared" si="9"/>
        <v>0.848708524</v>
      </c>
      <c r="S204" s="46">
        <f t="shared" si="10"/>
        <v>0.01093194346</v>
      </c>
      <c r="T204" s="38">
        <f t="shared" ref="T204:AM204" si="208">T$1*POWER($K204,T$2)*POWER($L204,T$3)</f>
        <v>0.1421007032</v>
      </c>
      <c r="U204" s="38">
        <f t="shared" si="208"/>
        <v>-0.1899613206</v>
      </c>
      <c r="V204" s="38">
        <f t="shared" si="208"/>
        <v>0.05010846076</v>
      </c>
      <c r="W204" s="38">
        <f t="shared" si="208"/>
        <v>-0.4614596288</v>
      </c>
      <c r="X204" s="38">
        <f t="shared" si="208"/>
        <v>0.880120498</v>
      </c>
      <c r="Y204" s="38">
        <f t="shared" si="208"/>
        <v>-0.01896143028</v>
      </c>
      <c r="Z204" s="38">
        <f t="shared" si="208"/>
        <v>0.05455948926</v>
      </c>
      <c r="AA204" s="38">
        <f t="shared" si="208"/>
        <v>0.003094004984</v>
      </c>
      <c r="AB204" s="38">
        <f t="shared" si="208"/>
        <v>-0.03085987809</v>
      </c>
      <c r="AC204" s="38">
        <f t="shared" si="208"/>
        <v>-0.03924415993</v>
      </c>
      <c r="AD204" s="38">
        <f t="shared" si="208"/>
        <v>-0.002894165155</v>
      </c>
      <c r="AE204" s="38">
        <f t="shared" si="208"/>
        <v>-0.1805782178</v>
      </c>
      <c r="AF204" s="38">
        <f t="shared" si="208"/>
        <v>0.1796738702</v>
      </c>
      <c r="AG204" s="38">
        <f t="shared" si="208"/>
        <v>-0.0003922274541</v>
      </c>
      <c r="AH204" s="38">
        <f t="shared" si="208"/>
        <v>0.0004757649111</v>
      </c>
      <c r="AI204" s="38">
        <f t="shared" si="208"/>
        <v>0.01168004261</v>
      </c>
      <c r="AJ204" s="38">
        <f t="shared" si="208"/>
        <v>0.00005045337724</v>
      </c>
      <c r="AK204" s="38">
        <f t="shared" si="208"/>
        <v>-0.0004018769425</v>
      </c>
      <c r="AL204" s="38">
        <f t="shared" si="208"/>
        <v>-0.002895525712</v>
      </c>
      <c r="AM204" s="38">
        <f t="shared" si="208"/>
        <v>0.00621382544</v>
      </c>
    </row>
    <row r="205">
      <c r="A205" s="38"/>
      <c r="B205" s="38"/>
      <c r="C205" s="38"/>
      <c r="D205" s="38"/>
      <c r="E205" s="38"/>
      <c r="F205" s="38"/>
      <c r="G205" s="38"/>
      <c r="H205" s="52">
        <f>'Original Data'!N201-$H$2</f>
        <v>0.01871178682</v>
      </c>
      <c r="I205" s="52">
        <f>'Original Data'!P201-$I$2</f>
        <v>0.1973321795</v>
      </c>
      <c r="J205" s="52">
        <f>'Original Data'!J201-$J$2</f>
        <v>0.2104121652</v>
      </c>
      <c r="K205" s="40">
        <f t="shared" si="2"/>
        <v>0.1973321795</v>
      </c>
      <c r="L205" s="41">
        <f t="shared" si="3"/>
        <v>0.2104121652</v>
      </c>
      <c r="M205" s="42">
        <f t="shared" si="4"/>
        <v>0.01871178682</v>
      </c>
      <c r="N205" s="58">
        <f>'Cubic Output'!J201</f>
        <v>0.01518936424</v>
      </c>
      <c r="O205" s="59">
        <f t="shared" si="6"/>
        <v>0.003522422587</v>
      </c>
      <c r="P205" s="45">
        <f t="shared" si="7"/>
        <v>0.1421007032</v>
      </c>
      <c r="Q205" s="46">
        <f t="shared" si="8"/>
        <v>-0.5720524731</v>
      </c>
      <c r="R205" s="46">
        <f t="shared" si="9"/>
        <v>0.8490651183</v>
      </c>
      <c r="S205" s="46">
        <f t="shared" si="10"/>
        <v>-0.01276527522</v>
      </c>
      <c r="T205" s="38">
        <f t="shared" ref="T205:AM205" si="209">T$1*POWER($K205,T$2)*POWER($L205,T$3)</f>
        <v>0.1421007032</v>
      </c>
      <c r="U205" s="38">
        <f t="shared" si="209"/>
        <v>-0.1899613206</v>
      </c>
      <c r="V205" s="38">
        <f t="shared" si="209"/>
        <v>0.05325509625</v>
      </c>
      <c r="W205" s="38">
        <f t="shared" si="209"/>
        <v>-0.4353462488</v>
      </c>
      <c r="X205" s="38">
        <f t="shared" si="209"/>
        <v>0.880120498</v>
      </c>
      <c r="Y205" s="38">
        <f t="shared" si="209"/>
        <v>-0.02015214156</v>
      </c>
      <c r="Z205" s="38">
        <f t="shared" si="209"/>
        <v>0.05147204111</v>
      </c>
      <c r="AA205" s="38">
        <f t="shared" si="209"/>
        <v>0.003494791191</v>
      </c>
      <c r="AB205" s="38">
        <f t="shared" si="209"/>
        <v>-0.03094178842</v>
      </c>
      <c r="AC205" s="38">
        <f t="shared" si="209"/>
        <v>-0.03492828205</v>
      </c>
      <c r="AD205" s="38">
        <f t="shared" si="209"/>
        <v>-0.002894165155</v>
      </c>
      <c r="AE205" s="38">
        <f t="shared" si="209"/>
        <v>-0.1919178962</v>
      </c>
      <c r="AF205" s="38">
        <f t="shared" si="209"/>
        <v>0.1695063674</v>
      </c>
      <c r="AG205" s="38">
        <f t="shared" si="209"/>
        <v>-0.0004430351789</v>
      </c>
      <c r="AH205" s="38">
        <f t="shared" si="209"/>
        <v>0.0004770277177</v>
      </c>
      <c r="AI205" s="38">
        <f t="shared" si="209"/>
        <v>0.01039552951</v>
      </c>
      <c r="AJ205" s="38">
        <f t="shared" si="209"/>
        <v>0.00006056762961</v>
      </c>
      <c r="AK205" s="38">
        <f t="shared" si="209"/>
        <v>-0.0004282470767</v>
      </c>
      <c r="AL205" s="38">
        <f t="shared" si="209"/>
        <v>-0.002738922388</v>
      </c>
      <c r="AM205" s="38">
        <f t="shared" si="209"/>
        <v>0.005217498484</v>
      </c>
    </row>
    <row r="206">
      <c r="A206" s="38"/>
      <c r="B206" s="38"/>
      <c r="C206" s="38"/>
      <c r="D206" s="38"/>
      <c r="E206" s="38"/>
      <c r="F206" s="38"/>
      <c r="G206" s="38"/>
      <c r="H206" s="52">
        <f>'Original Data'!N202-$H$2</f>
        <v>0.06699604787</v>
      </c>
      <c r="I206" s="52">
        <f>'Original Data'!P202-$I$2</f>
        <v>0.1587190984</v>
      </c>
      <c r="J206" s="52">
        <f>'Original Data'!J202-$J$2</f>
        <v>0.2033044081</v>
      </c>
      <c r="K206" s="40">
        <f t="shared" si="2"/>
        <v>0.1587190984</v>
      </c>
      <c r="L206" s="41">
        <f t="shared" si="3"/>
        <v>0.2033044081</v>
      </c>
      <c r="M206" s="42">
        <f t="shared" si="4"/>
        <v>0.06699604787</v>
      </c>
      <c r="N206" s="58">
        <f>'Cubic Output'!J202</f>
        <v>0.05351332089</v>
      </c>
      <c r="O206" s="59">
        <f t="shared" si="6"/>
        <v>0.01348272699</v>
      </c>
      <c r="P206" s="45">
        <f t="shared" si="7"/>
        <v>0.1421007032</v>
      </c>
      <c r="Q206" s="46">
        <f t="shared" si="8"/>
        <v>-0.4886648258</v>
      </c>
      <c r="R206" s="46">
        <f t="shared" si="9"/>
        <v>0.8586690211</v>
      </c>
      <c r="S206" s="46">
        <f t="shared" si="10"/>
        <v>-0.04457262956</v>
      </c>
      <c r="T206" s="38">
        <f t="shared" ref="T206:AM206" si="210">T$1*POWER($K206,T$2)*POWER($L206,T$3)</f>
        <v>0.1421007032</v>
      </c>
      <c r="U206" s="38">
        <f t="shared" si="210"/>
        <v>-0.1899613206</v>
      </c>
      <c r="V206" s="38">
        <f t="shared" si="210"/>
        <v>0.05145613045</v>
      </c>
      <c r="W206" s="38">
        <f t="shared" si="210"/>
        <v>-0.3501596356</v>
      </c>
      <c r="X206" s="38">
        <f t="shared" si="210"/>
        <v>0.880120498</v>
      </c>
      <c r="Y206" s="38">
        <f t="shared" si="210"/>
        <v>-0.01947139894</v>
      </c>
      <c r="Z206" s="38">
        <f t="shared" si="210"/>
        <v>0.04140022157</v>
      </c>
      <c r="AA206" s="38">
        <f t="shared" si="210"/>
        <v>0.003262669868</v>
      </c>
      <c r="AB206" s="38">
        <f t="shared" si="210"/>
        <v>-0.02404654229</v>
      </c>
      <c r="AC206" s="38">
        <f t="shared" si="210"/>
        <v>-0.02259642713</v>
      </c>
      <c r="AD206" s="38">
        <f t="shared" si="210"/>
        <v>-0.002894165155</v>
      </c>
      <c r="AE206" s="38">
        <f t="shared" si="210"/>
        <v>-0.1854348785</v>
      </c>
      <c r="AF206" s="38">
        <f t="shared" si="210"/>
        <v>0.1363381171</v>
      </c>
      <c r="AG206" s="38">
        <f t="shared" si="210"/>
        <v>-0.0004136091254</v>
      </c>
      <c r="AH206" s="38">
        <f t="shared" si="210"/>
        <v>0.0003707241169</v>
      </c>
      <c r="AI206" s="38">
        <f t="shared" si="210"/>
        <v>0.006725261342</v>
      </c>
      <c r="AJ206" s="38">
        <f t="shared" si="210"/>
        <v>0.0000546346829</v>
      </c>
      <c r="AK206" s="38">
        <f t="shared" si="210"/>
        <v>-0.0003215715224</v>
      </c>
      <c r="AL206" s="38">
        <f t="shared" si="210"/>
        <v>-0.001712057025</v>
      </c>
      <c r="AM206" s="38">
        <f t="shared" si="210"/>
        <v>0.002714914497</v>
      </c>
    </row>
    <row r="207">
      <c r="A207" s="38"/>
      <c r="B207" s="38"/>
      <c r="C207" s="38"/>
      <c r="D207" s="38"/>
      <c r="E207" s="38"/>
      <c r="F207" s="38"/>
      <c r="G207" s="38"/>
      <c r="H207" s="52">
        <f>'Original Data'!N203-$H$2</f>
        <v>0.06165261059</v>
      </c>
      <c r="I207" s="52">
        <f>'Original Data'!P203-$I$2</f>
        <v>0.1004270552</v>
      </c>
      <c r="J207" s="52">
        <f>'Original Data'!J203-$J$2</f>
        <v>0.1390908438</v>
      </c>
      <c r="K207" s="40">
        <f t="shared" si="2"/>
        <v>0.1004270552</v>
      </c>
      <c r="L207" s="41">
        <f t="shared" si="3"/>
        <v>0.1390908438</v>
      </c>
      <c r="M207" s="42">
        <f t="shared" si="4"/>
        <v>0.06165261059</v>
      </c>
      <c r="N207" s="58">
        <f>'Cubic Output'!J203</f>
        <v>0.04745419998</v>
      </c>
      <c r="O207" s="59">
        <f t="shared" si="6"/>
        <v>0.01419841061</v>
      </c>
      <c r="P207" s="45">
        <f t="shared" si="7"/>
        <v>0.1421007032</v>
      </c>
      <c r="Q207" s="46">
        <f t="shared" si="8"/>
        <v>-0.3763156702</v>
      </c>
      <c r="R207" s="46">
        <f t="shared" si="9"/>
        <v>0.8750656572</v>
      </c>
      <c r="S207" s="46">
        <f t="shared" si="10"/>
        <v>-0.04069330021</v>
      </c>
      <c r="T207" s="38">
        <f t="shared" ref="T207:AM207" si="211">T$1*POWER($K207,T$2)*POWER($L207,T$3)</f>
        <v>0.1421007032</v>
      </c>
      <c r="U207" s="38">
        <f t="shared" si="211"/>
        <v>-0.1899613206</v>
      </c>
      <c r="V207" s="38">
        <f t="shared" si="211"/>
        <v>0.03520374533</v>
      </c>
      <c r="W207" s="38">
        <f t="shared" si="211"/>
        <v>-0.2215580949</v>
      </c>
      <c r="X207" s="38">
        <f t="shared" si="211"/>
        <v>0.880120498</v>
      </c>
      <c r="Y207" s="38">
        <f t="shared" si="211"/>
        <v>-0.01332137033</v>
      </c>
      <c r="Z207" s="38">
        <f t="shared" si="211"/>
        <v>0.02619535003</v>
      </c>
      <c r="AA207" s="38">
        <f t="shared" si="211"/>
        <v>0.001527132169</v>
      </c>
      <c r="AB207" s="38">
        <f t="shared" si="211"/>
        <v>-0.01040940544</v>
      </c>
      <c r="AC207" s="38">
        <f t="shared" si="211"/>
        <v>-0.009046547264</v>
      </c>
      <c r="AD207" s="38">
        <f t="shared" si="211"/>
        <v>-0.002894165155</v>
      </c>
      <c r="AE207" s="38">
        <f t="shared" si="211"/>
        <v>-0.1268653935</v>
      </c>
      <c r="AF207" s="38">
        <f t="shared" si="211"/>
        <v>0.08626583543</v>
      </c>
      <c r="AG207" s="38">
        <f t="shared" si="211"/>
        <v>-0.0001935947633</v>
      </c>
      <c r="AH207" s="38">
        <f t="shared" si="211"/>
        <v>0.0001604811865</v>
      </c>
      <c r="AI207" s="38">
        <f t="shared" si="211"/>
        <v>0.002692478516</v>
      </c>
      <c r="AJ207" s="38">
        <f t="shared" si="211"/>
        <v>0.00001749539158</v>
      </c>
      <c r="AK207" s="38">
        <f t="shared" si="211"/>
        <v>-0.00009523632226</v>
      </c>
      <c r="AL207" s="38">
        <f t="shared" si="211"/>
        <v>-0.0004689354377</v>
      </c>
      <c r="AM207" s="38">
        <f t="shared" si="211"/>
        <v>0.000687734448</v>
      </c>
    </row>
    <row r="208">
      <c r="A208" s="38"/>
      <c r="B208" s="38"/>
      <c r="C208" s="38"/>
      <c r="D208" s="38"/>
      <c r="E208" s="38"/>
      <c r="F208" s="38"/>
      <c r="G208" s="38"/>
      <c r="H208" s="52">
        <f>'Original Data'!N204-$H$2</f>
        <v>0.09114785926</v>
      </c>
      <c r="I208" s="52">
        <f>'Original Data'!P204-$I$2</f>
        <v>0.199834682</v>
      </c>
      <c r="J208" s="52">
        <f>'Original Data'!J204-$J$2</f>
        <v>0.2943348729</v>
      </c>
      <c r="K208" s="40">
        <f t="shared" si="2"/>
        <v>0.199834682</v>
      </c>
      <c r="L208" s="41">
        <f t="shared" si="3"/>
        <v>0.2943348729</v>
      </c>
      <c r="M208" s="42">
        <f t="shared" si="4"/>
        <v>0.09114785926</v>
      </c>
      <c r="N208" s="58">
        <f>'Cubic Output'!J204</f>
        <v>0.1149641552</v>
      </c>
      <c r="O208" s="59">
        <f t="shared" si="6"/>
        <v>-0.0238162959</v>
      </c>
      <c r="P208" s="45">
        <f t="shared" si="7"/>
        <v>0.1421007032</v>
      </c>
      <c r="Q208" s="46">
        <f t="shared" si="8"/>
        <v>-0.5563326441</v>
      </c>
      <c r="R208" s="46">
        <f t="shared" si="9"/>
        <v>0.831242428</v>
      </c>
      <c r="S208" s="46">
        <f t="shared" si="10"/>
        <v>-0.0884260855</v>
      </c>
      <c r="T208" s="38">
        <f t="shared" ref="T208:AM208" si="212">T$1*POWER($K208,T$2)*POWER($L208,T$3)</f>
        <v>0.1421007032</v>
      </c>
      <c r="U208" s="38">
        <f t="shared" si="212"/>
        <v>-0.1899613206</v>
      </c>
      <c r="V208" s="38">
        <f t="shared" si="212"/>
        <v>0.07449584474</v>
      </c>
      <c r="W208" s="38">
        <f t="shared" si="212"/>
        <v>-0.4408671683</v>
      </c>
      <c r="X208" s="38">
        <f t="shared" si="212"/>
        <v>0.880120498</v>
      </c>
      <c r="Y208" s="38">
        <f t="shared" si="212"/>
        <v>-0.02818980557</v>
      </c>
      <c r="Z208" s="38">
        <f t="shared" si="212"/>
        <v>0.05212479279</v>
      </c>
      <c r="AA208" s="38">
        <f t="shared" si="212"/>
        <v>0.006838533564</v>
      </c>
      <c r="AB208" s="38">
        <f t="shared" si="212"/>
        <v>-0.0438317932</v>
      </c>
      <c r="AC208" s="38">
        <f t="shared" si="212"/>
        <v>-0.03581979761</v>
      </c>
      <c r="AD208" s="38">
        <f t="shared" si="212"/>
        <v>-0.002894165155</v>
      </c>
      <c r="AE208" s="38">
        <f t="shared" si="212"/>
        <v>-0.268464181</v>
      </c>
      <c r="AF208" s="38">
        <f t="shared" si="212"/>
        <v>0.1716559921</v>
      </c>
      <c r="AG208" s="38">
        <f t="shared" si="212"/>
        <v>-0.0008669218774</v>
      </c>
      <c r="AH208" s="38">
        <f t="shared" si="212"/>
        <v>0.0006757521572</v>
      </c>
      <c r="AI208" s="38">
        <f t="shared" si="212"/>
        <v>0.01066086681</v>
      </c>
      <c r="AJ208" s="38">
        <f t="shared" si="212"/>
        <v>0.0001657880422</v>
      </c>
      <c r="AK208" s="38">
        <f t="shared" si="212"/>
        <v>-0.0008486118826</v>
      </c>
      <c r="AL208" s="38">
        <f t="shared" si="212"/>
        <v>-0.003929130952</v>
      </c>
      <c r="AM208" s="38">
        <f t="shared" si="212"/>
        <v>0.00541852629</v>
      </c>
    </row>
    <row r="209">
      <c r="A209" s="38"/>
      <c r="B209" s="38"/>
      <c r="C209" s="38"/>
      <c r="D209" s="38"/>
      <c r="E209" s="38"/>
      <c r="F209" s="38"/>
      <c r="G209" s="38"/>
      <c r="H209" s="52">
        <f>'Original Data'!N205-$H$2</f>
        <v>0.01206057526</v>
      </c>
      <c r="I209" s="52">
        <f>'Original Data'!P205-$I$2</f>
        <v>0.09593570108</v>
      </c>
      <c r="J209" s="52">
        <f>'Original Data'!J205-$J$2</f>
        <v>0.09940830416</v>
      </c>
      <c r="K209" s="40">
        <f t="shared" si="2"/>
        <v>0.09593570108</v>
      </c>
      <c r="L209" s="41">
        <f t="shared" si="3"/>
        <v>0.09940830416</v>
      </c>
      <c r="M209" s="42">
        <f t="shared" si="4"/>
        <v>0.01206057526</v>
      </c>
      <c r="N209" s="58">
        <f>'Cubic Output'!J205</f>
        <v>0.009614169349</v>
      </c>
      <c r="O209" s="59">
        <f t="shared" si="6"/>
        <v>0.002446405906</v>
      </c>
      <c r="P209" s="45">
        <f t="shared" si="7"/>
        <v>0.1421007032</v>
      </c>
      <c r="Q209" s="46">
        <f t="shared" si="8"/>
        <v>-0.3764506357</v>
      </c>
      <c r="R209" s="46">
        <f t="shared" si="9"/>
        <v>0.881041227</v>
      </c>
      <c r="S209" s="46">
        <f t="shared" si="10"/>
        <v>-0.008435809659</v>
      </c>
      <c r="T209" s="38">
        <f t="shared" ref="T209:AM209" si="213">T$1*POWER($K209,T$2)*POWER($L209,T$3)</f>
        <v>0.1421007032</v>
      </c>
      <c r="U209" s="38">
        <f t="shared" si="213"/>
        <v>-0.1899613206</v>
      </c>
      <c r="V209" s="38">
        <f t="shared" si="213"/>
        <v>0.02516013654</v>
      </c>
      <c r="W209" s="38">
        <f t="shared" si="213"/>
        <v>-0.2116494516</v>
      </c>
      <c r="X209" s="38">
        <f t="shared" si="213"/>
        <v>0.880120498</v>
      </c>
      <c r="Y209" s="38">
        <f t="shared" si="213"/>
        <v>-0.009520790853</v>
      </c>
      <c r="Z209" s="38">
        <f t="shared" si="213"/>
        <v>0.02502382714</v>
      </c>
      <c r="AA209" s="38">
        <f t="shared" si="213"/>
        <v>0.000780054366</v>
      </c>
      <c r="AB209" s="38">
        <f t="shared" si="213"/>
        <v>-0.007106889661</v>
      </c>
      <c r="AC209" s="38">
        <f t="shared" si="213"/>
        <v>-0.008255471973</v>
      </c>
      <c r="AD209" s="38">
        <f t="shared" si="213"/>
        <v>-0.002894165155</v>
      </c>
      <c r="AE209" s="38">
        <f t="shared" si="213"/>
        <v>-0.09067076794</v>
      </c>
      <c r="AF209" s="38">
        <f t="shared" si="213"/>
        <v>0.08240780717</v>
      </c>
      <c r="AG209" s="38">
        <f t="shared" si="213"/>
        <v>-0.00009888760347</v>
      </c>
      <c r="AH209" s="38">
        <f t="shared" si="213"/>
        <v>0.0001095664966</v>
      </c>
      <c r="AI209" s="38">
        <f t="shared" si="213"/>
        <v>0.002457034743</v>
      </c>
      <c r="AJ209" s="38">
        <f t="shared" si="213"/>
        <v>0.000006386987065</v>
      </c>
      <c r="AK209" s="38">
        <f t="shared" si="213"/>
        <v>-0.00004647082553</v>
      </c>
      <c r="AL209" s="38">
        <f t="shared" si="213"/>
        <v>-0.0003058413681</v>
      </c>
      <c r="AM209" s="38">
        <f t="shared" si="213"/>
        <v>0.0005995278392</v>
      </c>
    </row>
    <row r="210">
      <c r="A210" s="38"/>
      <c r="B210" s="38"/>
      <c r="C210" s="38"/>
      <c r="D210" s="38"/>
      <c r="E210" s="38"/>
      <c r="F210" s="38"/>
      <c r="G210" s="38"/>
      <c r="H210" s="52">
        <f>'Original Data'!N206-$H$2</f>
        <v>0.1301457613</v>
      </c>
      <c r="I210" s="52">
        <f>'Original Data'!P206-$I$2</f>
        <v>0.2419795666</v>
      </c>
      <c r="J210" s="52">
        <f>'Original Data'!J206-$J$2</f>
        <v>0.34694525</v>
      </c>
      <c r="K210" s="40">
        <f t="shared" si="2"/>
        <v>0.2419795666</v>
      </c>
      <c r="L210" s="41">
        <f t="shared" si="3"/>
        <v>0.34694525</v>
      </c>
      <c r="M210" s="42">
        <f t="shared" si="4"/>
        <v>0.1301457613</v>
      </c>
      <c r="N210" s="58">
        <f>'Cubic Output'!J206</f>
        <v>0.1304363333</v>
      </c>
      <c r="O210" s="59">
        <f t="shared" si="6"/>
        <v>-0.0002905720181</v>
      </c>
      <c r="P210" s="45">
        <f t="shared" si="7"/>
        <v>0.1421007032</v>
      </c>
      <c r="Q210" s="46">
        <f t="shared" si="8"/>
        <v>-0.635995348</v>
      </c>
      <c r="R210" s="46">
        <f t="shared" si="9"/>
        <v>0.8044269849</v>
      </c>
      <c r="S210" s="46">
        <f t="shared" si="10"/>
        <v>-0.09442126167</v>
      </c>
      <c r="T210" s="38">
        <f t="shared" ref="T210:AM210" si="214">T$1*POWER($K210,T$2)*POWER($L210,T$3)</f>
        <v>0.1421007032</v>
      </c>
      <c r="U210" s="38">
        <f t="shared" si="214"/>
        <v>-0.1899613206</v>
      </c>
      <c r="V210" s="38">
        <f t="shared" si="214"/>
        <v>0.08781147547</v>
      </c>
      <c r="W210" s="38">
        <f t="shared" si="214"/>
        <v>-0.5338455029</v>
      </c>
      <c r="X210" s="38">
        <f t="shared" si="214"/>
        <v>0.880120498</v>
      </c>
      <c r="Y210" s="38">
        <f t="shared" si="214"/>
        <v>-0.03322854353</v>
      </c>
      <c r="Z210" s="38">
        <f t="shared" si="214"/>
        <v>0.06311784642</v>
      </c>
      <c r="AA210" s="38">
        <f t="shared" si="214"/>
        <v>0.009501702613</v>
      </c>
      <c r="AB210" s="38">
        <f t="shared" si="214"/>
        <v>-0.06256281689</v>
      </c>
      <c r="AC210" s="38">
        <f t="shared" si="214"/>
        <v>-0.05252170176</v>
      </c>
      <c r="AD210" s="38">
        <f t="shared" si="214"/>
        <v>-0.002894165155</v>
      </c>
      <c r="AE210" s="38">
        <f t="shared" si="214"/>
        <v>-0.316450346</v>
      </c>
      <c r="AF210" s="38">
        <f t="shared" si="214"/>
        <v>0.2078580262</v>
      </c>
      <c r="AG210" s="38">
        <f t="shared" si="214"/>
        <v>-0.001204532198</v>
      </c>
      <c r="AH210" s="38">
        <f t="shared" si="214"/>
        <v>0.0009645272391</v>
      </c>
      <c r="AI210" s="38">
        <f t="shared" si="214"/>
        <v>0.01563177083</v>
      </c>
      <c r="AJ210" s="38">
        <f t="shared" si="214"/>
        <v>0.0002715256607</v>
      </c>
      <c r="AK210" s="38">
        <f t="shared" si="214"/>
        <v>-0.001427760591</v>
      </c>
      <c r="AL210" s="38">
        <f t="shared" si="214"/>
        <v>-0.00679096341</v>
      </c>
      <c r="AM210" s="38">
        <f t="shared" si="214"/>
        <v>0.009620655805</v>
      </c>
    </row>
    <row r="211">
      <c r="A211" s="38"/>
      <c r="B211" s="38"/>
      <c r="C211" s="38"/>
      <c r="D211" s="38"/>
      <c r="E211" s="38"/>
      <c r="F211" s="38"/>
      <c r="G211" s="38"/>
      <c r="H211" s="52">
        <f>'Original Data'!N207-$H$2</f>
        <v>0.04354343666</v>
      </c>
      <c r="I211" s="52">
        <f>'Original Data'!P207-$I$2</f>
        <v>-0.0774994703</v>
      </c>
      <c r="J211" s="52">
        <f>'Original Data'!J207-$J$2</f>
        <v>-0.03202026727</v>
      </c>
      <c r="K211" s="40">
        <f t="shared" si="2"/>
        <v>-0.0774994703</v>
      </c>
      <c r="L211" s="41">
        <f t="shared" si="3"/>
        <v>-0.03202026727</v>
      </c>
      <c r="M211" s="42">
        <f t="shared" si="4"/>
        <v>0.04354343666</v>
      </c>
      <c r="N211" s="58">
        <f>'Cubic Output'!J207</f>
        <v>0.04548719086</v>
      </c>
      <c r="O211" s="59">
        <f t="shared" si="6"/>
        <v>-0.0019437542</v>
      </c>
      <c r="P211" s="45">
        <f t="shared" si="7"/>
        <v>0.1421007032</v>
      </c>
      <c r="Q211" s="46">
        <f t="shared" si="8"/>
        <v>-0.02708942913</v>
      </c>
      <c r="R211" s="46">
        <f t="shared" si="9"/>
        <v>0.8558165658</v>
      </c>
      <c r="S211" s="46">
        <f t="shared" si="10"/>
        <v>-0.03888601522</v>
      </c>
      <c r="T211" s="38">
        <f t="shared" ref="T211:AM211" si="215">T$1*POWER($K211,T$2)*POWER($L211,T$3)</f>
        <v>0.1421007032</v>
      </c>
      <c r="U211" s="38">
        <f t="shared" si="215"/>
        <v>-0.1899613206</v>
      </c>
      <c r="V211" s="38">
        <f t="shared" si="215"/>
        <v>-0.008104295747</v>
      </c>
      <c r="W211" s="38">
        <f t="shared" si="215"/>
        <v>0.1709761872</v>
      </c>
      <c r="X211" s="38">
        <f t="shared" si="215"/>
        <v>0.880120498</v>
      </c>
      <c r="Y211" s="38">
        <f t="shared" si="215"/>
        <v>0.003066728381</v>
      </c>
      <c r="Z211" s="38">
        <f t="shared" si="215"/>
        <v>-0.02021492861</v>
      </c>
      <c r="AA211" s="38">
        <f t="shared" si="215"/>
        <v>0.00008093370962</v>
      </c>
      <c r="AB211" s="38">
        <f t="shared" si="215"/>
        <v>-0.00184927007</v>
      </c>
      <c r="AC211" s="38">
        <f t="shared" si="215"/>
        <v>-0.005387395614</v>
      </c>
      <c r="AD211" s="38">
        <f t="shared" si="215"/>
        <v>-0.002894165155</v>
      </c>
      <c r="AE211" s="38">
        <f t="shared" si="215"/>
        <v>0.02920583192</v>
      </c>
      <c r="AF211" s="38">
        <f t="shared" si="215"/>
        <v>-0.06657126943</v>
      </c>
      <c r="AG211" s="38">
        <f t="shared" si="215"/>
        <v>-0.00001025997794</v>
      </c>
      <c r="AH211" s="38">
        <f t="shared" si="215"/>
        <v>0.00002851008704</v>
      </c>
      <c r="AI211" s="38">
        <f t="shared" si="215"/>
        <v>0.001603423552</v>
      </c>
      <c r="AJ211" s="38">
        <f t="shared" si="215"/>
        <v>-0.0000002134533126</v>
      </c>
      <c r="AK211" s="38">
        <f t="shared" si="215"/>
        <v>0.000003894963956</v>
      </c>
      <c r="AL211" s="38">
        <f t="shared" si="215"/>
        <v>0.00006428882322</v>
      </c>
      <c r="AM211" s="38">
        <f t="shared" si="215"/>
        <v>-0.0003160565506</v>
      </c>
    </row>
    <row r="212">
      <c r="A212" s="38"/>
      <c r="B212" s="38"/>
      <c r="C212" s="38"/>
      <c r="D212" s="38"/>
      <c r="E212" s="38"/>
      <c r="F212" s="38"/>
      <c r="G212" s="38"/>
      <c r="H212" s="52">
        <f>'Original Data'!N208-$H$2</f>
        <v>0.1173168854</v>
      </c>
      <c r="I212" s="52">
        <f>'Original Data'!P208-$I$2</f>
        <v>0.004210486408</v>
      </c>
      <c r="J212" s="52">
        <f>'Original Data'!J208-$J$2</f>
        <v>0.110069285</v>
      </c>
      <c r="K212" s="40">
        <f t="shared" si="2"/>
        <v>0.004210486408</v>
      </c>
      <c r="L212" s="41">
        <f t="shared" si="3"/>
        <v>0.110069285</v>
      </c>
      <c r="M212" s="42">
        <f t="shared" si="4"/>
        <v>0.1173168854</v>
      </c>
      <c r="N212" s="58">
        <f>'Cubic Output'!J208</f>
        <v>0.1169491964</v>
      </c>
      <c r="O212" s="59">
        <f t="shared" si="6"/>
        <v>0.0003676890154</v>
      </c>
      <c r="P212" s="45">
        <f t="shared" si="7"/>
        <v>0.1421007032</v>
      </c>
      <c r="Q212" s="46">
        <f t="shared" si="8"/>
        <v>-0.1713919054</v>
      </c>
      <c r="R212" s="46">
        <f t="shared" si="9"/>
        <v>0.8712719921</v>
      </c>
      <c r="S212" s="46">
        <f t="shared" si="10"/>
        <v>-0.09977770661</v>
      </c>
      <c r="T212" s="38">
        <f t="shared" ref="T212:AM212" si="216">T$1*POWER($K212,T$2)*POWER($L212,T$3)</f>
        <v>0.1421007032</v>
      </c>
      <c r="U212" s="38">
        <f t="shared" si="216"/>
        <v>-0.1899613206</v>
      </c>
      <c r="V212" s="38">
        <f t="shared" si="216"/>
        <v>0.0278584195</v>
      </c>
      <c r="W212" s="38">
        <f t="shared" si="216"/>
        <v>-0.009289004294</v>
      </c>
      <c r="X212" s="38">
        <f t="shared" si="216"/>
        <v>0.880120498</v>
      </c>
      <c r="Y212" s="38">
        <f t="shared" si="216"/>
        <v>-0.01054184206</v>
      </c>
      <c r="Z212" s="38">
        <f t="shared" si="216"/>
        <v>0.001098261469</v>
      </c>
      <c r="AA212" s="38">
        <f t="shared" si="216"/>
        <v>0.0009563389237</v>
      </c>
      <c r="AB212" s="38">
        <f t="shared" si="216"/>
        <v>-0.0003453624122</v>
      </c>
      <c r="AC212" s="38">
        <f t="shared" si="216"/>
        <v>-0.00001590178727</v>
      </c>
      <c r="AD212" s="38">
        <f t="shared" si="216"/>
        <v>-0.002894165155</v>
      </c>
      <c r="AE212" s="38">
        <f t="shared" si="216"/>
        <v>-0.1003946972</v>
      </c>
      <c r="AF212" s="38">
        <f t="shared" si="216"/>
        <v>0.003616765688</v>
      </c>
      <c r="AG212" s="38">
        <f t="shared" si="216"/>
        <v>-0.000121235222</v>
      </c>
      <c r="AH212" s="38">
        <f t="shared" si="216"/>
        <v>0.000005324431834</v>
      </c>
      <c r="AI212" s="38">
        <f t="shared" si="216"/>
        <v>0.000004732769238</v>
      </c>
      <c r="AJ212" s="38">
        <f t="shared" si="216"/>
        <v>0.000008670147323</v>
      </c>
      <c r="AK212" s="38">
        <f t="shared" si="216"/>
        <v>-0.000002500456847</v>
      </c>
      <c r="AL212" s="38">
        <f t="shared" si="216"/>
        <v>-0.0000006522945349</v>
      </c>
      <c r="AM212" s="38">
        <f t="shared" si="216"/>
        <v>0.0000000506833605</v>
      </c>
    </row>
    <row r="213">
      <c r="A213" s="38"/>
      <c r="B213" s="38"/>
      <c r="C213" s="38"/>
      <c r="D213" s="38"/>
      <c r="E213" s="38"/>
      <c r="F213" s="38"/>
      <c r="G213" s="38"/>
      <c r="H213" s="52">
        <f>'Original Data'!N209-$H$2</f>
        <v>0.05896214658</v>
      </c>
      <c r="I213" s="52">
        <f>'Original Data'!P209-$I$2</f>
        <v>0.1038943434</v>
      </c>
      <c r="J213" s="52">
        <f>'Original Data'!J209-$J$2</f>
        <v>0.1481347715</v>
      </c>
      <c r="K213" s="40">
        <f t="shared" si="2"/>
        <v>0.1038943434</v>
      </c>
      <c r="L213" s="41">
        <f t="shared" si="3"/>
        <v>0.1481347715</v>
      </c>
      <c r="M213" s="42">
        <f t="shared" si="4"/>
        <v>0.05896214658</v>
      </c>
      <c r="N213" s="58">
        <f>'Cubic Output'!J209</f>
        <v>0.05364575564</v>
      </c>
      <c r="O213" s="59">
        <f t="shared" si="6"/>
        <v>0.00531639094</v>
      </c>
      <c r="P213" s="45">
        <f t="shared" si="7"/>
        <v>0.1421007032</v>
      </c>
      <c r="Q213" s="46">
        <f t="shared" si="8"/>
        <v>-0.3816760521</v>
      </c>
      <c r="R213" s="46">
        <f t="shared" si="9"/>
        <v>0.873613884</v>
      </c>
      <c r="S213" s="46">
        <f t="shared" si="10"/>
        <v>-0.04578920226</v>
      </c>
      <c r="T213" s="38">
        <f t="shared" ref="T213:AM213" si="217">T$1*POWER($K213,T$2)*POWER($L213,T$3)</f>
        <v>0.1421007032</v>
      </c>
      <c r="U213" s="38">
        <f t="shared" si="217"/>
        <v>-0.1899613206</v>
      </c>
      <c r="V213" s="38">
        <f t="shared" si="217"/>
        <v>0.03749275384</v>
      </c>
      <c r="W213" s="38">
        <f t="shared" si="217"/>
        <v>-0.2292074853</v>
      </c>
      <c r="X213" s="38">
        <f t="shared" si="217"/>
        <v>0.880120498</v>
      </c>
      <c r="Y213" s="38">
        <f t="shared" si="217"/>
        <v>-0.01418754891</v>
      </c>
      <c r="Z213" s="38">
        <f t="shared" si="217"/>
        <v>0.02709975598</v>
      </c>
      <c r="AA213" s="38">
        <f t="shared" si="217"/>
        <v>0.001732182176</v>
      </c>
      <c r="AB213" s="38">
        <f t="shared" si="217"/>
        <v>-0.01146900042</v>
      </c>
      <c r="AC213" s="38">
        <f t="shared" si="217"/>
        <v>-0.009682002826</v>
      </c>
      <c r="AD213" s="38">
        <f t="shared" si="217"/>
        <v>-0.002894165155</v>
      </c>
      <c r="AE213" s="38">
        <f t="shared" si="217"/>
        <v>-0.1351144012</v>
      </c>
      <c r="AF213" s="38">
        <f t="shared" si="217"/>
        <v>0.08924420124</v>
      </c>
      <c r="AG213" s="38">
        <f t="shared" si="217"/>
        <v>-0.0002195889821</v>
      </c>
      <c r="AH213" s="38">
        <f t="shared" si="217"/>
        <v>0.0001768168995</v>
      </c>
      <c r="AI213" s="38">
        <f t="shared" si="217"/>
        <v>0.00288160597</v>
      </c>
      <c r="AJ213" s="38">
        <f t="shared" si="217"/>
        <v>0.00002113484548</v>
      </c>
      <c r="AK213" s="38">
        <f t="shared" si="217"/>
        <v>-0.0001117533962</v>
      </c>
      <c r="AL213" s="38">
        <f t="shared" si="217"/>
        <v>-0.0005345075847</v>
      </c>
      <c r="AM213" s="38">
        <f t="shared" si="217"/>
        <v>0.0007614551022</v>
      </c>
    </row>
    <row r="214">
      <c r="A214" s="38"/>
      <c r="B214" s="38"/>
      <c r="C214" s="38"/>
      <c r="D214" s="38"/>
      <c r="E214" s="38"/>
      <c r="F214" s="38"/>
      <c r="G214" s="38"/>
      <c r="H214" s="52">
        <f>'Original Data'!N210-$H$2</f>
        <v>-0.002365654253</v>
      </c>
      <c r="I214" s="52">
        <f>'Original Data'!P210-$I$2</f>
        <v>0.07659143879</v>
      </c>
      <c r="J214" s="52">
        <f>'Original Data'!J210-$J$2</f>
        <v>0.07343427819</v>
      </c>
      <c r="K214" s="40">
        <f t="shared" si="2"/>
        <v>0.07659143879</v>
      </c>
      <c r="L214" s="41">
        <f t="shared" si="3"/>
        <v>0.07343427819</v>
      </c>
      <c r="M214" s="42">
        <f t="shared" si="4"/>
        <v>-0.002365654253</v>
      </c>
      <c r="N214" s="58">
        <f>'Cubic Output'!J210</f>
        <v>0.002675146536</v>
      </c>
      <c r="O214" s="59">
        <f t="shared" si="6"/>
        <v>-0.005040800789</v>
      </c>
      <c r="P214" s="45">
        <f t="shared" si="7"/>
        <v>0.1421007032</v>
      </c>
      <c r="Q214" s="46">
        <f t="shared" si="8"/>
        <v>-0.3403481075</v>
      </c>
      <c r="R214" s="46">
        <f t="shared" si="9"/>
        <v>0.884037853</v>
      </c>
      <c r="S214" s="46">
        <f t="shared" si="10"/>
        <v>-0.002362497851</v>
      </c>
      <c r="T214" s="38">
        <f t="shared" ref="T214:AM214" si="218">T$1*POWER($K214,T$2)*POWER($L214,T$3)</f>
        <v>0.1421007032</v>
      </c>
      <c r="U214" s="38">
        <f t="shared" si="218"/>
        <v>-0.1899613206</v>
      </c>
      <c r="V214" s="38">
        <f t="shared" si="218"/>
        <v>0.01858613807</v>
      </c>
      <c r="W214" s="38">
        <f t="shared" si="218"/>
        <v>-0.168972925</v>
      </c>
      <c r="X214" s="38">
        <f t="shared" si="218"/>
        <v>0.880120498</v>
      </c>
      <c r="Y214" s="38">
        <f t="shared" si="218"/>
        <v>-0.007033138831</v>
      </c>
      <c r="Z214" s="38">
        <f t="shared" si="218"/>
        <v>0.01997807806</v>
      </c>
      <c r="AA214" s="38">
        <f t="shared" si="218"/>
        <v>0.0004256740765</v>
      </c>
      <c r="AB214" s="38">
        <f t="shared" si="218"/>
        <v>-0.004191367218</v>
      </c>
      <c r="AC214" s="38">
        <f t="shared" si="218"/>
        <v>-0.005261891102</v>
      </c>
      <c r="AD214" s="38">
        <f t="shared" si="218"/>
        <v>-0.002894165155</v>
      </c>
      <c r="AE214" s="38">
        <f t="shared" si="218"/>
        <v>-0.0669797403</v>
      </c>
      <c r="AF214" s="38">
        <f t="shared" si="218"/>
        <v>0.06579127944</v>
      </c>
      <c r="AG214" s="38">
        <f t="shared" si="218"/>
        <v>-0.00005396276352</v>
      </c>
      <c r="AH214" s="38">
        <f t="shared" si="218"/>
        <v>0.00006461805993</v>
      </c>
      <c r="AI214" s="38">
        <f t="shared" si="218"/>
        <v>0.001566070273</v>
      </c>
      <c r="AJ214" s="38">
        <f t="shared" si="218"/>
        <v>0.000002574687547</v>
      </c>
      <c r="AK214" s="38">
        <f t="shared" si="218"/>
        <v>-0.00002024569512</v>
      </c>
      <c r="AL214" s="38">
        <f t="shared" si="218"/>
        <v>-0.0001440032658</v>
      </c>
      <c r="AM214" s="38">
        <f t="shared" si="218"/>
        <v>0.0003050768667</v>
      </c>
    </row>
    <row r="215">
      <c r="A215" s="38"/>
      <c r="B215" s="38"/>
      <c r="C215" s="38"/>
      <c r="D215" s="38"/>
      <c r="E215" s="38"/>
      <c r="F215" s="38"/>
      <c r="G215" s="38"/>
      <c r="H215" s="52">
        <f>'Original Data'!N211-$H$2</f>
        <v>0.02576712583</v>
      </c>
      <c r="I215" s="52">
        <f>'Original Data'!P211-$I$2</f>
        <v>0.06240056742</v>
      </c>
      <c r="J215" s="52">
        <f>'Original Data'!J211-$J$2</f>
        <v>0.08653829129</v>
      </c>
      <c r="K215" s="40">
        <f t="shared" si="2"/>
        <v>0.06240056742</v>
      </c>
      <c r="L215" s="41">
        <f t="shared" si="3"/>
        <v>0.08653829129</v>
      </c>
      <c r="M215" s="42">
        <f t="shared" si="4"/>
        <v>0.02576712583</v>
      </c>
      <c r="N215" s="58">
        <f>'Cubic Output'!J211</f>
        <v>0.03115917914</v>
      </c>
      <c r="O215" s="59">
        <f t="shared" si="6"/>
        <v>-0.005392053305</v>
      </c>
      <c r="P215" s="45">
        <f t="shared" si="7"/>
        <v>0.1421007032</v>
      </c>
      <c r="Q215" s="46">
        <f t="shared" si="8"/>
        <v>-0.305724171</v>
      </c>
      <c r="R215" s="46">
        <f t="shared" si="9"/>
        <v>0.8811831913</v>
      </c>
      <c r="S215" s="46">
        <f t="shared" si="10"/>
        <v>-0.02716441788</v>
      </c>
      <c r="T215" s="38">
        <f t="shared" ref="T215:AM215" si="219">T$1*POWER($K215,T$2)*POWER($L215,T$3)</f>
        <v>0.1421007032</v>
      </c>
      <c r="U215" s="38">
        <f t="shared" si="219"/>
        <v>-0.1899613206</v>
      </c>
      <c r="V215" s="38">
        <f t="shared" si="219"/>
        <v>0.02190274991</v>
      </c>
      <c r="W215" s="38">
        <f t="shared" si="219"/>
        <v>-0.1376656003</v>
      </c>
      <c r="X215" s="38">
        <f t="shared" si="219"/>
        <v>0.880120498</v>
      </c>
      <c r="Y215" s="38">
        <f t="shared" si="219"/>
        <v>-0.008288170482</v>
      </c>
      <c r="Z215" s="38">
        <f t="shared" si="219"/>
        <v>0.01627653725</v>
      </c>
      <c r="AA215" s="38">
        <f t="shared" si="219"/>
        <v>0.0005911479301</v>
      </c>
      <c r="AB215" s="38">
        <f t="shared" si="219"/>
        <v>-0.004024143958</v>
      </c>
      <c r="AC215" s="38">
        <f t="shared" si="219"/>
        <v>-0.003492677429</v>
      </c>
      <c r="AD215" s="38">
        <f t="shared" si="219"/>
        <v>-0.002894165155</v>
      </c>
      <c r="AE215" s="38">
        <f t="shared" si="219"/>
        <v>-0.07893197046</v>
      </c>
      <c r="AF215" s="38">
        <f t="shared" si="219"/>
        <v>0.05360146295</v>
      </c>
      <c r="AG215" s="38">
        <f t="shared" si="219"/>
        <v>-0.0000749399076</v>
      </c>
      <c r="AH215" s="38">
        <f t="shared" si="219"/>
        <v>0.00006203998884</v>
      </c>
      <c r="AI215" s="38">
        <f t="shared" si="219"/>
        <v>0.001039508076</v>
      </c>
      <c r="AJ215" s="38">
        <f t="shared" si="219"/>
        <v>0.000004213596927</v>
      </c>
      <c r="AK215" s="38">
        <f t="shared" si="219"/>
        <v>-0.00002290656529</v>
      </c>
      <c r="AL215" s="38">
        <f t="shared" si="219"/>
        <v>-0.0001126415061</v>
      </c>
      <c r="AM215" s="38">
        <f t="shared" si="219"/>
        <v>0.0001649811057</v>
      </c>
    </row>
    <row r="216">
      <c r="A216" s="38"/>
      <c r="B216" s="38"/>
      <c r="C216" s="38"/>
      <c r="D216" s="38"/>
      <c r="E216" s="38"/>
      <c r="F216" s="38"/>
      <c r="G216" s="38"/>
      <c r="H216" s="52">
        <f>'Original Data'!N212-$H$2</f>
        <v>-0.01252958868</v>
      </c>
      <c r="I216" s="52">
        <f>'Original Data'!P212-$I$2</f>
        <v>-0.08712440821</v>
      </c>
      <c r="J216" s="52">
        <f>'Original Data'!J212-$J$2</f>
        <v>-0.0898087288</v>
      </c>
      <c r="K216" s="40">
        <f t="shared" si="2"/>
        <v>-0.08712440821</v>
      </c>
      <c r="L216" s="41">
        <f t="shared" si="3"/>
        <v>-0.0898087288</v>
      </c>
      <c r="M216" s="42">
        <f t="shared" si="4"/>
        <v>-0.01252958868</v>
      </c>
      <c r="N216" s="58">
        <f>'Cubic Output'!J212</f>
        <v>-0.007054978034</v>
      </c>
      <c r="O216" s="59">
        <f t="shared" si="6"/>
        <v>-0.005474610645</v>
      </c>
      <c r="P216" s="45">
        <f t="shared" si="7"/>
        <v>0.1421007032</v>
      </c>
      <c r="Q216" s="46">
        <f t="shared" si="8"/>
        <v>-0.02048148004</v>
      </c>
      <c r="R216" s="46">
        <f t="shared" si="9"/>
        <v>0.8539935296</v>
      </c>
      <c r="S216" s="46">
        <f t="shared" si="10"/>
        <v>0.00602597491</v>
      </c>
      <c r="T216" s="38">
        <f t="shared" ref="T216:AM216" si="220">T$1*POWER($K216,T$2)*POWER($L216,T$3)</f>
        <v>0.1421007032</v>
      </c>
      <c r="U216" s="38">
        <f t="shared" si="220"/>
        <v>-0.1899613206</v>
      </c>
      <c r="V216" s="38">
        <f t="shared" si="220"/>
        <v>-0.02273049418</v>
      </c>
      <c r="W216" s="38">
        <f t="shared" si="220"/>
        <v>0.1922103348</v>
      </c>
      <c r="X216" s="38">
        <f t="shared" si="220"/>
        <v>0.880120498</v>
      </c>
      <c r="Y216" s="38">
        <f t="shared" si="220"/>
        <v>0.008601395336</v>
      </c>
      <c r="Z216" s="38">
        <f t="shared" si="220"/>
        <v>-0.02272549328</v>
      </c>
      <c r="AA216" s="38">
        <f t="shared" si="220"/>
        <v>0.0006366733042</v>
      </c>
      <c r="AB216" s="38">
        <f t="shared" si="220"/>
        <v>-0.00583089263</v>
      </c>
      <c r="AC216" s="38">
        <f t="shared" si="220"/>
        <v>-0.006808651137</v>
      </c>
      <c r="AD216" s="38">
        <f t="shared" si="220"/>
        <v>-0.002894165155</v>
      </c>
      <c r="AE216" s="38">
        <f t="shared" si="220"/>
        <v>0.08191495145</v>
      </c>
      <c r="AF216" s="38">
        <f t="shared" si="220"/>
        <v>-0.07483899477</v>
      </c>
      <c r="AG216" s="38">
        <f t="shared" si="220"/>
        <v>-0.00008071116577</v>
      </c>
      <c r="AH216" s="38">
        <f t="shared" si="220"/>
        <v>0.000089894526</v>
      </c>
      <c r="AI216" s="38">
        <f t="shared" si="220"/>
        <v>0.00202642471</v>
      </c>
      <c r="AJ216" s="38">
        <f t="shared" si="220"/>
        <v>-0.000004709596381</v>
      </c>
      <c r="AK216" s="38">
        <f t="shared" si="220"/>
        <v>0.00003444544053</v>
      </c>
      <c r="AL216" s="38">
        <f t="shared" si="220"/>
        <v>0.0002278826635</v>
      </c>
      <c r="AM216" s="38">
        <f t="shared" si="220"/>
        <v>-0.0004490431926</v>
      </c>
    </row>
    <row r="217">
      <c r="A217" s="38"/>
      <c r="B217" s="38"/>
      <c r="C217" s="38"/>
      <c r="D217" s="38"/>
      <c r="E217" s="38"/>
      <c r="F217" s="38"/>
      <c r="G217" s="38"/>
      <c r="H217" s="52">
        <f>'Original Data'!N213-$H$2</f>
        <v>-0.03587916777</v>
      </c>
      <c r="I217" s="52">
        <f>'Original Data'!P213-$I$2</f>
        <v>-0.002868020671</v>
      </c>
      <c r="J217" s="52">
        <f>'Original Data'!J213-$J$2</f>
        <v>-0.04054818605</v>
      </c>
      <c r="K217" s="40">
        <f t="shared" si="2"/>
        <v>-0.002868020671</v>
      </c>
      <c r="L217" s="41">
        <f t="shared" si="3"/>
        <v>-0.04054818605</v>
      </c>
      <c r="M217" s="42">
        <f t="shared" si="4"/>
        <v>-0.03587916777</v>
      </c>
      <c r="N217" s="58">
        <f>'Cubic Output'!J213</f>
        <v>-0.03550648723</v>
      </c>
      <c r="O217" s="59">
        <f t="shared" si="6"/>
        <v>-0.0003726805399</v>
      </c>
      <c r="P217" s="45">
        <f t="shared" si="7"/>
        <v>0.1421007032</v>
      </c>
      <c r="Q217" s="46">
        <f t="shared" si="8"/>
        <v>-0.1938967127</v>
      </c>
      <c r="R217" s="46">
        <f t="shared" si="9"/>
        <v>0.8832916351</v>
      </c>
      <c r="S217" s="46">
        <f t="shared" si="10"/>
        <v>0.03161339172</v>
      </c>
      <c r="T217" s="38">
        <f t="shared" ref="T217:AM217" si="221">T$1*POWER($K217,T$2)*POWER($L217,T$3)</f>
        <v>0.1421007032</v>
      </c>
      <c r="U217" s="38">
        <f t="shared" si="221"/>
        <v>-0.1899613206</v>
      </c>
      <c r="V217" s="38">
        <f t="shared" si="221"/>
        <v>-0.01026270296</v>
      </c>
      <c r="W217" s="38">
        <f t="shared" si="221"/>
        <v>0.006327310849</v>
      </c>
      <c r="X217" s="38">
        <f t="shared" si="221"/>
        <v>0.880120498</v>
      </c>
      <c r="Y217" s="38">
        <f t="shared" si="221"/>
        <v>0.003883486416</v>
      </c>
      <c r="Z217" s="38">
        <f t="shared" si="221"/>
        <v>-0.0007480932822</v>
      </c>
      <c r="AA217" s="38">
        <f t="shared" si="221"/>
        <v>0.0001297843728</v>
      </c>
      <c r="AB217" s="38">
        <f t="shared" si="221"/>
        <v>-0.00008666233008</v>
      </c>
      <c r="AC217" s="38">
        <f t="shared" si="221"/>
        <v>-0.000007378124074</v>
      </c>
      <c r="AD217" s="38">
        <f t="shared" si="221"/>
        <v>-0.002894165155</v>
      </c>
      <c r="AE217" s="38">
        <f t="shared" si="221"/>
        <v>0.03698418556</v>
      </c>
      <c r="AF217" s="38">
        <f t="shared" si="221"/>
        <v>-0.002463601055</v>
      </c>
      <c r="AG217" s="38">
        <f t="shared" si="221"/>
        <v>-0.00001645278349</v>
      </c>
      <c r="AH217" s="38">
        <f t="shared" si="221"/>
        <v>0.000001336068005</v>
      </c>
      <c r="AI217" s="38">
        <f t="shared" si="221"/>
        <v>0.000002195914085</v>
      </c>
      <c r="AJ217" s="38">
        <f t="shared" si="221"/>
        <v>-0.0000004334533192</v>
      </c>
      <c r="AK217" s="38">
        <f t="shared" si="221"/>
        <v>0.0000002311425722</v>
      </c>
      <c r="AL217" s="38">
        <f t="shared" si="221"/>
        <v>0.0000001114933693</v>
      </c>
      <c r="AM217" s="38">
        <f t="shared" si="221"/>
        <v>-0.00000001601826318</v>
      </c>
    </row>
    <row r="218">
      <c r="A218" s="38"/>
      <c r="B218" s="38"/>
      <c r="C218" s="38"/>
      <c r="D218" s="38"/>
      <c r="E218" s="38"/>
      <c r="F218" s="38"/>
      <c r="G218" s="38"/>
      <c r="H218" s="52">
        <f>'Original Data'!N214-$H$2</f>
        <v>0.02700143435</v>
      </c>
      <c r="I218" s="52">
        <f>'Original Data'!P214-$I$2</f>
        <v>0.2097559958</v>
      </c>
      <c r="J218" s="52">
        <f>'Original Data'!J214-$J$2</f>
        <v>0.2279797327</v>
      </c>
      <c r="K218" s="40">
        <f t="shared" si="2"/>
        <v>0.2097559958</v>
      </c>
      <c r="L218" s="41">
        <f t="shared" si="3"/>
        <v>0.2279797327</v>
      </c>
      <c r="M218" s="42">
        <f t="shared" si="4"/>
        <v>0.02700143435</v>
      </c>
      <c r="N218" s="58">
        <f>'Cubic Output'!J214</f>
        <v>0.01978392958</v>
      </c>
      <c r="O218" s="59">
        <f t="shared" si="6"/>
        <v>0.007217504772</v>
      </c>
      <c r="P218" s="45">
        <f t="shared" si="7"/>
        <v>0.1421007032</v>
      </c>
      <c r="Q218" s="46">
        <f t="shared" si="8"/>
        <v>-0.5950150597</v>
      </c>
      <c r="R218" s="46">
        <f t="shared" si="9"/>
        <v>0.8420005285</v>
      </c>
      <c r="S218" s="46">
        <f t="shared" si="10"/>
        <v>-0.01642628833</v>
      </c>
      <c r="T218" s="38">
        <f t="shared" ref="T218:AM218" si="222">T$1*POWER($K218,T$2)*POWER($L218,T$3)</f>
        <v>0.1421007032</v>
      </c>
      <c r="U218" s="38">
        <f t="shared" si="222"/>
        <v>-0.1899613206</v>
      </c>
      <c r="V218" s="38">
        <f t="shared" si="222"/>
        <v>0.057701429</v>
      </c>
      <c r="W218" s="38">
        <f t="shared" si="222"/>
        <v>-0.4627551681</v>
      </c>
      <c r="X218" s="38">
        <f t="shared" si="222"/>
        <v>0.880120498</v>
      </c>
      <c r="Y218" s="38">
        <f t="shared" si="222"/>
        <v>-0.02183466837</v>
      </c>
      <c r="Z218" s="38">
        <f t="shared" si="222"/>
        <v>0.05471266401</v>
      </c>
      <c r="AA218" s="38">
        <f t="shared" si="222"/>
        <v>0.004102721357</v>
      </c>
      <c r="AB218" s="38">
        <f t="shared" si="222"/>
        <v>-0.03563586278</v>
      </c>
      <c r="AC218" s="38">
        <f t="shared" si="222"/>
        <v>-0.03946482374</v>
      </c>
      <c r="AD218" s="38">
        <f t="shared" si="222"/>
        <v>-0.002894165155</v>
      </c>
      <c r="AE218" s="38">
        <f t="shared" si="222"/>
        <v>-0.2079413548</v>
      </c>
      <c r="AF218" s="38">
        <f t="shared" si="222"/>
        <v>0.1801783013</v>
      </c>
      <c r="AG218" s="38">
        <f t="shared" si="222"/>
        <v>-0.0005201025728</v>
      </c>
      <c r="AH218" s="38">
        <f t="shared" si="222"/>
        <v>0.0005493959838</v>
      </c>
      <c r="AI218" s="38">
        <f t="shared" si="222"/>
        <v>0.01174571767</v>
      </c>
      <c r="AJ218" s="38">
        <f t="shared" si="222"/>
        <v>0.00007704008653</v>
      </c>
      <c r="AK218" s="38">
        <f t="shared" si="222"/>
        <v>-0.0005343941163</v>
      </c>
      <c r="AL218" s="38">
        <f t="shared" si="222"/>
        <v>-0.003353034816</v>
      </c>
      <c r="AM218" s="38">
        <f t="shared" si="222"/>
        <v>0.006266308104</v>
      </c>
    </row>
    <row r="219">
      <c r="A219" s="38"/>
      <c r="B219" s="38"/>
      <c r="C219" s="38"/>
      <c r="D219" s="38"/>
      <c r="E219" s="38"/>
      <c r="F219" s="38"/>
      <c r="G219" s="38"/>
      <c r="H219" s="52">
        <f>'Original Data'!N215-$H$2</f>
        <v>-0.02805671116</v>
      </c>
      <c r="I219" s="52">
        <f>'Original Data'!P215-$I$2</f>
        <v>-0.03324595959</v>
      </c>
      <c r="J219" s="52">
        <f>'Original Data'!J215-$J$2</f>
        <v>-0.06003524854</v>
      </c>
      <c r="K219" s="40">
        <f t="shared" si="2"/>
        <v>-0.03324595959</v>
      </c>
      <c r="L219" s="41">
        <f t="shared" si="3"/>
        <v>-0.06003524854</v>
      </c>
      <c r="M219" s="42">
        <f t="shared" si="4"/>
        <v>-0.02805671116</v>
      </c>
      <c r="N219" s="58">
        <f>'Cubic Output'!J215</f>
        <v>-0.02684808286</v>
      </c>
      <c r="O219" s="59">
        <f t="shared" si="6"/>
        <v>-0.001208628299</v>
      </c>
      <c r="P219" s="45">
        <f t="shared" si="7"/>
        <v>0.1421007032</v>
      </c>
      <c r="Q219" s="46">
        <f t="shared" si="8"/>
        <v>-0.1318102912</v>
      </c>
      <c r="R219" s="46">
        <f t="shared" si="9"/>
        <v>0.8750041917</v>
      </c>
      <c r="S219" s="46">
        <f t="shared" si="10"/>
        <v>0.0235899465</v>
      </c>
      <c r="T219" s="38">
        <f t="shared" ref="T219:AM219" si="223">T$1*POWER($K219,T$2)*POWER($L219,T$3)</f>
        <v>0.1421007032</v>
      </c>
      <c r="U219" s="38">
        <f t="shared" si="223"/>
        <v>-0.1899613206</v>
      </c>
      <c r="V219" s="38">
        <f t="shared" si="223"/>
        <v>-0.01519485785</v>
      </c>
      <c r="W219" s="38">
        <f t="shared" si="223"/>
        <v>0.07334588726</v>
      </c>
      <c r="X219" s="38">
        <f t="shared" si="223"/>
        <v>0.880120498</v>
      </c>
      <c r="Y219" s="38">
        <f t="shared" si="223"/>
        <v>0.005749852087</v>
      </c>
      <c r="Z219" s="38">
        <f t="shared" si="223"/>
        <v>-0.008671861845</v>
      </c>
      <c r="AA219" s="38">
        <f t="shared" si="223"/>
        <v>0.0002845064833</v>
      </c>
      <c r="AB219" s="38">
        <f t="shared" si="223"/>
        <v>-0.001487379665</v>
      </c>
      <c r="AC219" s="38">
        <f t="shared" si="223"/>
        <v>-0.0009914233546</v>
      </c>
      <c r="AD219" s="38">
        <f t="shared" si="223"/>
        <v>-0.002894165155</v>
      </c>
      <c r="AE219" s="38">
        <f t="shared" si="223"/>
        <v>0.0547584242</v>
      </c>
      <c r="AF219" s="38">
        <f t="shared" si="223"/>
        <v>-0.02855794658</v>
      </c>
      <c r="AG219" s="38">
        <f t="shared" si="223"/>
        <v>-0.00003606692756</v>
      </c>
      <c r="AH219" s="38">
        <f t="shared" si="223"/>
        <v>0.00002293084411</v>
      </c>
      <c r="AI219" s="38">
        <f t="shared" si="223"/>
        <v>0.0002950723635</v>
      </c>
      <c r="AJ219" s="38">
        <f t="shared" si="223"/>
        <v>-0.00000140684736</v>
      </c>
      <c r="AK219" s="38">
        <f t="shared" si="223"/>
        <v>0.00000587362617</v>
      </c>
      <c r="AL219" s="38">
        <f t="shared" si="223"/>
        <v>0.00002218181676</v>
      </c>
      <c r="AM219" s="38">
        <f t="shared" si="223"/>
        <v>-0.0000249508423</v>
      </c>
    </row>
    <row r="220">
      <c r="A220" s="38"/>
      <c r="B220" s="38"/>
      <c r="C220" s="38"/>
      <c r="D220" s="38"/>
      <c r="E220" s="38"/>
      <c r="F220" s="38"/>
      <c r="G220" s="38"/>
      <c r="H220" s="52">
        <f>'Original Data'!N216-$H$2</f>
        <v>-0.03704455334</v>
      </c>
      <c r="I220" s="52">
        <f>'Original Data'!P216-$I$2</f>
        <v>0.08961896172</v>
      </c>
      <c r="J220" s="52">
        <f>'Original Data'!J216-$J$2</f>
        <v>0.05429552221</v>
      </c>
      <c r="K220" s="40">
        <f t="shared" si="2"/>
        <v>0.08961896172</v>
      </c>
      <c r="L220" s="41">
        <f t="shared" si="3"/>
        <v>0.05429552221</v>
      </c>
      <c r="M220" s="42">
        <f t="shared" si="4"/>
        <v>-0.03704455334</v>
      </c>
      <c r="N220" s="58">
        <f>'Cubic Output'!J216</f>
        <v>-0.03010396165</v>
      </c>
      <c r="O220" s="59">
        <f t="shared" si="6"/>
        <v>-0.006940591681</v>
      </c>
      <c r="P220" s="45">
        <f t="shared" si="7"/>
        <v>0.1421007032</v>
      </c>
      <c r="Q220" s="46">
        <f t="shared" si="8"/>
        <v>-0.373932899</v>
      </c>
      <c r="R220" s="46">
        <f t="shared" si="9"/>
        <v>0.8876990122</v>
      </c>
      <c r="S220" s="46">
        <f t="shared" si="10"/>
        <v>0.0270660099</v>
      </c>
      <c r="T220" s="38">
        <f t="shared" ref="T220:AM220" si="224">T$1*POWER($K220,T$2)*POWER($L220,T$3)</f>
        <v>0.1421007032</v>
      </c>
      <c r="U220" s="38">
        <f t="shared" si="224"/>
        <v>-0.1899613206</v>
      </c>
      <c r="V220" s="38">
        <f t="shared" si="224"/>
        <v>0.01374213919</v>
      </c>
      <c r="W220" s="38">
        <f t="shared" si="224"/>
        <v>-0.1977137175</v>
      </c>
      <c r="X220" s="38">
        <f t="shared" si="224"/>
        <v>0.880120498</v>
      </c>
      <c r="Y220" s="38">
        <f t="shared" si="224"/>
        <v>-0.005200132077</v>
      </c>
      <c r="Z220" s="38">
        <f t="shared" si="224"/>
        <v>0.02337617155</v>
      </c>
      <c r="AA220" s="38">
        <f t="shared" si="224"/>
        <v>0.0002327059944</v>
      </c>
      <c r="AB220" s="38">
        <f t="shared" si="224"/>
        <v>-0.003626106678</v>
      </c>
      <c r="AC220" s="38">
        <f t="shared" si="224"/>
        <v>-0.00720412461</v>
      </c>
      <c r="AD220" s="38">
        <f t="shared" si="224"/>
        <v>-0.002894165155</v>
      </c>
      <c r="AE220" s="38">
        <f t="shared" si="224"/>
        <v>-0.04952319362</v>
      </c>
      <c r="AF220" s="38">
        <f t="shared" si="224"/>
        <v>0.07698179128</v>
      </c>
      <c r="AG220" s="38">
        <f t="shared" si="224"/>
        <v>-0.00002950017217</v>
      </c>
      <c r="AH220" s="38">
        <f t="shared" si="224"/>
        <v>0.00005590347168</v>
      </c>
      <c r="AI220" s="38">
        <f t="shared" si="224"/>
        <v>0.002144127497</v>
      </c>
      <c r="AJ220" s="38">
        <f t="shared" si="224"/>
        <v>0.000001040686893</v>
      </c>
      <c r="AK220" s="38">
        <f t="shared" si="224"/>
        <v>-0.00001295038682</v>
      </c>
      <c r="AL220" s="38">
        <f t="shared" si="224"/>
        <v>-0.000145772931</v>
      </c>
      <c r="AM220" s="38">
        <f t="shared" si="224"/>
        <v>0.0004887292341</v>
      </c>
    </row>
    <row r="221">
      <c r="A221" s="38"/>
      <c r="B221" s="38"/>
      <c r="C221" s="38"/>
      <c r="D221" s="38"/>
      <c r="E221" s="38"/>
      <c r="F221" s="38"/>
      <c r="G221" s="38"/>
      <c r="H221" s="52">
        <f>'Original Data'!N217-$H$2</f>
        <v>-0.03852727041</v>
      </c>
      <c r="I221" s="52">
        <f>'Original Data'!P217-$I$2</f>
        <v>0.04245002465</v>
      </c>
      <c r="J221" s="52">
        <f>'Original Data'!J217-$J$2</f>
        <v>0.00166394326</v>
      </c>
      <c r="K221" s="40">
        <f t="shared" si="2"/>
        <v>0.04245002465</v>
      </c>
      <c r="L221" s="41">
        <f t="shared" si="3"/>
        <v>0.00166394326</v>
      </c>
      <c r="M221" s="42">
        <f t="shared" si="4"/>
        <v>-0.03852727041</v>
      </c>
      <c r="N221" s="58">
        <f>'Cubic Output'!J217</f>
        <v>-0.03621341687</v>
      </c>
      <c r="O221" s="59">
        <f t="shared" si="6"/>
        <v>-0.002313853547</v>
      </c>
      <c r="P221" s="45">
        <f t="shared" si="7"/>
        <v>0.1421007032</v>
      </c>
      <c r="Q221" s="46">
        <f t="shared" si="8"/>
        <v>-0.2831917005</v>
      </c>
      <c r="R221" s="46">
        <f t="shared" si="9"/>
        <v>0.889365005</v>
      </c>
      <c r="S221" s="46">
        <f t="shared" si="10"/>
        <v>0.03258507501</v>
      </c>
      <c r="T221" s="38">
        <f t="shared" ref="T221:AM221" si="225">T$1*POWER($K221,T$2)*POWER($L221,T$3)</f>
        <v>0.1421007032</v>
      </c>
      <c r="U221" s="38">
        <f t="shared" si="225"/>
        <v>-0.1899613206</v>
      </c>
      <c r="V221" s="38">
        <f t="shared" si="225"/>
        <v>0.0004211422776</v>
      </c>
      <c r="W221" s="38">
        <f t="shared" si="225"/>
        <v>-0.09365152219</v>
      </c>
      <c r="X221" s="38">
        <f t="shared" si="225"/>
        <v>0.880120498</v>
      </c>
      <c r="Y221" s="38">
        <f t="shared" si="225"/>
        <v>-0.0001593635049</v>
      </c>
      <c r="Z221" s="38">
        <f t="shared" si="225"/>
        <v>0.01107264623</v>
      </c>
      <c r="AA221" s="38">
        <f t="shared" si="225"/>
        <v>0.000000218552897</v>
      </c>
      <c r="AB221" s="38">
        <f t="shared" si="225"/>
        <v>-0.00005263724053</v>
      </c>
      <c r="AC221" s="38">
        <f t="shared" si="225"/>
        <v>-0.001616357019</v>
      </c>
      <c r="AD221" s="38">
        <f t="shared" si="225"/>
        <v>-0.002894165155</v>
      </c>
      <c r="AE221" s="38">
        <f t="shared" si="225"/>
        <v>-0.001517690242</v>
      </c>
      <c r="AF221" s="38">
        <f t="shared" si="225"/>
        <v>0.03646414636</v>
      </c>
      <c r="AG221" s="38">
        <f t="shared" si="225"/>
        <v>-0.00000002770598199</v>
      </c>
      <c r="AH221" s="38">
        <f t="shared" si="225"/>
        <v>0.0000008115052168</v>
      </c>
      <c r="AI221" s="38">
        <f t="shared" si="225"/>
        <v>0.0004810682375</v>
      </c>
      <c r="AJ221" s="38">
        <f t="shared" si="225"/>
        <v>0</v>
      </c>
      <c r="AK221" s="38">
        <f t="shared" si="225"/>
        <v>-0.000000005761157872</v>
      </c>
      <c r="AL221" s="38">
        <f t="shared" si="225"/>
        <v>-0.000001002322459</v>
      </c>
      <c r="AM221" s="38">
        <f t="shared" si="225"/>
        <v>0.00005194005841</v>
      </c>
    </row>
    <row r="222">
      <c r="A222" s="38"/>
      <c r="B222" s="38"/>
      <c r="C222" s="38"/>
      <c r="D222" s="38"/>
      <c r="E222" s="38"/>
      <c r="F222" s="38"/>
      <c r="G222" s="38"/>
      <c r="H222" s="52">
        <f>'Original Data'!N218-$H$2</f>
        <v>0.01096767908</v>
      </c>
      <c r="I222" s="52">
        <f>'Original Data'!P218-$I$2</f>
        <v>0.04548032768</v>
      </c>
      <c r="J222" s="52">
        <f>'Original Data'!J218-$J$2</f>
        <v>0.05575751051</v>
      </c>
      <c r="K222" s="40">
        <f t="shared" si="2"/>
        <v>0.04548032768</v>
      </c>
      <c r="L222" s="41">
        <f t="shared" si="3"/>
        <v>0.05575751051</v>
      </c>
      <c r="M222" s="42">
        <f t="shared" si="4"/>
        <v>0.01096767908</v>
      </c>
      <c r="N222" s="58">
        <f>'Cubic Output'!J218</f>
        <v>0.01606150057</v>
      </c>
      <c r="O222" s="59">
        <f t="shared" si="6"/>
        <v>-0.005093821487</v>
      </c>
      <c r="P222" s="45">
        <f t="shared" si="7"/>
        <v>0.1421007032</v>
      </c>
      <c r="Q222" s="46">
        <f t="shared" si="8"/>
        <v>-0.2761860075</v>
      </c>
      <c r="R222" s="46">
        <f t="shared" si="9"/>
        <v>0.883143712</v>
      </c>
      <c r="S222" s="46">
        <f t="shared" si="10"/>
        <v>-0.01411395381</v>
      </c>
      <c r="T222" s="38">
        <f t="shared" ref="T222:AM222" si="226">T$1*POWER($K222,T$2)*POWER($L222,T$3)</f>
        <v>0.1421007032</v>
      </c>
      <c r="U222" s="38">
        <f t="shared" si="226"/>
        <v>-0.1899613206</v>
      </c>
      <c r="V222" s="38">
        <f t="shared" si="226"/>
        <v>0.01411216688</v>
      </c>
      <c r="W222" s="38">
        <f t="shared" si="226"/>
        <v>-0.1003368538</v>
      </c>
      <c r="X222" s="38">
        <f t="shared" si="226"/>
        <v>0.880120498</v>
      </c>
      <c r="Y222" s="38">
        <f t="shared" si="226"/>
        <v>-0.005340153426</v>
      </c>
      <c r="Z222" s="38">
        <f t="shared" si="226"/>
        <v>0.01186306917</v>
      </c>
      <c r="AA222" s="38">
        <f t="shared" si="226"/>
        <v>0.00024540663</v>
      </c>
      <c r="AB222" s="38">
        <f t="shared" si="226"/>
        <v>-0.00188974678</v>
      </c>
      <c r="AC222" s="38">
        <f t="shared" si="226"/>
        <v>-0.001855361627</v>
      </c>
      <c r="AD222" s="38">
        <f t="shared" si="226"/>
        <v>-0.002894165155</v>
      </c>
      <c r="AE222" s="38">
        <f t="shared" si="226"/>
        <v>-0.05085667982</v>
      </c>
      <c r="AF222" s="38">
        <f t="shared" si="226"/>
        <v>0.03906714634</v>
      </c>
      <c r="AG222" s="38">
        <f t="shared" si="226"/>
        <v>-0.00003111023356</v>
      </c>
      <c r="AH222" s="38">
        <f t="shared" si="226"/>
        <v>0.00002913411408</v>
      </c>
      <c r="AI222" s="38">
        <f t="shared" si="226"/>
        <v>0.0005522019809</v>
      </c>
      <c r="AJ222" s="38">
        <f t="shared" si="226"/>
        <v>0.00000112703698</v>
      </c>
      <c r="AK222" s="38">
        <f t="shared" si="226"/>
        <v>-0.000006930828278</v>
      </c>
      <c r="AL222" s="38">
        <f t="shared" si="226"/>
        <v>-0.00003855348132</v>
      </c>
      <c r="AM222" s="38">
        <f t="shared" si="226"/>
        <v>0.00006387624068</v>
      </c>
    </row>
    <row r="223">
      <c r="A223" s="38"/>
      <c r="B223" s="38"/>
      <c r="C223" s="38"/>
      <c r="D223" s="38"/>
      <c r="E223" s="38"/>
      <c r="F223" s="38"/>
      <c r="G223" s="38"/>
      <c r="H223" s="52">
        <f>'Original Data'!N219-$H$2</f>
        <v>-0.03486565425</v>
      </c>
      <c r="I223" s="52">
        <f>'Original Data'!P219-$I$2</f>
        <v>-0.08090856121</v>
      </c>
      <c r="J223" s="52">
        <f>'Original Data'!J219-$J$2</f>
        <v>-0.1220202673</v>
      </c>
      <c r="K223" s="40">
        <f t="shared" si="2"/>
        <v>-0.08090856121</v>
      </c>
      <c r="L223" s="41">
        <f t="shared" si="3"/>
        <v>-0.1220202673</v>
      </c>
      <c r="M223" s="42">
        <f t="shared" si="4"/>
        <v>-0.03486565425</v>
      </c>
      <c r="N223" s="58">
        <f>'Cubic Output'!J219</f>
        <v>-0.04711958027</v>
      </c>
      <c r="O223" s="59">
        <f t="shared" si="6"/>
        <v>0.01225392602</v>
      </c>
      <c r="P223" s="45">
        <f t="shared" si="7"/>
        <v>0.1421007032</v>
      </c>
      <c r="Q223" s="46">
        <f t="shared" si="8"/>
        <v>-0.04234733579</v>
      </c>
      <c r="R223" s="46">
        <f t="shared" si="9"/>
        <v>0.8586492444</v>
      </c>
      <c r="S223" s="46">
        <f t="shared" si="10"/>
        <v>0.04056808009</v>
      </c>
      <c r="T223" s="38">
        <f t="shared" ref="T223:AM223" si="227">T$1*POWER($K223,T$2)*POWER($L223,T$3)</f>
        <v>0.1421007032</v>
      </c>
      <c r="U223" s="38">
        <f t="shared" si="227"/>
        <v>-0.1899613206</v>
      </c>
      <c r="V223" s="38">
        <f t="shared" si="227"/>
        <v>-0.03088320047</v>
      </c>
      <c r="W223" s="38">
        <f t="shared" si="227"/>
        <v>0.1784971853</v>
      </c>
      <c r="X223" s="38">
        <f t="shared" si="227"/>
        <v>0.880120498</v>
      </c>
      <c r="Y223" s="38">
        <f t="shared" si="227"/>
        <v>0.01168644264</v>
      </c>
      <c r="Z223" s="38">
        <f t="shared" si="227"/>
        <v>-0.02110415442</v>
      </c>
      <c r="AA223" s="38">
        <f t="shared" si="227"/>
        <v>0.001175285791</v>
      </c>
      <c r="AB223" s="38">
        <f t="shared" si="227"/>
        <v>-0.007357039778</v>
      </c>
      <c r="AC223" s="38">
        <f t="shared" si="227"/>
        <v>-0.005871787856</v>
      </c>
      <c r="AD223" s="38">
        <f t="shared" si="227"/>
        <v>-0.002894165155</v>
      </c>
      <c r="AE223" s="38">
        <f t="shared" si="227"/>
        <v>0.1112952427</v>
      </c>
      <c r="AF223" s="38">
        <f t="shared" si="227"/>
        <v>-0.0694996444</v>
      </c>
      <c r="AG223" s="38">
        <f t="shared" si="227"/>
        <v>-0.0001489911477</v>
      </c>
      <c r="AH223" s="38">
        <f t="shared" si="227"/>
        <v>0.0001134230461</v>
      </c>
      <c r="AI223" s="38">
        <f t="shared" si="227"/>
        <v>0.001747590787</v>
      </c>
      <c r="AJ223" s="38">
        <f t="shared" si="227"/>
        <v>-0.00001181201411</v>
      </c>
      <c r="AK223" s="38">
        <f t="shared" si="227"/>
        <v>0.00005904909227</v>
      </c>
      <c r="AL223" s="38">
        <f t="shared" si="227"/>
        <v>0.0002670139698</v>
      </c>
      <c r="AM223" s="38">
        <f t="shared" si="227"/>
        <v>-0.000359626783</v>
      </c>
    </row>
    <row r="224">
      <c r="A224" s="38"/>
      <c r="B224" s="38"/>
      <c r="C224" s="38"/>
      <c r="D224" s="38"/>
      <c r="E224" s="38"/>
      <c r="F224" s="38"/>
      <c r="G224" s="38"/>
      <c r="H224" s="52">
        <f>'Original Data'!N220-$H$2</f>
        <v>-0.06125454314</v>
      </c>
      <c r="I224" s="52">
        <f>'Original Data'!P220-$I$2</f>
        <v>0.1510358832</v>
      </c>
      <c r="J224" s="52">
        <f>'Original Data'!J220-$J$2</f>
        <v>0.09047973273</v>
      </c>
      <c r="K224" s="40">
        <f t="shared" si="2"/>
        <v>0.1510358832</v>
      </c>
      <c r="L224" s="41">
        <f t="shared" si="3"/>
        <v>0.09047973273</v>
      </c>
      <c r="M224" s="42">
        <f t="shared" si="4"/>
        <v>-0.06125454314</v>
      </c>
      <c r="N224" s="58">
        <f>'Cubic Output'!J220</f>
        <v>-0.05722950079</v>
      </c>
      <c r="O224" s="59">
        <f t="shared" si="6"/>
        <v>-0.004025042352</v>
      </c>
      <c r="P224" s="45">
        <f t="shared" si="7"/>
        <v>0.1421007032</v>
      </c>
      <c r="Q224" s="46">
        <f t="shared" si="8"/>
        <v>-0.5002702342</v>
      </c>
      <c r="R224" s="46">
        <f t="shared" si="9"/>
        <v>0.880851738</v>
      </c>
      <c r="S224" s="46">
        <f t="shared" si="10"/>
        <v>0.0520758334</v>
      </c>
      <c r="T224" s="38">
        <f t="shared" ref="T224:AM224" si="228">T$1*POWER($K224,T$2)*POWER($L224,T$3)</f>
        <v>0.1421007032</v>
      </c>
      <c r="U224" s="38">
        <f t="shared" si="228"/>
        <v>-0.1899613206</v>
      </c>
      <c r="V224" s="38">
        <f t="shared" si="228"/>
        <v>0.02290032457</v>
      </c>
      <c r="W224" s="38">
        <f t="shared" si="228"/>
        <v>-0.3332092381</v>
      </c>
      <c r="X224" s="38">
        <f t="shared" si="228"/>
        <v>0.880120498</v>
      </c>
      <c r="Y224" s="38">
        <f t="shared" si="228"/>
        <v>-0.00866566047</v>
      </c>
      <c r="Z224" s="38">
        <f t="shared" si="228"/>
        <v>0.03939613503</v>
      </c>
      <c r="AA224" s="38">
        <f t="shared" si="228"/>
        <v>0.0006462226262</v>
      </c>
      <c r="AB224" s="38">
        <f t="shared" si="228"/>
        <v>-0.01018375876</v>
      </c>
      <c r="AC224" s="38">
        <f t="shared" si="228"/>
        <v>-0.02046169841</v>
      </c>
      <c r="AD224" s="38">
        <f t="shared" si="228"/>
        <v>-0.002894165155</v>
      </c>
      <c r="AE224" s="38">
        <f t="shared" si="228"/>
        <v>-0.08252697719</v>
      </c>
      <c r="AF224" s="38">
        <f t="shared" si="228"/>
        <v>0.1297383122</v>
      </c>
      <c r="AG224" s="38">
        <f t="shared" si="228"/>
        <v>-0.00008192173468</v>
      </c>
      <c r="AH224" s="38">
        <f t="shared" si="228"/>
        <v>0.000157002405</v>
      </c>
      <c r="AI224" s="38">
        <f t="shared" si="228"/>
        <v>0.006089912733</v>
      </c>
      <c r="AJ224" s="38">
        <f t="shared" si="228"/>
        <v>0.000004815949991</v>
      </c>
      <c r="AK224" s="38">
        <f t="shared" si="228"/>
        <v>-0.00006060906181</v>
      </c>
      <c r="AL224" s="38">
        <f t="shared" si="228"/>
        <v>-0.0006899611599</v>
      </c>
      <c r="AM224" s="38">
        <f t="shared" si="228"/>
        <v>0.002339424384</v>
      </c>
    </row>
    <row r="225">
      <c r="A225" s="38"/>
      <c r="B225" s="38"/>
      <c r="C225" s="38"/>
      <c r="D225" s="38"/>
      <c r="E225" s="38"/>
      <c r="F225" s="38"/>
      <c r="G225" s="38"/>
      <c r="H225" s="52">
        <f>'Original Data'!N221-$H$2</f>
        <v>0.01842381943</v>
      </c>
      <c r="I225" s="52">
        <f>'Original Data'!P221-$I$2</f>
        <v>0.09474933353</v>
      </c>
      <c r="J225" s="52">
        <f>'Original Data'!J221-$J$2</f>
        <v>0.1049028097</v>
      </c>
      <c r="K225" s="40">
        <f t="shared" si="2"/>
        <v>0.09474933353</v>
      </c>
      <c r="L225" s="41">
        <f t="shared" si="3"/>
        <v>0.1049028097</v>
      </c>
      <c r="M225" s="42">
        <f t="shared" si="4"/>
        <v>0.01842381943</v>
      </c>
      <c r="N225" s="58">
        <f>'Cubic Output'!J221</f>
        <v>0.01666754195</v>
      </c>
      <c r="O225" s="59">
        <f t="shared" si="6"/>
        <v>0.00175627748</v>
      </c>
      <c r="P225" s="45">
        <f t="shared" si="7"/>
        <v>0.1421007032</v>
      </c>
      <c r="Q225" s="46">
        <f t="shared" si="8"/>
        <v>-0.3724426662</v>
      </c>
      <c r="R225" s="46">
        <f t="shared" si="9"/>
        <v>0.8801970021</v>
      </c>
      <c r="S225" s="46">
        <f t="shared" si="10"/>
        <v>-0.01456791127</v>
      </c>
      <c r="T225" s="38">
        <f t="shared" ref="T225:AM225" si="229">T$1*POWER($K225,T$2)*POWER($L225,T$3)</f>
        <v>0.1421007032</v>
      </c>
      <c r="U225" s="38">
        <f t="shared" si="229"/>
        <v>-0.1899613206</v>
      </c>
      <c r="V225" s="38">
        <f t="shared" si="229"/>
        <v>0.02655079007</v>
      </c>
      <c r="W225" s="38">
        <f t="shared" si="229"/>
        <v>-0.2090321357</v>
      </c>
      <c r="X225" s="38">
        <f t="shared" si="229"/>
        <v>0.880120498</v>
      </c>
      <c r="Y225" s="38">
        <f t="shared" si="229"/>
        <v>-0.01004702493</v>
      </c>
      <c r="Z225" s="38">
        <f t="shared" si="229"/>
        <v>0.02471437554</v>
      </c>
      <c r="AA225" s="38">
        <f t="shared" si="229"/>
        <v>0.0008686679179</v>
      </c>
      <c r="AB225" s="38">
        <f t="shared" si="229"/>
        <v>-0.007406958955</v>
      </c>
      <c r="AC225" s="38">
        <f t="shared" si="229"/>
        <v>-0.008052555515</v>
      </c>
      <c r="AD225" s="38">
        <f t="shared" si="229"/>
        <v>-0.002894165155</v>
      </c>
      <c r="AE225" s="38">
        <f t="shared" si="229"/>
        <v>-0.09568233148</v>
      </c>
      <c r="AF225" s="38">
        <f t="shared" si="229"/>
        <v>0.08138872931</v>
      </c>
      <c r="AG225" s="38">
        <f t="shared" si="229"/>
        <v>-0.0001101211561</v>
      </c>
      <c r="AH225" s="38">
        <f t="shared" si="229"/>
        <v>0.0001141926471</v>
      </c>
      <c r="AI225" s="38">
        <f t="shared" si="229"/>
        <v>0.002396641734</v>
      </c>
      <c r="AJ225" s="38">
        <f t="shared" si="229"/>
        <v>0.000007505668896</v>
      </c>
      <c r="AK225" s="38">
        <f t="shared" si="229"/>
        <v>-0.00005110992081</v>
      </c>
      <c r="AL225" s="38">
        <f t="shared" si="229"/>
        <v>-0.0003148128878</v>
      </c>
      <c r="AM225" s="38">
        <f t="shared" si="229"/>
        <v>0.0005775599695</v>
      </c>
    </row>
    <row r="226">
      <c r="A226" s="38"/>
      <c r="B226" s="38"/>
      <c r="C226" s="38"/>
      <c r="D226" s="38"/>
      <c r="E226" s="38"/>
      <c r="F226" s="38"/>
      <c r="G226" s="38"/>
      <c r="H226" s="52">
        <f>'Original Data'!N222-$H$2</f>
        <v>0.01811053622</v>
      </c>
      <c r="I226" s="52">
        <f>'Original Data'!P222-$I$2</f>
        <v>-0.0195990374</v>
      </c>
      <c r="J226" s="52">
        <f>'Original Data'!J222-$J$2</f>
        <v>-0.006903988197</v>
      </c>
      <c r="K226" s="40">
        <f t="shared" si="2"/>
        <v>-0.0195990374</v>
      </c>
      <c r="L226" s="41">
        <f t="shared" si="3"/>
        <v>-0.006903988197</v>
      </c>
      <c r="M226" s="42">
        <f t="shared" si="4"/>
        <v>0.01811053622</v>
      </c>
      <c r="N226" s="58">
        <f>'Cubic Output'!J222</f>
        <v>0.01527266873</v>
      </c>
      <c r="O226" s="59">
        <f t="shared" si="6"/>
        <v>0.002837867495</v>
      </c>
      <c r="P226" s="45">
        <f t="shared" si="7"/>
        <v>0.1421007032</v>
      </c>
      <c r="Q226" s="46">
        <f t="shared" si="8"/>
        <v>-0.1484701115</v>
      </c>
      <c r="R226" s="46">
        <f t="shared" si="9"/>
        <v>0.8752278988</v>
      </c>
      <c r="S226" s="46">
        <f t="shared" si="10"/>
        <v>-0.01333294067</v>
      </c>
      <c r="T226" s="38">
        <f t="shared" ref="T226:AM226" si="230">T$1*POWER($K226,T$2)*POWER($L226,T$3)</f>
        <v>0.1421007032</v>
      </c>
      <c r="U226" s="38">
        <f t="shared" si="230"/>
        <v>-0.1899613206</v>
      </c>
      <c r="V226" s="38">
        <f t="shared" si="230"/>
        <v>-0.001747392104</v>
      </c>
      <c r="W226" s="38">
        <f t="shared" si="230"/>
        <v>0.04323860119</v>
      </c>
      <c r="X226" s="38">
        <f t="shared" si="230"/>
        <v>0.880120498</v>
      </c>
      <c r="Y226" s="38">
        <f t="shared" si="230"/>
        <v>0.0006612267278</v>
      </c>
      <c r="Z226" s="38">
        <f t="shared" si="230"/>
        <v>-0.005112204513</v>
      </c>
      <c r="AA226" s="38">
        <f t="shared" si="230"/>
        <v>0.000003762526975</v>
      </c>
      <c r="AB226" s="38">
        <f t="shared" si="230"/>
        <v>-0.000100835031</v>
      </c>
      <c r="AC226" s="38">
        <f t="shared" si="230"/>
        <v>-0.0003445489124</v>
      </c>
      <c r="AD226" s="38">
        <f t="shared" si="230"/>
        <v>-0.002894165155</v>
      </c>
      <c r="AE226" s="38">
        <f t="shared" si="230"/>
        <v>0.006297159145</v>
      </c>
      <c r="AF226" s="38">
        <f t="shared" si="230"/>
        <v>-0.01683537699</v>
      </c>
      <c r="AG226" s="38">
        <f t="shared" si="230"/>
        <v>-0.0000004769760823</v>
      </c>
      <c r="AH226" s="38">
        <f t="shared" si="230"/>
        <v>0.000001554567694</v>
      </c>
      <c r="AI226" s="38">
        <f t="shared" si="230"/>
        <v>0.0001025463657</v>
      </c>
      <c r="AJ226" s="38">
        <f t="shared" si="230"/>
        <v>-0.000000002139578189</v>
      </c>
      <c r="AK226" s="38">
        <f t="shared" si="230"/>
        <v>0.00000004579200146</v>
      </c>
      <c r="AL226" s="38">
        <f t="shared" si="230"/>
        <v>0.0000008865078363</v>
      </c>
      <c r="AM226" s="38">
        <f t="shared" si="230"/>
        <v>-0.000005111787817</v>
      </c>
    </row>
    <row r="227">
      <c r="A227" s="38"/>
      <c r="B227" s="38"/>
      <c r="C227" s="38"/>
      <c r="D227" s="38"/>
      <c r="E227" s="38"/>
      <c r="F227" s="38"/>
      <c r="G227" s="38"/>
      <c r="H227" s="52">
        <f>'Original Data'!N223-$H$2</f>
        <v>0.01380455851</v>
      </c>
      <c r="I227" s="52">
        <f>'Original Data'!P223-$I$2</f>
        <v>-0.1285149442</v>
      </c>
      <c r="J227" s="52">
        <f>'Original Data'!J223-$J$2</f>
        <v>-0.1066356519</v>
      </c>
      <c r="K227" s="40">
        <f t="shared" si="2"/>
        <v>-0.1285149442</v>
      </c>
      <c r="L227" s="41">
        <f t="shared" si="3"/>
        <v>-0.1066356519</v>
      </c>
      <c r="M227" s="42">
        <f t="shared" si="4"/>
        <v>0.01380455851</v>
      </c>
      <c r="N227" s="58">
        <f>'Cubic Output'!J223</f>
        <v>0.01482575842</v>
      </c>
      <c r="O227" s="59">
        <f t="shared" si="6"/>
        <v>-0.001021199902</v>
      </c>
      <c r="P227" s="45">
        <f t="shared" si="7"/>
        <v>0.1421007032</v>
      </c>
      <c r="Q227" s="46">
        <f t="shared" si="8"/>
        <v>0.06657376482</v>
      </c>
      <c r="R227" s="46">
        <f t="shared" si="9"/>
        <v>0.8326822335</v>
      </c>
      <c r="S227" s="46">
        <f t="shared" si="10"/>
        <v>-0.01236024182</v>
      </c>
      <c r="T227" s="38">
        <f t="shared" ref="T227:AM227" si="231">T$1*POWER($K227,T$2)*POWER($L227,T$3)</f>
        <v>0.1421007032</v>
      </c>
      <c r="U227" s="38">
        <f t="shared" si="231"/>
        <v>-0.1899613206</v>
      </c>
      <c r="V227" s="38">
        <f t="shared" si="231"/>
        <v>-0.0269893706</v>
      </c>
      <c r="W227" s="38">
        <f t="shared" si="231"/>
        <v>0.2835244561</v>
      </c>
      <c r="X227" s="38">
        <f t="shared" si="231"/>
        <v>0.880120498</v>
      </c>
      <c r="Y227" s="38">
        <f t="shared" si="231"/>
        <v>0.01021298721</v>
      </c>
      <c r="Z227" s="38">
        <f t="shared" si="231"/>
        <v>-0.03352178295</v>
      </c>
      <c r="AA227" s="38">
        <f t="shared" si="231"/>
        <v>0.0008976032123</v>
      </c>
      <c r="AB227" s="38">
        <f t="shared" si="231"/>
        <v>-0.01021251516</v>
      </c>
      <c r="AC227" s="38">
        <f t="shared" si="231"/>
        <v>-0.01481455682</v>
      </c>
      <c r="AD227" s="38">
        <f t="shared" si="231"/>
        <v>-0.002894165155</v>
      </c>
      <c r="AE227" s="38">
        <f t="shared" si="231"/>
        <v>0.09726286479</v>
      </c>
      <c r="AF227" s="38">
        <f t="shared" si="231"/>
        <v>-0.110393051</v>
      </c>
      <c r="AG227" s="38">
        <f t="shared" si="231"/>
        <v>-0.0001137892875</v>
      </c>
      <c r="AH227" s="38">
        <f t="shared" si="231"/>
        <v>0.0001574457408</v>
      </c>
      <c r="AI227" s="38">
        <f t="shared" si="231"/>
        <v>0.004409182287</v>
      </c>
      <c r="AJ227" s="38">
        <f t="shared" si="231"/>
        <v>-0.000007883795056</v>
      </c>
      <c r="AK227" s="38">
        <f t="shared" si="231"/>
        <v>0.00007163302512</v>
      </c>
      <c r="AL227" s="38">
        <f t="shared" si="231"/>
        <v>0.0005887389208</v>
      </c>
      <c r="AM227" s="38">
        <f t="shared" si="231"/>
        <v>-0.001441217375</v>
      </c>
    </row>
    <row r="228">
      <c r="A228" s="38"/>
      <c r="B228" s="38"/>
      <c r="C228" s="38"/>
      <c r="D228" s="38"/>
      <c r="E228" s="38"/>
      <c r="F228" s="38"/>
      <c r="G228" s="38"/>
      <c r="H228" s="52">
        <f>'Original Data'!N224-$H$2</f>
        <v>-0.1152949472</v>
      </c>
      <c r="I228" s="52">
        <f>'Original Data'!P224-$I$2</f>
        <v>-0.1777519956</v>
      </c>
      <c r="J228" s="52">
        <f>'Original Data'!J224-$J$2</f>
        <v>-0.2633871737</v>
      </c>
      <c r="K228" s="40">
        <f t="shared" si="2"/>
        <v>-0.1777519956</v>
      </c>
      <c r="L228" s="41">
        <f t="shared" si="3"/>
        <v>-0.2633871737</v>
      </c>
      <c r="M228" s="42">
        <f t="shared" si="4"/>
        <v>-0.1152949472</v>
      </c>
      <c r="N228" s="58">
        <f>'Cubic Output'!J224</f>
        <v>-0.117350697</v>
      </c>
      <c r="O228" s="59">
        <f t="shared" si="6"/>
        <v>0.002055749838</v>
      </c>
      <c r="P228" s="45">
        <f t="shared" si="7"/>
        <v>0.1421007032</v>
      </c>
      <c r="Q228" s="46">
        <f t="shared" si="8"/>
        <v>0.1355249058</v>
      </c>
      <c r="R228" s="46">
        <f t="shared" si="9"/>
        <v>0.8012281481</v>
      </c>
      <c r="S228" s="46">
        <f t="shared" si="10"/>
        <v>0.09238798597</v>
      </c>
      <c r="T228" s="38">
        <f t="shared" ref="T228:AM228" si="232">T$1*POWER($K228,T$2)*POWER($L228,T$3)</f>
        <v>0.1421007032</v>
      </c>
      <c r="U228" s="38">
        <f t="shared" si="232"/>
        <v>-0.1899613206</v>
      </c>
      <c r="V228" s="38">
        <f t="shared" si="232"/>
        <v>-0.06666301484</v>
      </c>
      <c r="W228" s="38">
        <f t="shared" si="232"/>
        <v>0.3921492412</v>
      </c>
      <c r="X228" s="38">
        <f t="shared" si="232"/>
        <v>0.880120498</v>
      </c>
      <c r="Y228" s="38">
        <f t="shared" si="232"/>
        <v>0.02522580197</v>
      </c>
      <c r="Z228" s="38">
        <f t="shared" si="232"/>
        <v>-0.04636475431</v>
      </c>
      <c r="AA228" s="38">
        <f t="shared" si="232"/>
        <v>0.005476067415</v>
      </c>
      <c r="AB228" s="38">
        <f t="shared" si="232"/>
        <v>-0.03488877824</v>
      </c>
      <c r="AC228" s="38">
        <f t="shared" si="232"/>
        <v>-0.02834068677</v>
      </c>
      <c r="AD228" s="38">
        <f t="shared" si="232"/>
        <v>-0.002894165155</v>
      </c>
      <c r="AE228" s="38">
        <f t="shared" si="232"/>
        <v>0.2402366433</v>
      </c>
      <c r="AF228" s="38">
        <f t="shared" si="232"/>
        <v>-0.1526871854</v>
      </c>
      <c r="AG228" s="38">
        <f t="shared" si="232"/>
        <v>-0.0006942018489</v>
      </c>
      <c r="AH228" s="38">
        <f t="shared" si="232"/>
        <v>0.0005378782258</v>
      </c>
      <c r="AI228" s="38">
        <f t="shared" si="232"/>
        <v>0.008434896546</v>
      </c>
      <c r="AJ228" s="38">
        <f t="shared" si="232"/>
        <v>-0.0001187987601</v>
      </c>
      <c r="AK228" s="38">
        <f t="shared" si="232"/>
        <v>0.0006044474269</v>
      </c>
      <c r="AL228" s="38">
        <f t="shared" si="232"/>
        <v>0.002781868825</v>
      </c>
      <c r="AM228" s="38">
        <f t="shared" si="232"/>
        <v>-0.003813397247</v>
      </c>
    </row>
    <row r="229">
      <c r="A229" s="38"/>
      <c r="B229" s="38"/>
      <c r="C229" s="38"/>
      <c r="D229" s="38"/>
      <c r="E229" s="38"/>
      <c r="F229" s="38"/>
      <c r="G229" s="38"/>
      <c r="H229" s="52">
        <f>'Original Data'!N225-$H$2</f>
        <v>0.01907578719</v>
      </c>
      <c r="I229" s="52">
        <f>'Original Data'!P225-$I$2</f>
        <v>-0.0298950477</v>
      </c>
      <c r="J229" s="52">
        <f>'Original Data'!J225-$J$2</f>
        <v>-0.009333700102</v>
      </c>
      <c r="K229" s="40">
        <f t="shared" si="2"/>
        <v>-0.0298950477</v>
      </c>
      <c r="L229" s="41">
        <f t="shared" si="3"/>
        <v>-0.009333700102</v>
      </c>
      <c r="M229" s="42">
        <f t="shared" si="4"/>
        <v>0.01907578719</v>
      </c>
      <c r="N229" s="58">
        <f>'Cubic Output'!J225</f>
        <v>0.02281412343</v>
      </c>
      <c r="O229" s="59">
        <f t="shared" si="6"/>
        <v>-0.00373833624</v>
      </c>
      <c r="P229" s="45">
        <f t="shared" si="7"/>
        <v>0.1421007032</v>
      </c>
      <c r="Q229" s="46">
        <f t="shared" si="8"/>
        <v>-0.1263704288</v>
      </c>
      <c r="R229" s="46">
        <f t="shared" si="9"/>
        <v>0.8722139178</v>
      </c>
      <c r="S229" s="46">
        <f t="shared" si="10"/>
        <v>-0.01983470952</v>
      </c>
      <c r="T229" s="38">
        <f t="shared" ref="T229:AM229" si="233">T$1*POWER($K229,T$2)*POWER($L229,T$3)</f>
        <v>0.1421007032</v>
      </c>
      <c r="U229" s="38">
        <f t="shared" si="233"/>
        <v>-0.1899613206</v>
      </c>
      <c r="V229" s="38">
        <f t="shared" si="233"/>
        <v>-0.002362349615</v>
      </c>
      <c r="W229" s="38">
        <f t="shared" si="233"/>
        <v>0.0659532414</v>
      </c>
      <c r="X229" s="38">
        <f t="shared" si="233"/>
        <v>0.880120498</v>
      </c>
      <c r="Y229" s="38">
        <f t="shared" si="233"/>
        <v>0.0008939314206</v>
      </c>
      <c r="Z229" s="38">
        <f t="shared" si="233"/>
        <v>-0.007797811425</v>
      </c>
      <c r="AA229" s="38">
        <f t="shared" si="233"/>
        <v>0.000006876813193</v>
      </c>
      <c r="AB229" s="38">
        <f t="shared" si="233"/>
        <v>-0.0002079360297</v>
      </c>
      <c r="AC229" s="38">
        <f t="shared" si="233"/>
        <v>-0.0008016409635</v>
      </c>
      <c r="AD229" s="38">
        <f t="shared" si="233"/>
        <v>-0.002894165155</v>
      </c>
      <c r="AE229" s="38">
        <f t="shared" si="233"/>
        <v>0.008513310464</v>
      </c>
      <c r="AF229" s="38">
        <f t="shared" si="233"/>
        <v>-0.0256795468</v>
      </c>
      <c r="AG229" s="38">
        <f t="shared" si="233"/>
        <v>-0.0000008717745913</v>
      </c>
      <c r="AH229" s="38">
        <f t="shared" si="233"/>
        <v>0.000003205737442</v>
      </c>
      <c r="AI229" s="38">
        <f t="shared" si="233"/>
        <v>0.0002385883817</v>
      </c>
      <c r="AJ229" s="38">
        <f t="shared" si="233"/>
        <v>-0.000000005286759681</v>
      </c>
      <c r="AK229" s="38">
        <f t="shared" si="233"/>
        <v>0.0000001276620281</v>
      </c>
      <c r="AL229" s="38">
        <f t="shared" si="233"/>
        <v>0.000002788466294</v>
      </c>
      <c r="AM229" s="38">
        <f t="shared" si="233"/>
        <v>-0.00001814121396</v>
      </c>
    </row>
    <row r="230">
      <c r="A230" s="38"/>
      <c r="B230" s="38"/>
      <c r="C230" s="38"/>
      <c r="D230" s="38"/>
      <c r="E230" s="38"/>
      <c r="F230" s="38"/>
      <c r="G230" s="38"/>
      <c r="H230" s="52">
        <f>'Original Data'!N226-$H$2</f>
        <v>0.02525339337</v>
      </c>
      <c r="I230" s="52">
        <f>'Original Data'!P226-$I$2</f>
        <v>-0.1376942755</v>
      </c>
      <c r="J230" s="52">
        <f>'Original Data'!J226-$J$2</f>
        <v>-0.1100130988</v>
      </c>
      <c r="K230" s="40">
        <f t="shared" si="2"/>
        <v>-0.1376942755</v>
      </c>
      <c r="L230" s="41">
        <f t="shared" si="3"/>
        <v>-0.1100130988</v>
      </c>
      <c r="M230" s="42">
        <f t="shared" si="4"/>
        <v>0.02525339337</v>
      </c>
      <c r="N230" s="58">
        <f>'Cubic Output'!J226</f>
        <v>0.02016010182</v>
      </c>
      <c r="O230" s="59">
        <f t="shared" si="6"/>
        <v>0.005093291545</v>
      </c>
      <c r="P230" s="45">
        <f t="shared" si="7"/>
        <v>0.1421007032</v>
      </c>
      <c r="Q230" s="46">
        <f t="shared" si="8"/>
        <v>0.08597000491</v>
      </c>
      <c r="R230" s="46">
        <f t="shared" si="9"/>
        <v>0.8274012571</v>
      </c>
      <c r="S230" s="46">
        <f t="shared" si="10"/>
        <v>-0.01671659868</v>
      </c>
      <c r="T230" s="38">
        <f t="shared" ref="T230:AM230" si="234">T$1*POWER($K230,T$2)*POWER($L230,T$3)</f>
        <v>0.1421007032</v>
      </c>
      <c r="U230" s="38">
        <f t="shared" si="234"/>
        <v>-0.1899613206</v>
      </c>
      <c r="V230" s="38">
        <f t="shared" si="234"/>
        <v>-0.02784419884</v>
      </c>
      <c r="W230" s="38">
        <f t="shared" si="234"/>
        <v>0.3037755244</v>
      </c>
      <c r="X230" s="38">
        <f t="shared" si="234"/>
        <v>0.880120498</v>
      </c>
      <c r="Y230" s="38">
        <f t="shared" si="234"/>
        <v>0.01053646085</v>
      </c>
      <c r="Z230" s="38">
        <f t="shared" si="234"/>
        <v>-0.03591611579</v>
      </c>
      <c r="AA230" s="38">
        <f t="shared" si="234"/>
        <v>0.0009553628239</v>
      </c>
      <c r="AB230" s="38">
        <f t="shared" si="234"/>
        <v>-0.01128851819</v>
      </c>
      <c r="AC230" s="38">
        <f t="shared" si="234"/>
        <v>-0.01700643058</v>
      </c>
      <c r="AD230" s="38">
        <f t="shared" si="234"/>
        <v>-0.002894165155</v>
      </c>
      <c r="AE230" s="38">
        <f t="shared" si="234"/>
        <v>0.1003434495</v>
      </c>
      <c r="AF230" s="38">
        <f t="shared" si="234"/>
        <v>-0.1182780047</v>
      </c>
      <c r="AG230" s="38">
        <f t="shared" si="234"/>
        <v>-0.0001211114817</v>
      </c>
      <c r="AH230" s="38">
        <f t="shared" si="234"/>
        <v>0.0001740344157</v>
      </c>
      <c r="AI230" s="38">
        <f t="shared" si="234"/>
        <v>0.005061538687</v>
      </c>
      <c r="AJ230" s="38">
        <f t="shared" si="234"/>
        <v>-0.000008656876763</v>
      </c>
      <c r="AK230" s="38">
        <f t="shared" si="234"/>
        <v>0.00008168822978</v>
      </c>
      <c r="AL230" s="38">
        <f t="shared" si="234"/>
        <v>0.0006972511251</v>
      </c>
      <c r="AM230" s="38">
        <f t="shared" si="234"/>
        <v>-0.001772622466</v>
      </c>
    </row>
    <row r="231">
      <c r="A231" s="38"/>
      <c r="B231" s="38"/>
      <c r="C231" s="38"/>
      <c r="D231" s="38"/>
      <c r="E231" s="38"/>
      <c r="F231" s="38"/>
      <c r="G231" s="38"/>
      <c r="H231" s="52">
        <f>'Original Data'!N227-$H$2</f>
        <v>-0.1534262603</v>
      </c>
      <c r="I231" s="52">
        <f>'Original Data'!P227-$I$2</f>
        <v>-0.1835600764</v>
      </c>
      <c r="J231" s="52">
        <f>'Original Data'!J227-$J$2</f>
        <v>-0.2986869339</v>
      </c>
      <c r="K231" s="40">
        <f t="shared" si="2"/>
        <v>-0.1835600764</v>
      </c>
      <c r="L231" s="41">
        <f t="shared" si="3"/>
        <v>-0.2986869339</v>
      </c>
      <c r="M231" s="42">
        <f t="shared" si="4"/>
        <v>-0.1534262603</v>
      </c>
      <c r="N231" s="58">
        <f>'Cubic Output'!J227</f>
        <v>-0.1546128855</v>
      </c>
      <c r="O231" s="59">
        <f t="shared" si="6"/>
        <v>0.001186625179</v>
      </c>
      <c r="P231" s="45">
        <f t="shared" si="7"/>
        <v>0.1421007032</v>
      </c>
      <c r="Q231" s="46">
        <f t="shared" si="8"/>
        <v>0.1394041261</v>
      </c>
      <c r="R231" s="46">
        <f t="shared" si="9"/>
        <v>0.7968091918</v>
      </c>
      <c r="S231" s="46">
        <f t="shared" si="10"/>
        <v>0.1203897029</v>
      </c>
      <c r="T231" s="38">
        <f t="shared" ref="T231:AM231" si="235">T$1*POWER($K231,T$2)*POWER($L231,T$3)</f>
        <v>0.1421007032</v>
      </c>
      <c r="U231" s="38">
        <f t="shared" si="235"/>
        <v>-0.1899613206</v>
      </c>
      <c r="V231" s="38">
        <f t="shared" si="235"/>
        <v>-0.07559734677</v>
      </c>
      <c r="W231" s="38">
        <f t="shared" si="235"/>
        <v>0.4049627935</v>
      </c>
      <c r="X231" s="38">
        <f t="shared" si="235"/>
        <v>0.880120498</v>
      </c>
      <c r="Y231" s="38">
        <f t="shared" si="235"/>
        <v>0.02860662248</v>
      </c>
      <c r="Z231" s="38">
        <f t="shared" si="235"/>
        <v>-0.04787973162</v>
      </c>
      <c r="AA231" s="38">
        <f t="shared" si="235"/>
        <v>0.007042258965</v>
      </c>
      <c r="AB231" s="38">
        <f t="shared" si="235"/>
        <v>-0.04085743595</v>
      </c>
      <c r="AC231" s="38">
        <f t="shared" si="235"/>
        <v>-0.03022302006</v>
      </c>
      <c r="AD231" s="38">
        <f t="shared" si="235"/>
        <v>-0.002894165155</v>
      </c>
      <c r="AE231" s="38">
        <f t="shared" si="235"/>
        <v>0.2724337157</v>
      </c>
      <c r="AF231" s="38">
        <f t="shared" si="235"/>
        <v>-0.1576762687</v>
      </c>
      <c r="AG231" s="38">
        <f t="shared" si="235"/>
        <v>-0.0008927481756</v>
      </c>
      <c r="AH231" s="38">
        <f t="shared" si="235"/>
        <v>0.0006298966678</v>
      </c>
      <c r="AI231" s="38">
        <f t="shared" si="235"/>
        <v>0.008995125967</v>
      </c>
      <c r="AJ231" s="38">
        <f t="shared" si="235"/>
        <v>-0.0001732513853</v>
      </c>
      <c r="AK231" s="38">
        <f t="shared" si="235"/>
        <v>0.0008027225865</v>
      </c>
      <c r="AL231" s="38">
        <f t="shared" si="235"/>
        <v>0.003364230467</v>
      </c>
      <c r="AM231" s="38">
        <f t="shared" si="235"/>
        <v>-0.004199555088</v>
      </c>
    </row>
    <row r="232">
      <c r="A232" s="38"/>
      <c r="B232" s="38"/>
      <c r="C232" s="38"/>
      <c r="D232" s="38"/>
      <c r="E232" s="38"/>
      <c r="F232" s="38"/>
      <c r="G232" s="38"/>
      <c r="H232" s="52">
        <f>'Original Data'!N228-$H$2</f>
        <v>-0.06736565425</v>
      </c>
      <c r="I232" s="52">
        <f>'Original Data'!P228-$I$2</f>
        <v>-0.2109085612</v>
      </c>
      <c r="J232" s="52">
        <f>'Original Data'!J228-$J$2</f>
        <v>-0.249798045</v>
      </c>
      <c r="K232" s="40">
        <f t="shared" si="2"/>
        <v>-0.2109085612</v>
      </c>
      <c r="L232" s="41">
        <f t="shared" si="3"/>
        <v>-0.249798045</v>
      </c>
      <c r="M232" s="42">
        <f t="shared" si="4"/>
        <v>-0.06736565425</v>
      </c>
      <c r="N232" s="58">
        <f>'Cubic Output'!J228</f>
        <v>-0.07037250171</v>
      </c>
      <c r="O232" s="59">
        <f t="shared" si="6"/>
        <v>0.003006847454</v>
      </c>
      <c r="P232" s="45">
        <f t="shared" si="7"/>
        <v>0.1421007032</v>
      </c>
      <c r="Q232" s="46">
        <f t="shared" si="8"/>
        <v>0.2121129699</v>
      </c>
      <c r="R232" s="46">
        <f t="shared" si="9"/>
        <v>0.7747965052</v>
      </c>
      <c r="S232" s="46">
        <f t="shared" si="10"/>
        <v>0.05352344646</v>
      </c>
      <c r="T232" s="38">
        <f t="shared" ref="T232:AM232" si="236">T$1*POWER($K232,T$2)*POWER($L232,T$3)</f>
        <v>0.1421007032</v>
      </c>
      <c r="U232" s="38">
        <f t="shared" si="236"/>
        <v>-0.1899613206</v>
      </c>
      <c r="V232" s="38">
        <f t="shared" si="236"/>
        <v>-0.06322362075</v>
      </c>
      <c r="W232" s="38">
        <f t="shared" si="236"/>
        <v>0.4652979112</v>
      </c>
      <c r="X232" s="38">
        <f t="shared" si="236"/>
        <v>0.880120498</v>
      </c>
      <c r="Y232" s="38">
        <f t="shared" si="236"/>
        <v>0.02392430856</v>
      </c>
      <c r="Z232" s="38">
        <f t="shared" si="236"/>
        <v>-0.05501329869</v>
      </c>
      <c r="AA232" s="38">
        <f t="shared" si="236"/>
        <v>0.004925582665</v>
      </c>
      <c r="AB232" s="38">
        <f t="shared" si="236"/>
        <v>-0.03926086811</v>
      </c>
      <c r="AC232" s="38">
        <f t="shared" si="236"/>
        <v>-0.03989971724</v>
      </c>
      <c r="AD232" s="38">
        <f t="shared" si="236"/>
        <v>-0.002894165155</v>
      </c>
      <c r="AE232" s="38">
        <f t="shared" si="236"/>
        <v>0.227841937</v>
      </c>
      <c r="AF232" s="38">
        <f t="shared" si="236"/>
        <v>-0.1811683435</v>
      </c>
      <c r="AG232" s="38">
        <f t="shared" si="236"/>
        <v>-0.0006244168185</v>
      </c>
      <c r="AH232" s="38">
        <f t="shared" si="236"/>
        <v>0.0006052824762</v>
      </c>
      <c r="AI232" s="38">
        <f t="shared" si="236"/>
        <v>0.01187515285</v>
      </c>
      <c r="AJ232" s="38">
        <f t="shared" si="236"/>
        <v>-0.0001013433245</v>
      </c>
      <c r="AK232" s="38">
        <f t="shared" si="236"/>
        <v>0.0006451000613</v>
      </c>
      <c r="AL232" s="38">
        <f t="shared" si="236"/>
        <v>0.003714415719</v>
      </c>
      <c r="AM232" s="38">
        <f t="shared" si="236"/>
        <v>-0.006370172904</v>
      </c>
    </row>
    <row r="233">
      <c r="A233" s="38"/>
      <c r="B233" s="38"/>
      <c r="C233" s="38"/>
      <c r="D233" s="38"/>
      <c r="E233" s="38"/>
      <c r="F233" s="38"/>
      <c r="G233" s="38"/>
      <c r="H233" s="52">
        <f>'Original Data'!N229-$H$2</f>
        <v>0.1193010124</v>
      </c>
      <c r="I233" s="52">
        <f>'Original Data'!P229-$I$2</f>
        <v>-0.08507522788</v>
      </c>
      <c r="J233" s="52">
        <f>'Original Data'!J229-$J$2</f>
        <v>0.02797973273</v>
      </c>
      <c r="K233" s="40">
        <f t="shared" si="2"/>
        <v>-0.08507522788</v>
      </c>
      <c r="L233" s="41">
        <f t="shared" si="3"/>
        <v>0.02797973273</v>
      </c>
      <c r="M233" s="42">
        <f t="shared" si="4"/>
        <v>0.1193010124</v>
      </c>
      <c r="N233" s="58">
        <f>'Cubic Output'!J229</f>
        <v>0.1173100319</v>
      </c>
      <c r="O233" s="59">
        <f t="shared" si="6"/>
        <v>0.001990980529</v>
      </c>
      <c r="P233" s="45">
        <f t="shared" si="7"/>
        <v>0.1421007032</v>
      </c>
      <c r="Q233" s="46">
        <f t="shared" si="8"/>
        <v>0.004809836369</v>
      </c>
      <c r="R233" s="46">
        <f t="shared" si="9"/>
        <v>0.850593301</v>
      </c>
      <c r="S233" s="46">
        <f t="shared" si="10"/>
        <v>-0.1000787229</v>
      </c>
      <c r="T233" s="38">
        <f t="shared" ref="T233:AM233" si="237">T$1*POWER($K233,T$2)*POWER($L233,T$3)</f>
        <v>0.1421007032</v>
      </c>
      <c r="U233" s="38">
        <f t="shared" si="237"/>
        <v>-0.1899613206</v>
      </c>
      <c r="V233" s="38">
        <f t="shared" si="237"/>
        <v>0.007081640734</v>
      </c>
      <c r="W233" s="38">
        <f t="shared" si="237"/>
        <v>0.1876895163</v>
      </c>
      <c r="X233" s="38">
        <f t="shared" si="237"/>
        <v>0.880120498</v>
      </c>
      <c r="Y233" s="38">
        <f t="shared" si="237"/>
        <v>-0.002679747791</v>
      </c>
      <c r="Z233" s="38">
        <f t="shared" si="237"/>
        <v>-0.02219098597</v>
      </c>
      <c r="AA233" s="38">
        <f t="shared" si="237"/>
        <v>0.00006179689654</v>
      </c>
      <c r="AB233" s="38">
        <f t="shared" si="237"/>
        <v>0.001773876322</v>
      </c>
      <c r="AC233" s="38">
        <f t="shared" si="237"/>
        <v>-0.006492136494</v>
      </c>
      <c r="AD233" s="38">
        <f t="shared" si="237"/>
        <v>-0.002894165155</v>
      </c>
      <c r="AE233" s="38">
        <f t="shared" si="237"/>
        <v>-0.02552044193</v>
      </c>
      <c r="AF233" s="38">
        <f t="shared" si="237"/>
        <v>-0.07307876937</v>
      </c>
      <c r="AG233" s="38">
        <f t="shared" si="237"/>
        <v>-0.000007834001407</v>
      </c>
      <c r="AH233" s="38">
        <f t="shared" si="237"/>
        <v>-0.0000273477461</v>
      </c>
      <c r="AI233" s="38">
        <f t="shared" si="237"/>
        <v>0.001932222043</v>
      </c>
      <c r="AJ233" s="38">
        <f t="shared" si="237"/>
        <v>0.0000001424159813</v>
      </c>
      <c r="AK233" s="38">
        <f t="shared" si="237"/>
        <v>0.000003264713298</v>
      </c>
      <c r="AL233" s="38">
        <f t="shared" si="237"/>
        <v>-0.0000676959768</v>
      </c>
      <c r="AM233" s="38">
        <f t="shared" si="237"/>
        <v>-0.0004180978715</v>
      </c>
    </row>
    <row r="234">
      <c r="A234" s="38"/>
      <c r="B234" s="38"/>
      <c r="C234" s="38"/>
      <c r="D234" s="38"/>
      <c r="E234" s="38"/>
      <c r="F234" s="38"/>
      <c r="G234" s="38"/>
      <c r="H234" s="52">
        <f>'Original Data'!N230-$H$2</f>
        <v>0.05815382627</v>
      </c>
      <c r="I234" s="52">
        <f>'Original Data'!P230-$I$2</f>
        <v>-0.08236960017</v>
      </c>
      <c r="J234" s="52">
        <f>'Original Data'!J230-$J$2</f>
        <v>-0.02757582282</v>
      </c>
      <c r="K234" s="40">
        <f t="shared" si="2"/>
        <v>-0.08236960017</v>
      </c>
      <c r="L234" s="41">
        <f t="shared" si="3"/>
        <v>-0.02757582282</v>
      </c>
      <c r="M234" s="42">
        <f t="shared" si="4"/>
        <v>0.05815382627</v>
      </c>
      <c r="N234" s="58">
        <f>'Cubic Output'!J230</f>
        <v>0.05506766765</v>
      </c>
      <c r="O234" s="59">
        <f t="shared" si="6"/>
        <v>0.003086158619</v>
      </c>
      <c r="P234" s="45">
        <f t="shared" si="7"/>
        <v>0.1421007032</v>
      </c>
      <c r="Q234" s="46">
        <f t="shared" si="8"/>
        <v>-0.01522026201</v>
      </c>
      <c r="R234" s="46">
        <f t="shared" si="9"/>
        <v>0.8535578998</v>
      </c>
      <c r="S234" s="46">
        <f t="shared" si="10"/>
        <v>-0.04698101746</v>
      </c>
      <c r="T234" s="38">
        <f t="shared" ref="T234:AM234" si="238">T$1*POWER($K234,T$2)*POWER($L234,T$3)</f>
        <v>0.1421007032</v>
      </c>
      <c r="U234" s="38">
        <f t="shared" si="238"/>
        <v>-0.1899613206</v>
      </c>
      <c r="V234" s="38">
        <f t="shared" si="238"/>
        <v>-0.006979411563</v>
      </c>
      <c r="W234" s="38">
        <f t="shared" si="238"/>
        <v>0.1817204702</v>
      </c>
      <c r="X234" s="38">
        <f t="shared" si="238"/>
        <v>0.880120498</v>
      </c>
      <c r="Y234" s="38">
        <f t="shared" si="238"/>
        <v>0.00264106348</v>
      </c>
      <c r="Z234" s="38">
        <f t="shared" si="238"/>
        <v>-0.0214852512</v>
      </c>
      <c r="AA234" s="38">
        <f t="shared" si="238"/>
        <v>0.00006002559889</v>
      </c>
      <c r="AB234" s="38">
        <f t="shared" si="238"/>
        <v>-0.001692669201</v>
      </c>
      <c r="AC234" s="38">
        <f t="shared" si="238"/>
        <v>-0.006085766928</v>
      </c>
      <c r="AD234" s="38">
        <f t="shared" si="238"/>
        <v>-0.002894165155</v>
      </c>
      <c r="AE234" s="38">
        <f t="shared" si="238"/>
        <v>0.02515203386</v>
      </c>
      <c r="AF234" s="38">
        <f t="shared" si="238"/>
        <v>-0.07075466225</v>
      </c>
      <c r="AG234" s="38">
        <f t="shared" si="238"/>
        <v>-0.00000760945375</v>
      </c>
      <c r="AH234" s="38">
        <f t="shared" si="238"/>
        <v>0.00002609578072</v>
      </c>
      <c r="AI234" s="38">
        <f t="shared" si="238"/>
        <v>0.001811276306</v>
      </c>
      <c r="AJ234" s="38">
        <f t="shared" si="238"/>
        <v>-0.0000001363369209</v>
      </c>
      <c r="AK234" s="38">
        <f t="shared" si="238"/>
        <v>0.000003070285218</v>
      </c>
      <c r="AL234" s="38">
        <f t="shared" si="238"/>
        <v>0.0000625425308</v>
      </c>
      <c r="AM234" s="38">
        <f t="shared" si="238"/>
        <v>-0.0003794630273</v>
      </c>
    </row>
    <row r="235">
      <c r="A235" s="38"/>
      <c r="B235" s="38"/>
      <c r="C235" s="38"/>
      <c r="D235" s="38"/>
      <c r="E235" s="38"/>
      <c r="F235" s="38"/>
      <c r="G235" s="38"/>
      <c r="H235" s="52">
        <f>'Original Data'!N231-$H$2</f>
        <v>-0.00813971283</v>
      </c>
      <c r="I235" s="52">
        <f>'Original Data'!P231-$I$2</f>
        <v>-0.171023624</v>
      </c>
      <c r="J235" s="52">
        <f>'Original Data'!J231-$J$2</f>
        <v>-0.1503419456</v>
      </c>
      <c r="K235" s="40">
        <f t="shared" si="2"/>
        <v>-0.171023624</v>
      </c>
      <c r="L235" s="41">
        <f t="shared" si="3"/>
        <v>-0.1503419456</v>
      </c>
      <c r="M235" s="42">
        <f t="shared" si="4"/>
        <v>-0.00813971283</v>
      </c>
      <c r="N235" s="58">
        <f>'Cubic Output'!J231</f>
        <v>0.008118359837</v>
      </c>
      <c r="O235" s="59">
        <f t="shared" si="6"/>
        <v>-0.01625807267</v>
      </c>
      <c r="P235" s="45">
        <f t="shared" si="7"/>
        <v>0.1421007032</v>
      </c>
      <c r="Q235" s="46">
        <f t="shared" si="8"/>
        <v>0.1492926729</v>
      </c>
      <c r="R235" s="46">
        <f t="shared" si="9"/>
        <v>0.8062973682</v>
      </c>
      <c r="S235" s="46">
        <f t="shared" si="10"/>
        <v>-0.00655572775</v>
      </c>
      <c r="T235" s="38">
        <f t="shared" ref="T235:AM235" si="239">T$1*POWER($K235,T$2)*POWER($L235,T$3)</f>
        <v>0.1421007032</v>
      </c>
      <c r="U235" s="38">
        <f t="shared" si="239"/>
        <v>-0.1899613206</v>
      </c>
      <c r="V235" s="38">
        <f t="shared" si="239"/>
        <v>-0.03805138727</v>
      </c>
      <c r="W235" s="38">
        <f t="shared" si="239"/>
        <v>0.3773053808</v>
      </c>
      <c r="X235" s="38">
        <f t="shared" si="239"/>
        <v>0.880120498</v>
      </c>
      <c r="Y235" s="38">
        <f t="shared" si="239"/>
        <v>0.01439894013</v>
      </c>
      <c r="Z235" s="38">
        <f t="shared" si="239"/>
        <v>-0.04460972876</v>
      </c>
      <c r="AA235" s="38">
        <f t="shared" si="239"/>
        <v>0.00178418496</v>
      </c>
      <c r="AB235" s="38">
        <f t="shared" si="239"/>
        <v>-0.01916076856</v>
      </c>
      <c r="AC235" s="38">
        <f t="shared" si="239"/>
        <v>-0.0262357576</v>
      </c>
      <c r="AD235" s="38">
        <f t="shared" si="239"/>
        <v>-0.002894165155</v>
      </c>
      <c r="AE235" s="38">
        <f t="shared" si="239"/>
        <v>0.1371275748</v>
      </c>
      <c r="AF235" s="38">
        <f t="shared" si="239"/>
        <v>-0.1469075815</v>
      </c>
      <c r="AG235" s="38">
        <f t="shared" si="239"/>
        <v>-0.0002261813824</v>
      </c>
      <c r="AH235" s="38">
        <f t="shared" si="239"/>
        <v>0.0002954004329</v>
      </c>
      <c r="AI235" s="38">
        <f t="shared" si="239"/>
        <v>0.007808417028</v>
      </c>
      <c r="AJ235" s="38">
        <f t="shared" si="239"/>
        <v>-0.00002209370444</v>
      </c>
      <c r="AK235" s="38">
        <f t="shared" si="239"/>
        <v>0.0001894834315</v>
      </c>
      <c r="AL235" s="38">
        <f t="shared" si="239"/>
        <v>0.001469959709</v>
      </c>
      <c r="AM235" s="38">
        <f t="shared" si="239"/>
        <v>-0.003396541365</v>
      </c>
    </row>
    <row r="236">
      <c r="A236" s="38"/>
      <c r="B236" s="38"/>
      <c r="C236" s="38"/>
      <c r="D236" s="38"/>
      <c r="E236" s="38"/>
      <c r="F236" s="38"/>
      <c r="G236" s="38"/>
      <c r="H236" s="52">
        <f>'Original Data'!N232-$H$2</f>
        <v>-0.06604381517</v>
      </c>
      <c r="I236" s="52">
        <f>'Original Data'!P232-$I$2</f>
        <v>0.00831557672</v>
      </c>
      <c r="J236" s="52">
        <f>'Original Data'!J232-$J$2</f>
        <v>-0.0672583625</v>
      </c>
      <c r="K236" s="40">
        <f t="shared" si="2"/>
        <v>0.00831557672</v>
      </c>
      <c r="L236" s="41">
        <f t="shared" si="3"/>
        <v>-0.0672583625</v>
      </c>
      <c r="M236" s="42">
        <f t="shared" si="4"/>
        <v>-0.06604381517</v>
      </c>
      <c r="N236" s="58">
        <f>'Cubic Output'!J232</f>
        <v>-0.07232389147</v>
      </c>
      <c r="O236" s="59">
        <f t="shared" si="6"/>
        <v>0.006280076298</v>
      </c>
      <c r="P236" s="45">
        <f t="shared" si="7"/>
        <v>0.1421007032</v>
      </c>
      <c r="Q236" s="46">
        <f t="shared" si="8"/>
        <v>-0.225329829</v>
      </c>
      <c r="R236" s="46">
        <f t="shared" si="9"/>
        <v>0.889443021</v>
      </c>
      <c r="S236" s="46">
        <f t="shared" si="10"/>
        <v>0.06556038127</v>
      </c>
      <c r="T236" s="38">
        <f t="shared" ref="T236:AM236" si="240">T$1*POWER($K236,T$2)*POWER($L236,T$3)</f>
        <v>0.1421007032</v>
      </c>
      <c r="U236" s="38">
        <f t="shared" si="240"/>
        <v>-0.1899613206</v>
      </c>
      <c r="V236" s="38">
        <f t="shared" si="240"/>
        <v>-0.01702302035</v>
      </c>
      <c r="W236" s="38">
        <f t="shared" si="240"/>
        <v>-0.018345488</v>
      </c>
      <c r="X236" s="38">
        <f t="shared" si="240"/>
        <v>0.880120498</v>
      </c>
      <c r="Y236" s="38">
        <f t="shared" si="240"/>
        <v>0.006441642959</v>
      </c>
      <c r="Z236" s="38">
        <f t="shared" si="240"/>
        <v>0.002169031466</v>
      </c>
      <c r="AA236" s="38">
        <f t="shared" si="240"/>
        <v>0.0003570854224</v>
      </c>
      <c r="AB236" s="38">
        <f t="shared" si="240"/>
        <v>0.0004167881074</v>
      </c>
      <c r="AC236" s="38">
        <f t="shared" si="240"/>
        <v>-0.00006202491095</v>
      </c>
      <c r="AD236" s="38">
        <f t="shared" si="240"/>
        <v>-0.002894165155</v>
      </c>
      <c r="AE236" s="38">
        <f t="shared" si="240"/>
        <v>0.06134665942</v>
      </c>
      <c r="AF236" s="38">
        <f t="shared" si="240"/>
        <v>0.007142997185</v>
      </c>
      <c r="AG236" s="38">
        <f t="shared" si="240"/>
        <v>-0.00004526777004</v>
      </c>
      <c r="AH236" s="38">
        <f t="shared" si="240"/>
        <v>-0.000006425597544</v>
      </c>
      <c r="AI236" s="38">
        <f t="shared" si="240"/>
        <v>0.00001846016335</v>
      </c>
      <c r="AJ236" s="38">
        <f t="shared" si="240"/>
        <v>-0.000001978185027</v>
      </c>
      <c r="AK236" s="38">
        <f t="shared" si="240"/>
        <v>-0.000001843910162</v>
      </c>
      <c r="AL236" s="38">
        <f t="shared" si="240"/>
        <v>0.000001554691035</v>
      </c>
      <c r="AM236" s="38">
        <f t="shared" si="240"/>
        <v>0.0000003904322806</v>
      </c>
    </row>
    <row r="237">
      <c r="A237" s="38"/>
      <c r="B237" s="38"/>
      <c r="C237" s="38"/>
      <c r="D237" s="38"/>
      <c r="E237" s="38"/>
      <c r="F237" s="38"/>
      <c r="G237" s="38"/>
      <c r="H237" s="52">
        <f>'Original Data'!N233-$H$2</f>
        <v>-0.0129696811</v>
      </c>
      <c r="I237" s="52">
        <f>'Original Data'!P233-$I$2</f>
        <v>-0.05347567531</v>
      </c>
      <c r="J237" s="52">
        <f>'Original Data'!J233-$J$2</f>
        <v>-0.05822716382</v>
      </c>
      <c r="K237" s="40">
        <f t="shared" si="2"/>
        <v>-0.05347567531</v>
      </c>
      <c r="L237" s="41">
        <f t="shared" si="3"/>
        <v>-0.05822716382</v>
      </c>
      <c r="M237" s="42">
        <f t="shared" si="4"/>
        <v>-0.0129696811</v>
      </c>
      <c r="N237" s="58">
        <f>'Cubic Output'!J233</f>
        <v>-0.005768230908</v>
      </c>
      <c r="O237" s="59">
        <f t="shared" si="6"/>
        <v>-0.00720145019</v>
      </c>
      <c r="P237" s="45">
        <f t="shared" si="7"/>
        <v>0.1421007032</v>
      </c>
      <c r="Q237" s="46">
        <f t="shared" si="8"/>
        <v>-0.08672268879</v>
      </c>
      <c r="R237" s="46">
        <f t="shared" si="9"/>
        <v>0.8671308208</v>
      </c>
      <c r="S237" s="46">
        <f t="shared" si="10"/>
        <v>0.005004723554</v>
      </c>
      <c r="T237" s="38">
        <f t="shared" ref="T237:AM237" si="241">T$1*POWER($K237,T$2)*POWER($L237,T$3)</f>
        <v>0.1421007032</v>
      </c>
      <c r="U237" s="38">
        <f t="shared" si="241"/>
        <v>-0.1899613206</v>
      </c>
      <c r="V237" s="38">
        <f t="shared" si="241"/>
        <v>-0.01473723352</v>
      </c>
      <c r="W237" s="38">
        <f t="shared" si="241"/>
        <v>0.1179758654</v>
      </c>
      <c r="X237" s="38">
        <f t="shared" si="241"/>
        <v>0.880120498</v>
      </c>
      <c r="Y237" s="38">
        <f t="shared" si="241"/>
        <v>0.005576683491</v>
      </c>
      <c r="Z237" s="38">
        <f t="shared" si="241"/>
        <v>-0.01394857222</v>
      </c>
      <c r="AA237" s="38">
        <f t="shared" si="241"/>
        <v>0.0002676275479</v>
      </c>
      <c r="AB237" s="38">
        <f t="shared" si="241"/>
        <v>-0.002320377087</v>
      </c>
      <c r="AC237" s="38">
        <f t="shared" si="241"/>
        <v>-0.002565038897</v>
      </c>
      <c r="AD237" s="38">
        <f t="shared" si="241"/>
        <v>-0.002894165155</v>
      </c>
      <c r="AE237" s="38">
        <f t="shared" si="241"/>
        <v>0.05310926188</v>
      </c>
      <c r="AF237" s="38">
        <f t="shared" si="241"/>
        <v>-0.04593506994</v>
      </c>
      <c r="AG237" s="38">
        <f t="shared" si="241"/>
        <v>-0.0000339271825</v>
      </c>
      <c r="AH237" s="38">
        <f t="shared" si="241"/>
        <v>0.00003577311599</v>
      </c>
      <c r="AI237" s="38">
        <f t="shared" si="241"/>
        <v>0.0007634196697</v>
      </c>
      <c r="AJ237" s="38">
        <f t="shared" si="241"/>
        <v>-0.00000128352683</v>
      </c>
      <c r="AK237" s="38">
        <f t="shared" si="241"/>
        <v>0.000008887146813</v>
      </c>
      <c r="AL237" s="38">
        <f t="shared" si="241"/>
        <v>0.00005566103111</v>
      </c>
      <c r="AM237" s="38">
        <f t="shared" si="241"/>
        <v>-0.000103833484</v>
      </c>
    </row>
    <row r="238">
      <c r="A238" s="38"/>
      <c r="B238" s="38"/>
      <c r="C238" s="38"/>
      <c r="D238" s="38"/>
      <c r="E238" s="38"/>
      <c r="F238" s="38"/>
      <c r="G238" s="38"/>
      <c r="H238" s="52">
        <f>'Original Data'!N234-$H$2</f>
        <v>0.05988286646</v>
      </c>
      <c r="I238" s="52">
        <f>'Original Data'!P234-$I$2</f>
        <v>0.2110293086</v>
      </c>
      <c r="J238" s="52">
        <f>'Original Data'!J234-$J$2</f>
        <v>0.2632738504</v>
      </c>
      <c r="K238" s="40">
        <f t="shared" si="2"/>
        <v>0.2110293086</v>
      </c>
      <c r="L238" s="41">
        <f t="shared" si="3"/>
        <v>0.2632738504</v>
      </c>
      <c r="M238" s="42">
        <f t="shared" si="4"/>
        <v>0.05988286646</v>
      </c>
      <c r="N238" s="58">
        <f>'Cubic Output'!J234</f>
        <v>0.06013509192</v>
      </c>
      <c r="O238" s="59">
        <f t="shared" si="6"/>
        <v>-0.00025222546</v>
      </c>
      <c r="P238" s="45">
        <f t="shared" si="7"/>
        <v>0.1421007032</v>
      </c>
      <c r="Q238" s="46">
        <f t="shared" si="8"/>
        <v>-0.5888912871</v>
      </c>
      <c r="R238" s="46">
        <f t="shared" si="9"/>
        <v>0.8340737276</v>
      </c>
      <c r="S238" s="46">
        <f t="shared" si="10"/>
        <v>-0.0480584359</v>
      </c>
      <c r="T238" s="38">
        <f t="shared" ref="T238:AM238" si="242">T$1*POWER($K238,T$2)*POWER($L238,T$3)</f>
        <v>0.1421007032</v>
      </c>
      <c r="U238" s="38">
        <f t="shared" si="242"/>
        <v>-0.1899613206</v>
      </c>
      <c r="V238" s="38">
        <f t="shared" si="242"/>
        <v>0.06663433282</v>
      </c>
      <c r="W238" s="38">
        <f t="shared" si="242"/>
        <v>-0.4655642993</v>
      </c>
      <c r="X238" s="38">
        <f t="shared" si="242"/>
        <v>0.880120498</v>
      </c>
      <c r="Y238" s="38">
        <f t="shared" si="242"/>
        <v>-0.02521494847</v>
      </c>
      <c r="Z238" s="38">
        <f t="shared" si="242"/>
        <v>0.05504479439</v>
      </c>
      <c r="AA238" s="38">
        <f t="shared" si="242"/>
        <v>0.00547135623</v>
      </c>
      <c r="AB238" s="38">
        <f t="shared" si="242"/>
        <v>-0.04140255618</v>
      </c>
      <c r="AC238" s="38">
        <f t="shared" si="242"/>
        <v>-0.03994541635</v>
      </c>
      <c r="AD238" s="38">
        <f t="shared" si="242"/>
        <v>-0.002894165155</v>
      </c>
      <c r="AE238" s="38">
        <f t="shared" si="242"/>
        <v>-0.2401332806</v>
      </c>
      <c r="AF238" s="38">
        <f t="shared" si="242"/>
        <v>0.1812720643</v>
      </c>
      <c r="AG238" s="38">
        <f t="shared" si="242"/>
        <v>-0.0006936046113</v>
      </c>
      <c r="AH238" s="38">
        <f t="shared" si="242"/>
        <v>0.0006383007541</v>
      </c>
      <c r="AI238" s="38">
        <f t="shared" si="242"/>
        <v>0.01188875404</v>
      </c>
      <c r="AJ238" s="38">
        <f t="shared" si="242"/>
        <v>0.0001186454851</v>
      </c>
      <c r="AK238" s="38">
        <f t="shared" si="242"/>
        <v>-0.0007169898867</v>
      </c>
      <c r="AL238" s="38">
        <f t="shared" si="242"/>
        <v>-0.003919280372</v>
      </c>
      <c r="AM238" s="38">
        <f t="shared" si="242"/>
        <v>0.006381120145</v>
      </c>
    </row>
    <row r="239">
      <c r="A239" s="38"/>
      <c r="B239" s="38"/>
      <c r="C239" s="38"/>
      <c r="D239" s="38"/>
      <c r="E239" s="38"/>
      <c r="F239" s="38"/>
      <c r="G239" s="38"/>
      <c r="H239" s="52">
        <f>'Original Data'!N235-$H$2</f>
        <v>-0.0005969467698</v>
      </c>
      <c r="I239" s="52">
        <f>'Original Data'!P235-$I$2</f>
        <v>0.238904364</v>
      </c>
      <c r="J239" s="52">
        <f>'Original Data'!J235-$J$2</f>
        <v>0.2253481538</v>
      </c>
      <c r="K239" s="40">
        <f t="shared" si="2"/>
        <v>0.238904364</v>
      </c>
      <c r="L239" s="41">
        <f t="shared" si="3"/>
        <v>0.2253481538</v>
      </c>
      <c r="M239" s="42">
        <f t="shared" si="4"/>
        <v>-0.0005969467698</v>
      </c>
      <c r="N239" s="58">
        <f>'Cubic Output'!J235</f>
        <v>-0.01957109918</v>
      </c>
      <c r="O239" s="59">
        <f t="shared" si="6"/>
        <v>0.01897415241</v>
      </c>
      <c r="P239" s="45">
        <f t="shared" si="7"/>
        <v>0.1421007032</v>
      </c>
      <c r="Q239" s="46">
        <f t="shared" si="8"/>
        <v>-0.6599870569</v>
      </c>
      <c r="R239" s="46">
        <f t="shared" si="9"/>
        <v>0.8335474655</v>
      </c>
      <c r="S239" s="46">
        <f t="shared" si="10"/>
        <v>0.01656729882</v>
      </c>
      <c r="T239" s="38">
        <f t="shared" ref="T239:AM239" si="243">T$1*POWER($K239,T$2)*POWER($L239,T$3)</f>
        <v>0.1421007032</v>
      </c>
      <c r="U239" s="38">
        <f t="shared" si="243"/>
        <v>-0.1899613206</v>
      </c>
      <c r="V239" s="38">
        <f t="shared" si="243"/>
        <v>0.05703537916</v>
      </c>
      <c r="W239" s="38">
        <f t="shared" si="243"/>
        <v>-0.5270611155</v>
      </c>
      <c r="X239" s="38">
        <f t="shared" si="243"/>
        <v>0.880120498</v>
      </c>
      <c r="Y239" s="38">
        <f t="shared" si="243"/>
        <v>-0.02158262994</v>
      </c>
      <c r="Z239" s="38">
        <f t="shared" si="243"/>
        <v>0.06231571187</v>
      </c>
      <c r="AA239" s="38">
        <f t="shared" si="243"/>
        <v>0.004008552265</v>
      </c>
      <c r="AB239" s="38">
        <f t="shared" si="243"/>
        <v>-0.04011942881</v>
      </c>
      <c r="AC239" s="38">
        <f t="shared" si="243"/>
        <v>-0.05119523793</v>
      </c>
      <c r="AD239" s="38">
        <f t="shared" si="243"/>
        <v>-0.002894165155</v>
      </c>
      <c r="AE239" s="38">
        <f t="shared" si="243"/>
        <v>-0.2055410796</v>
      </c>
      <c r="AF239" s="38">
        <f t="shared" si="243"/>
        <v>0.2052164578</v>
      </c>
      <c r="AG239" s="38">
        <f t="shared" si="243"/>
        <v>-0.0005081647436</v>
      </c>
      <c r="AH239" s="38">
        <f t="shared" si="243"/>
        <v>0.0006185188556</v>
      </c>
      <c r="AI239" s="38">
        <f t="shared" si="243"/>
        <v>0.01523698205</v>
      </c>
      <c r="AJ239" s="38">
        <f t="shared" si="243"/>
        <v>0.00007440293274</v>
      </c>
      <c r="AK239" s="38">
        <f t="shared" si="243"/>
        <v>-0.0005946848783</v>
      </c>
      <c r="AL239" s="38">
        <f t="shared" si="243"/>
        <v>-0.004299472995</v>
      </c>
      <c r="AM239" s="38">
        <f t="shared" si="243"/>
        <v>0.009258504503</v>
      </c>
    </row>
    <row r="240">
      <c r="A240" s="38"/>
      <c r="B240" s="38"/>
      <c r="C240" s="38"/>
      <c r="D240" s="38"/>
      <c r="E240" s="38"/>
      <c r="F240" s="38"/>
      <c r="G240" s="38"/>
      <c r="H240" s="52">
        <f>'Original Data'!N236-$H$2</f>
        <v>-0.05772477027</v>
      </c>
      <c r="I240" s="52">
        <f>'Original Data'!P236-$I$2</f>
        <v>0.2411218255</v>
      </c>
      <c r="J240" s="52">
        <f>'Original Data'!J236-$J$2</f>
        <v>0.1946463994</v>
      </c>
      <c r="K240" s="40">
        <f t="shared" si="2"/>
        <v>0.2411218255</v>
      </c>
      <c r="L240" s="41">
        <f t="shared" si="3"/>
        <v>0.1946463994</v>
      </c>
      <c r="M240" s="42">
        <f t="shared" si="4"/>
        <v>-0.05772477027</v>
      </c>
      <c r="N240" s="58">
        <f>'Cubic Output'!J236</f>
        <v>-0.05438238233</v>
      </c>
      <c r="O240" s="59">
        <f t="shared" si="6"/>
        <v>-0.003342387941</v>
      </c>
      <c r="P240" s="45">
        <f t="shared" si="7"/>
        <v>0.1421007032</v>
      </c>
      <c r="Q240" s="46">
        <f t="shared" si="8"/>
        <v>-0.6726497122</v>
      </c>
      <c r="R240" s="46">
        <f t="shared" si="9"/>
        <v>0.8402379629</v>
      </c>
      <c r="S240" s="46">
        <f t="shared" si="10"/>
        <v>0.04770632013</v>
      </c>
      <c r="T240" s="38">
        <f t="shared" ref="T240:AM240" si="244">T$1*POWER($K240,T$2)*POWER($L240,T$3)</f>
        <v>0.1421007032</v>
      </c>
      <c r="U240" s="38">
        <f t="shared" si="244"/>
        <v>-0.1899613206</v>
      </c>
      <c r="V240" s="38">
        <f t="shared" si="244"/>
        <v>0.04926479763</v>
      </c>
      <c r="W240" s="38">
        <f t="shared" si="244"/>
        <v>-0.5319531892</v>
      </c>
      <c r="X240" s="38">
        <f t="shared" si="244"/>
        <v>0.880120498</v>
      </c>
      <c r="Y240" s="38">
        <f t="shared" si="244"/>
        <v>-0.0186421816</v>
      </c>
      <c r="Z240" s="38">
        <f t="shared" si="244"/>
        <v>0.0628941136</v>
      </c>
      <c r="AA240" s="38">
        <f t="shared" si="244"/>
        <v>0.002990696144</v>
      </c>
      <c r="AB240" s="38">
        <f t="shared" si="244"/>
        <v>-0.03497514724</v>
      </c>
      <c r="AC240" s="38">
        <f t="shared" si="244"/>
        <v>-0.052150016</v>
      </c>
      <c r="AD240" s="38">
        <f t="shared" si="244"/>
        <v>-0.002894165155</v>
      </c>
      <c r="AE240" s="38">
        <f t="shared" si="244"/>
        <v>-0.1775378693</v>
      </c>
      <c r="AF240" s="38">
        <f t="shared" si="244"/>
        <v>0.2071212351</v>
      </c>
      <c r="AG240" s="38">
        <f t="shared" si="244"/>
        <v>-0.0003791309776</v>
      </c>
      <c r="AH240" s="38">
        <f t="shared" si="244"/>
        <v>0.0005392097716</v>
      </c>
      <c r="AI240" s="38">
        <f t="shared" si="244"/>
        <v>0.01552114786</v>
      </c>
      <c r="AJ240" s="38">
        <f t="shared" si="244"/>
        <v>0.00004794763215</v>
      </c>
      <c r="AK240" s="38">
        <f t="shared" si="244"/>
        <v>-0.0004477999861</v>
      </c>
      <c r="AL240" s="38">
        <f t="shared" si="244"/>
        <v>-0.003782966329</v>
      </c>
      <c r="AM240" s="38">
        <f t="shared" si="244"/>
        <v>0.009518711465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5" width="11.57"/>
  </cols>
  <sheetData>
    <row r="1" ht="12.75" customHeight="1">
      <c r="A1" s="63" t="s">
        <v>561</v>
      </c>
      <c r="B1" s="63" t="s">
        <v>562</v>
      </c>
      <c r="C1" s="63" t="s">
        <v>563</v>
      </c>
      <c r="D1" s="63" t="s">
        <v>564</v>
      </c>
      <c r="E1" s="63" t="s">
        <v>565</v>
      </c>
      <c r="F1" s="63" t="s">
        <v>566</v>
      </c>
      <c r="G1" s="63" t="s">
        <v>567</v>
      </c>
      <c r="H1" s="64" t="s">
        <v>568</v>
      </c>
      <c r="I1" s="65" t="s">
        <v>569</v>
      </c>
      <c r="J1" s="66" t="s">
        <v>570</v>
      </c>
      <c r="K1" s="66" t="s">
        <v>571</v>
      </c>
      <c r="L1" s="67" t="s">
        <v>572</v>
      </c>
      <c r="M1" s="67" t="s">
        <v>573</v>
      </c>
      <c r="N1" s="68" t="s">
        <v>574</v>
      </c>
      <c r="O1" s="68" t="s">
        <v>575</v>
      </c>
      <c r="P1" s="69" t="s">
        <v>576</v>
      </c>
      <c r="Q1" s="69" t="s">
        <v>577</v>
      </c>
      <c r="R1" s="70" t="s">
        <v>578</v>
      </c>
      <c r="S1" s="70" t="s">
        <v>579</v>
      </c>
      <c r="T1" s="70" t="s">
        <v>580</v>
      </c>
      <c r="U1" s="70" t="s">
        <v>581</v>
      </c>
      <c r="V1" s="70" t="s">
        <v>582</v>
      </c>
      <c r="W1" s="70" t="s">
        <v>583</v>
      </c>
      <c r="X1" s="70" t="s">
        <v>584</v>
      </c>
      <c r="Y1" s="70" t="s">
        <v>585</v>
      </c>
      <c r="Z1" s="71" t="s">
        <v>586</v>
      </c>
      <c r="AA1" s="71" t="s">
        <v>587</v>
      </c>
      <c r="AB1" s="71" t="s">
        <v>588</v>
      </c>
      <c r="AC1" s="71" t="s">
        <v>589</v>
      </c>
      <c r="AD1" s="71" t="s">
        <v>582</v>
      </c>
      <c r="AE1" s="71" t="s">
        <v>590</v>
      </c>
      <c r="AF1" s="71" t="s">
        <v>591</v>
      </c>
      <c r="AG1" s="71" t="s">
        <v>592</v>
      </c>
      <c r="AH1" s="63" t="s">
        <v>593</v>
      </c>
      <c r="AI1" s="63" t="s">
        <v>594</v>
      </c>
      <c r="AJ1" s="63" t="s">
        <v>595</v>
      </c>
      <c r="AK1" s="63" t="s">
        <v>596</v>
      </c>
      <c r="AL1" s="63" t="s">
        <v>597</v>
      </c>
      <c r="AM1" s="63" t="s">
        <v>598</v>
      </c>
      <c r="AN1" s="63" t="s">
        <v>599</v>
      </c>
      <c r="AO1" s="64" t="s">
        <v>600</v>
      </c>
      <c r="AP1" s="50">
        <v>3.0</v>
      </c>
      <c r="AQ1" s="72" t="s">
        <v>601</v>
      </c>
      <c r="AR1" s="72" t="s">
        <v>602</v>
      </c>
      <c r="AS1" s="72" t="s">
        <v>603</v>
      </c>
      <c r="AT1" s="73">
        <v>3.0</v>
      </c>
      <c r="AU1" s="74" t="s">
        <v>604</v>
      </c>
      <c r="AV1" s="75">
        <v>-2.0</v>
      </c>
      <c r="AW1" s="75">
        <f>AV1</f>
        <v>-2</v>
      </c>
      <c r="AX1" s="75" t="s">
        <v>605</v>
      </c>
      <c r="AY1" s="75" t="s">
        <v>606</v>
      </c>
      <c r="AZ1" s="50">
        <v>1.0</v>
      </c>
      <c r="BA1" s="50">
        <v>1.0</v>
      </c>
      <c r="BB1" s="72" t="s">
        <v>601</v>
      </c>
      <c r="BC1" s="72" t="s">
        <v>602</v>
      </c>
      <c r="BD1" s="72" t="s">
        <v>603</v>
      </c>
      <c r="BE1" s="73">
        <f t="shared" ref="BE1:BF1" si="1">AZ1</f>
        <v>1</v>
      </c>
      <c r="BF1" s="73">
        <f t="shared" si="1"/>
        <v>1</v>
      </c>
      <c r="BG1" s="74" t="s">
        <v>604</v>
      </c>
      <c r="BH1" s="75">
        <v>9.0</v>
      </c>
      <c r="BI1" s="75">
        <f>BH1</f>
        <v>9</v>
      </c>
      <c r="BJ1" s="75" t="s">
        <v>607</v>
      </c>
      <c r="BK1" s="75" t="s">
        <v>608</v>
      </c>
      <c r="BL1" s="50">
        <v>1.0</v>
      </c>
      <c r="BM1" s="72" t="s">
        <v>601</v>
      </c>
      <c r="BN1" s="72" t="s">
        <v>602</v>
      </c>
      <c r="BO1" s="72" t="s">
        <v>603</v>
      </c>
      <c r="BP1" s="73">
        <f>BL1</f>
        <v>1</v>
      </c>
      <c r="BQ1" s="74" t="s">
        <v>604</v>
      </c>
      <c r="BR1" s="75">
        <v>-27.0</v>
      </c>
      <c r="BS1" s="75">
        <f>BR1</f>
        <v>-27</v>
      </c>
      <c r="BT1" s="75" t="s">
        <v>609</v>
      </c>
      <c r="BU1" s="75" t="s">
        <v>610</v>
      </c>
      <c r="BV1" s="76" t="s">
        <v>611</v>
      </c>
      <c r="BW1" s="76" t="s">
        <v>612</v>
      </c>
      <c r="BX1" s="76" t="s">
        <v>613</v>
      </c>
      <c r="BY1" s="77" t="s">
        <v>614</v>
      </c>
      <c r="BZ1" s="50">
        <v>2.0</v>
      </c>
      <c r="CA1" s="50">
        <v>2.0</v>
      </c>
      <c r="CB1" s="72" t="s">
        <v>601</v>
      </c>
      <c r="CC1" s="72" t="s">
        <v>602</v>
      </c>
      <c r="CD1" s="72" t="s">
        <v>603</v>
      </c>
      <c r="CE1" s="73">
        <f t="shared" ref="CE1:CF1" si="2">BZ1</f>
        <v>2</v>
      </c>
      <c r="CF1" s="73">
        <f t="shared" si="2"/>
        <v>2</v>
      </c>
      <c r="CG1" s="74" t="s">
        <v>604</v>
      </c>
      <c r="CH1" s="75">
        <v>-1.0</v>
      </c>
      <c r="CI1" s="75">
        <f>CH1</f>
        <v>-1</v>
      </c>
      <c r="CJ1" s="75" t="s">
        <v>615</v>
      </c>
      <c r="CK1" s="75" t="s">
        <v>616</v>
      </c>
      <c r="CL1" s="50">
        <v>3.0</v>
      </c>
      <c r="CM1" s="72" t="s">
        <v>601</v>
      </c>
      <c r="CN1" s="72" t="s">
        <v>602</v>
      </c>
      <c r="CO1" s="72" t="s">
        <v>603</v>
      </c>
      <c r="CP1" s="73">
        <f>CL1</f>
        <v>3</v>
      </c>
      <c r="CQ1" s="74" t="s">
        <v>604</v>
      </c>
      <c r="CR1" s="75">
        <v>4.0</v>
      </c>
      <c r="CS1" s="75">
        <f>CR1</f>
        <v>4</v>
      </c>
      <c r="CT1" s="75" t="s">
        <v>617</v>
      </c>
      <c r="CU1" s="75" t="s">
        <v>618</v>
      </c>
      <c r="CV1" s="50">
        <v>3.0</v>
      </c>
      <c r="CW1" s="50">
        <v>1.0</v>
      </c>
      <c r="CX1" s="72" t="s">
        <v>601</v>
      </c>
      <c r="CY1" s="72" t="s">
        <v>602</v>
      </c>
      <c r="CZ1" s="72" t="s">
        <v>603</v>
      </c>
      <c r="DA1" s="73">
        <f t="shared" ref="DA1:DB1" si="3">CV1</f>
        <v>3</v>
      </c>
      <c r="DB1" s="73">
        <f t="shared" si="3"/>
        <v>1</v>
      </c>
      <c r="DC1" s="74" t="s">
        <v>604</v>
      </c>
      <c r="DD1" s="75">
        <v>4.0</v>
      </c>
      <c r="DE1" s="75">
        <f>DD1</f>
        <v>4</v>
      </c>
      <c r="DF1" s="75" t="s">
        <v>619</v>
      </c>
      <c r="DG1" s="75" t="s">
        <v>620</v>
      </c>
      <c r="DH1" s="50">
        <v>1.0</v>
      </c>
      <c r="DI1" s="50">
        <v>1.0</v>
      </c>
      <c r="DJ1" s="50">
        <v>1.0</v>
      </c>
      <c r="DK1" s="72" t="s">
        <v>601</v>
      </c>
      <c r="DL1" s="72" t="s">
        <v>602</v>
      </c>
      <c r="DM1" s="72" t="s">
        <v>603</v>
      </c>
      <c r="DN1" s="73">
        <f t="shared" ref="DN1:DP1" si="4">DH1</f>
        <v>1</v>
      </c>
      <c r="DO1" s="73">
        <f t="shared" si="4"/>
        <v>1</v>
      </c>
      <c r="DP1" s="73">
        <f t="shared" si="4"/>
        <v>1</v>
      </c>
      <c r="DQ1" s="74" t="s">
        <v>604</v>
      </c>
      <c r="DR1" s="75">
        <v>-18.0</v>
      </c>
      <c r="DS1" s="75">
        <f>DR1</f>
        <v>-18</v>
      </c>
      <c r="DT1" s="75" t="s">
        <v>621</v>
      </c>
      <c r="DU1" s="75" t="s">
        <v>622</v>
      </c>
      <c r="DV1" s="50">
        <v>2.0</v>
      </c>
      <c r="DW1" s="72" t="s">
        <v>601</v>
      </c>
      <c r="DX1" s="72" t="s">
        <v>602</v>
      </c>
      <c r="DY1" s="72" t="s">
        <v>603</v>
      </c>
      <c r="DZ1" s="73">
        <f>DV1</f>
        <v>2</v>
      </c>
      <c r="EA1" s="74" t="s">
        <v>604</v>
      </c>
      <c r="EB1" s="75">
        <v>27.0</v>
      </c>
      <c r="EC1" s="75">
        <f>EB1</f>
        <v>27</v>
      </c>
      <c r="ED1" s="75" t="s">
        <v>623</v>
      </c>
      <c r="EE1" s="75" t="s">
        <v>624</v>
      </c>
      <c r="EF1" s="76" t="s">
        <v>625</v>
      </c>
      <c r="EG1" s="76" t="s">
        <v>626</v>
      </c>
      <c r="EH1" s="76" t="s">
        <v>627</v>
      </c>
      <c r="EI1" s="77" t="s">
        <v>628</v>
      </c>
      <c r="EJ1" s="50">
        <v>0.5</v>
      </c>
      <c r="EK1" s="72" t="s">
        <v>601</v>
      </c>
      <c r="EL1" s="72" t="s">
        <v>602</v>
      </c>
      <c r="EM1" s="72" t="s">
        <v>603</v>
      </c>
      <c r="EN1" s="73">
        <f>EJ1</f>
        <v>0.5</v>
      </c>
      <c r="EO1" s="74" t="s">
        <v>604</v>
      </c>
      <c r="EP1" s="75">
        <f>3*SQRT(3)</f>
        <v>5.196152423</v>
      </c>
      <c r="EQ1" s="75">
        <f>EP1</f>
        <v>5.196152423</v>
      </c>
      <c r="ER1" s="75" t="s">
        <v>629</v>
      </c>
      <c r="ES1" s="75" t="s">
        <v>630</v>
      </c>
      <c r="ET1" s="76" t="s">
        <v>631</v>
      </c>
      <c r="EU1" s="76" t="s">
        <v>632</v>
      </c>
      <c r="EV1" s="76" t="s">
        <v>633</v>
      </c>
      <c r="EW1" s="77" t="s">
        <v>634</v>
      </c>
      <c r="EX1" s="50">
        <f>1/3</f>
        <v>0.3333333333</v>
      </c>
      <c r="EY1" s="72" t="s">
        <v>601</v>
      </c>
      <c r="EZ1" s="72" t="s">
        <v>602</v>
      </c>
      <c r="FA1" s="72" t="s">
        <v>603</v>
      </c>
      <c r="FB1" s="73">
        <f>EX1</f>
        <v>0.3333333333</v>
      </c>
      <c r="FC1" s="74" t="s">
        <v>604</v>
      </c>
      <c r="FD1" s="75">
        <f>1/(3*(POWER(2,1/3)))</f>
        <v>0.264566842</v>
      </c>
      <c r="FE1" s="75">
        <f>FD1</f>
        <v>0.264566842</v>
      </c>
      <c r="FF1" s="75" t="s">
        <v>635</v>
      </c>
      <c r="FG1" s="75" t="s">
        <v>636</v>
      </c>
      <c r="FH1" s="50">
        <f>2</f>
        <v>2</v>
      </c>
      <c r="FI1" s="72" t="s">
        <v>601</v>
      </c>
      <c r="FJ1" s="72" t="s">
        <v>602</v>
      </c>
      <c r="FK1" s="72" t="s">
        <v>603</v>
      </c>
      <c r="FL1" s="73">
        <f>FH1</f>
        <v>2</v>
      </c>
      <c r="FM1" s="74" t="s">
        <v>604</v>
      </c>
      <c r="FN1" s="75">
        <f>-1</f>
        <v>-1</v>
      </c>
      <c r="FO1" s="75">
        <f>FN1</f>
        <v>-1</v>
      </c>
      <c r="FP1" s="75" t="s">
        <v>637</v>
      </c>
      <c r="FQ1" s="75" t="s">
        <v>638</v>
      </c>
      <c r="FR1" s="76" t="s">
        <v>639</v>
      </c>
      <c r="FS1" s="76" t="s">
        <v>640</v>
      </c>
      <c r="FT1" s="76" t="s">
        <v>641</v>
      </c>
      <c r="FU1" s="77" t="s">
        <v>642</v>
      </c>
      <c r="FV1" s="50">
        <v>1.0</v>
      </c>
      <c r="FW1" s="50">
        <v>-1.0</v>
      </c>
      <c r="FX1" s="72" t="s">
        <v>601</v>
      </c>
      <c r="FY1" s="72" t="s">
        <v>602</v>
      </c>
      <c r="FZ1" s="72" t="s">
        <v>603</v>
      </c>
      <c r="GA1" s="73">
        <f t="shared" ref="GA1:GB1" si="5">FV1</f>
        <v>1</v>
      </c>
      <c r="GB1" s="73">
        <f t="shared" si="5"/>
        <v>-1</v>
      </c>
      <c r="GC1" s="74" t="s">
        <v>604</v>
      </c>
      <c r="GD1" s="75">
        <f>1/9</f>
        <v>0.1111111111</v>
      </c>
      <c r="GE1" s="75">
        <f>GD1</f>
        <v>0.1111111111</v>
      </c>
      <c r="GF1" s="75" t="s">
        <v>643</v>
      </c>
      <c r="GG1" s="75" t="s">
        <v>644</v>
      </c>
      <c r="GH1" s="78" t="s">
        <v>645</v>
      </c>
      <c r="GI1" s="78" t="s">
        <v>646</v>
      </c>
      <c r="GJ1" s="78" t="s">
        <v>647</v>
      </c>
      <c r="GK1" s="78" t="s">
        <v>648</v>
      </c>
      <c r="GL1" s="79" t="s">
        <v>649</v>
      </c>
      <c r="GM1" s="79" t="s">
        <v>650</v>
      </c>
      <c r="GN1" s="79" t="s">
        <v>651</v>
      </c>
      <c r="GO1" s="79" t="s">
        <v>652</v>
      </c>
      <c r="GP1" s="50">
        <v>1.0</v>
      </c>
      <c r="GQ1" s="50">
        <v>1.0</v>
      </c>
      <c r="GR1" s="72" t="s">
        <v>601</v>
      </c>
      <c r="GS1" s="72" t="s">
        <v>602</v>
      </c>
      <c r="GT1" s="72" t="s">
        <v>603</v>
      </c>
      <c r="GU1" s="73">
        <f t="shared" ref="GU1:GV1" si="6">GP1</f>
        <v>1</v>
      </c>
      <c r="GV1" s="73">
        <f t="shared" si="6"/>
        <v>1</v>
      </c>
      <c r="GW1" s="74" t="s">
        <v>604</v>
      </c>
      <c r="GX1" s="75">
        <v>1.0</v>
      </c>
      <c r="GY1" s="75">
        <f>GX1</f>
        <v>1</v>
      </c>
      <c r="GZ1" s="75" t="s">
        <v>653</v>
      </c>
      <c r="HA1" s="75" t="s">
        <v>654</v>
      </c>
      <c r="HB1" s="50">
        <v>1.0</v>
      </c>
      <c r="HC1" s="50">
        <v>1.0</v>
      </c>
      <c r="HD1" s="72" t="s">
        <v>601</v>
      </c>
      <c r="HE1" s="72" t="s">
        <v>602</v>
      </c>
      <c r="HF1" s="72" t="s">
        <v>603</v>
      </c>
      <c r="HG1" s="73">
        <f t="shared" ref="HG1:HH1" si="7">HB1</f>
        <v>1</v>
      </c>
      <c r="HH1" s="73">
        <f t="shared" si="7"/>
        <v>1</v>
      </c>
      <c r="HI1" s="74" t="s">
        <v>604</v>
      </c>
      <c r="HJ1" s="75">
        <v>1.0</v>
      </c>
      <c r="HK1" s="75">
        <f>HJ1</f>
        <v>1</v>
      </c>
      <c r="HL1" s="75" t="s">
        <v>655</v>
      </c>
      <c r="HM1" s="75" t="s">
        <v>656</v>
      </c>
      <c r="HN1" s="50">
        <v>1.0</v>
      </c>
      <c r="HO1" s="50">
        <v>1.0</v>
      </c>
      <c r="HP1" s="72" t="s">
        <v>601</v>
      </c>
      <c r="HQ1" s="72" t="s">
        <v>602</v>
      </c>
      <c r="HR1" s="72" t="s">
        <v>603</v>
      </c>
      <c r="HS1" s="73">
        <f t="shared" ref="HS1:HT1" si="8">HN1</f>
        <v>1</v>
      </c>
      <c r="HT1" s="73">
        <f t="shared" si="8"/>
        <v>1</v>
      </c>
      <c r="HU1" s="74" t="s">
        <v>604</v>
      </c>
      <c r="HV1" s="75">
        <v>1.0</v>
      </c>
      <c r="HW1" s="75">
        <f>HV1</f>
        <v>1</v>
      </c>
      <c r="HX1" s="75" t="s">
        <v>657</v>
      </c>
      <c r="HY1" s="75" t="s">
        <v>658</v>
      </c>
      <c r="HZ1" s="50">
        <v>1.0</v>
      </c>
      <c r="IA1" s="50">
        <v>1.0</v>
      </c>
      <c r="IB1" s="72" t="s">
        <v>601</v>
      </c>
      <c r="IC1" s="72" t="s">
        <v>602</v>
      </c>
      <c r="ID1" s="72" t="s">
        <v>603</v>
      </c>
      <c r="IE1" s="73">
        <f t="shared" ref="IE1:IF1" si="9">HZ1</f>
        <v>1</v>
      </c>
      <c r="IF1" s="73">
        <f t="shared" si="9"/>
        <v>1</v>
      </c>
      <c r="IG1" s="74" t="s">
        <v>604</v>
      </c>
      <c r="IH1" s="75">
        <v>1.0</v>
      </c>
      <c r="II1" s="75">
        <f>IH1</f>
        <v>1</v>
      </c>
      <c r="IJ1" s="75" t="s">
        <v>659</v>
      </c>
      <c r="IK1" s="75" t="s">
        <v>660</v>
      </c>
    </row>
    <row r="2" ht="12.75" customHeight="1">
      <c r="A2" s="80">
        <f>'Cubic Input'!P6</f>
        <v>0.1421007032</v>
      </c>
      <c r="B2" s="80">
        <f>'Cubic Input'!Q6</f>
        <v>-0.6487464549</v>
      </c>
      <c r="C2" s="80">
        <f>'Cubic Input'!R6</f>
        <v>0.8149971401</v>
      </c>
      <c r="D2" s="80">
        <f>'Cubic Input'!S6</f>
        <v>-0.04934421668</v>
      </c>
      <c r="E2" s="80">
        <f t="shared" ref="E2:H2" si="10">0</f>
        <v>0</v>
      </c>
      <c r="F2" s="80">
        <f t="shared" si="10"/>
        <v>0</v>
      </c>
      <c r="G2" s="80">
        <f t="shared" si="10"/>
        <v>0</v>
      </c>
      <c r="H2" s="81">
        <f t="shared" si="10"/>
        <v>0</v>
      </c>
      <c r="I2" s="65">
        <f>'Cubic Input'!M6</f>
        <v>0.08273638656</v>
      </c>
      <c r="J2" s="66">
        <f t="shared" ref="J2:J236" si="27">IF(ABS(I2-L2)&lt;ABS(I2-K2),L2,K2)</f>
        <v>0.0637334871</v>
      </c>
      <c r="K2" s="66">
        <f t="shared" ref="K2:K236" si="28">IF(ABS(I2-N2)&lt;ABS(I2-P2),N2,P2)</f>
        <v>0.0637334871</v>
      </c>
      <c r="L2" s="67">
        <f t="shared" ref="L2:L236" si="29">-(AI2/3)+FD2-GD2</f>
        <v>2.250832921</v>
      </c>
      <c r="M2" s="67">
        <f t="shared" ref="M2:M236" si="30">-(AM2/3)+FE2-GE2</f>
        <v>-0.6182179222</v>
      </c>
      <c r="N2" s="68">
        <f t="shared" ref="N2:N236" si="31">-(AI2/3)+GX2-HJ2</f>
        <v>2.250832921</v>
      </c>
      <c r="O2" s="68">
        <f t="shared" ref="O2:O236" si="32">-(AM2/3)+GY2-HK2</f>
        <v>0.6182179222</v>
      </c>
      <c r="P2" s="69">
        <f t="shared" ref="P2:P236" si="33">-(AI2/3)+HV2-IH2</f>
        <v>0.0637334871</v>
      </c>
      <c r="Q2" s="69">
        <f t="shared" ref="Q2:Q236" si="34">-(AM2/3)+HW2-II2</f>
        <v>0</v>
      </c>
      <c r="R2" s="70">
        <f t="shared" ref="R2:U2" si="11">ATAN2(A2,E2)</f>
        <v>0</v>
      </c>
      <c r="S2" s="70">
        <f t="shared" si="11"/>
        <v>3.141592654</v>
      </c>
      <c r="T2" s="70">
        <f t="shared" si="11"/>
        <v>0</v>
      </c>
      <c r="U2" s="70">
        <f t="shared" si="11"/>
        <v>3.141592654</v>
      </c>
      <c r="V2" s="70">
        <f t="shared" ref="V2:Y2" si="12">SQRT(POWER(A2,2)+POWER(E2,2))</f>
        <v>0.1421007032</v>
      </c>
      <c r="W2" s="70">
        <f t="shared" si="12"/>
        <v>0.6487464549</v>
      </c>
      <c r="X2" s="70">
        <f t="shared" si="12"/>
        <v>0.8149971401</v>
      </c>
      <c r="Y2" s="70">
        <f t="shared" si="12"/>
        <v>0.04934421668</v>
      </c>
      <c r="Z2" s="71">
        <f t="shared" ref="Z2:AC2" si="13">R2-$R2</f>
        <v>0</v>
      </c>
      <c r="AA2" s="71">
        <f t="shared" si="13"/>
        <v>3.141592654</v>
      </c>
      <c r="AB2" s="71">
        <f t="shared" si="13"/>
        <v>0</v>
      </c>
      <c r="AC2" s="71">
        <f t="shared" si="13"/>
        <v>3.141592654</v>
      </c>
      <c r="AD2" s="71">
        <f t="shared" ref="AD2:AG2" si="14">V2/$V2</f>
        <v>1</v>
      </c>
      <c r="AE2" s="71">
        <f t="shared" si="14"/>
        <v>4.56539933</v>
      </c>
      <c r="AF2" s="71">
        <f t="shared" si="14"/>
        <v>5.735349101</v>
      </c>
      <c r="AG2" s="71">
        <f t="shared" si="14"/>
        <v>0.3472482232</v>
      </c>
      <c r="AH2" s="80">
        <f t="shared" ref="AH2:AK2" si="15">AD2*COS(Z2)</f>
        <v>1</v>
      </c>
      <c r="AI2" s="80">
        <f t="shared" si="15"/>
        <v>-4.56539933</v>
      </c>
      <c r="AJ2" s="80">
        <f t="shared" si="15"/>
        <v>5.735349101</v>
      </c>
      <c r="AK2" s="80">
        <f t="shared" si="15"/>
        <v>-0.3472482232</v>
      </c>
      <c r="AL2" s="80">
        <f t="shared" ref="AL2:AO2" si="16">AD2*SIN(Z2)</f>
        <v>0</v>
      </c>
      <c r="AM2" s="80">
        <f t="shared" si="16"/>
        <v>0</v>
      </c>
      <c r="AN2" s="80">
        <f t="shared" si="16"/>
        <v>0</v>
      </c>
      <c r="AO2" s="80">
        <f t="shared" si="16"/>
        <v>0</v>
      </c>
      <c r="AP2" s="50">
        <f t="shared" ref="AP2:AP236" si="41">AP$1*AA2</f>
        <v>9.424777961</v>
      </c>
      <c r="AQ2" s="72">
        <f t="shared" ref="AQ2:AQ236" si="42">SUM(AP2)</f>
        <v>9.424777961</v>
      </c>
      <c r="AR2" s="72">
        <f t="shared" ref="AR2:AR236" si="43">IF(AQ2&gt;=0,(AQ2)-(FLOOR((AQ2)/(2*PI()),1))*(2*PI()),(AQ2)-(CEILING((AQ2)/(2*PI()),1))*(2*PI()))</f>
        <v>3.141592654</v>
      </c>
      <c r="AS2" s="72">
        <f t="shared" ref="AS2:AS236" si="44">IF(AR2=0,0,IF(AND(AR2&gt;0,AR2&lt;PI()),AR2,IF(AND(AR2&gt;0,AR2=PI()),PI(),IF(AND(AR2&gt;0,AR2&gt;PI()),AR2-2*PI(),IF(AND(AR2&lt;0,AR2&gt;-PI()),AR2,IF(AND(AR2&lt;0,AR2=-PI()),PI(),IF(AND(AR2&lt;0,AR2&lt;-PI()),AR2+2*PI(),"HELP")))))))</f>
        <v>3.141592654</v>
      </c>
      <c r="AT2" s="73">
        <f t="shared" ref="AT2:AT236" si="45">POWER(AE2,3)</f>
        <v>95.15602948</v>
      </c>
      <c r="AU2" s="74">
        <f t="shared" ref="AU2:AU236" si="46">PRODUCT(AT2)</f>
        <v>95.15602948</v>
      </c>
      <c r="AV2" s="75">
        <f t="shared" ref="AV2:AV236" si="47">AV$1*AU2*COS(AS2)</f>
        <v>190.312059</v>
      </c>
      <c r="AW2" s="75">
        <f t="shared" ref="AW2:AW236" si="48">AW$1*AU2*SIN(AS2)</f>
        <v>0</v>
      </c>
      <c r="AX2" s="75">
        <f t="shared" ref="AX2:AX236" si="49">ATAN2(AV2,AW2)</f>
        <v>0</v>
      </c>
      <c r="AY2" s="75">
        <f t="shared" ref="AY2:AY236" si="50">SQRT(POWER(AV2,2)+POWER(AW2,2))</f>
        <v>190.312059</v>
      </c>
      <c r="AZ2" s="50">
        <f t="shared" ref="AZ2:BA2" si="17">AZ$1*AA2</f>
        <v>3.141592654</v>
      </c>
      <c r="BA2" s="50">
        <f t="shared" si="17"/>
        <v>0</v>
      </c>
      <c r="BB2" s="72">
        <f t="shared" ref="BB2:BB236" si="52">SUM(AZ2:BA2)</f>
        <v>3.141592654</v>
      </c>
      <c r="BC2" s="72">
        <f t="shared" ref="BC2:BC236" si="53">IF(BB2&gt;=0,(BB2)-(FLOOR((BB2)/(2*PI()),1))*(2*PI()),(BB2)-(CEILING((BB2)/(2*PI()),1))*(2*PI()))</f>
        <v>3.141592654</v>
      </c>
      <c r="BD2" s="72">
        <f t="shared" ref="BD2:BD236" si="54">IF(BC2=0,0,IF(AND(BC2&gt;0,BC2&lt;PI()),BC2,IF(AND(BC2&gt;0,BC2=PI()),PI(),IF(AND(BC2&gt;0,BC2&gt;PI()),BC2-2*PI(),IF(AND(BC2&lt;0,BC2&gt;-PI()),BC2,IF(AND(BC2&lt;0,BC2=-PI()),PI(),IF(AND(BC2&lt;0,BC2&lt;-PI()),BC2+2*PI(),"HELP")))))))</f>
        <v>3.141592654</v>
      </c>
      <c r="BE2" s="73">
        <f t="shared" ref="BE2:BF2" si="18">POWER(AE2,BE$1)</f>
        <v>4.56539933</v>
      </c>
      <c r="BF2" s="73">
        <f t="shared" si="18"/>
        <v>5.735349101</v>
      </c>
      <c r="BG2" s="74">
        <f t="shared" ref="BG2:BG236" si="56">PRODUCT(BE2:BF2)</f>
        <v>26.18415894</v>
      </c>
      <c r="BH2" s="75">
        <f t="shared" ref="BH2:BH236" si="57">BH$1*BG2*COS(BD2)</f>
        <v>-235.6574305</v>
      </c>
      <c r="BI2" s="75">
        <f t="shared" ref="BI2:BI236" si="58">BI$1*BG2*SIN(BD2)</f>
        <v>0</v>
      </c>
      <c r="BJ2" s="75">
        <f t="shared" ref="BJ2:BJ236" si="59">ATAN2(BH2,BI2)</f>
        <v>3.141592654</v>
      </c>
      <c r="BK2" s="75">
        <f t="shared" ref="BK2:BK236" si="60">SQRT(POWER(BH2,2)+POWER(BI2,2))</f>
        <v>235.6574305</v>
      </c>
      <c r="BL2" s="50">
        <f t="shared" ref="BL2:BL236" si="61">BL$1*AC2</f>
        <v>3.141592654</v>
      </c>
      <c r="BM2" s="72">
        <f t="shared" ref="BM2:BM236" si="62">SUM(BL2)</f>
        <v>3.141592654</v>
      </c>
      <c r="BN2" s="72">
        <f t="shared" ref="BN2:BN236" si="63">IF(BM2&gt;=0,(BM2)-(FLOOR((BM2)/(2*PI()),1))*(2*PI()),(BM2)-(CEILING((BM2)/(2*PI()),1))*(2*PI()))</f>
        <v>3.141592654</v>
      </c>
      <c r="BO2" s="72">
        <f t="shared" ref="BO2:BO236" si="64">IF(BN2=0,0,IF(AND(BN2&gt;0,BN2&lt;PI()),BN2,IF(AND(BN2&gt;0,BN2=PI()),PI(),IF(AND(BN2&gt;0,BN2&gt;PI()),BN2-2*PI(),IF(AND(BN2&lt;0,BN2&gt;-PI()),BN2,IF(AND(BN2&lt;0,BN2=-PI()),PI(),IF(AND(BN2&lt;0,BN2&lt;-PI()),BN2+2*PI(),"HELP")))))))</f>
        <v>3.141592654</v>
      </c>
      <c r="BP2" s="73">
        <f t="shared" ref="BP2:BP236" si="65">POWER(AG2,BP$1)</f>
        <v>0.3472482232</v>
      </c>
      <c r="BQ2" s="74">
        <f t="shared" ref="BQ2:BQ236" si="66">PRODUCT(BP2)</f>
        <v>0.3472482232</v>
      </c>
      <c r="BR2" s="75">
        <f t="shared" ref="BR2:BR236" si="67">BR$1*BQ2*COS(BO2)</f>
        <v>9.375702025</v>
      </c>
      <c r="BS2" s="75">
        <f t="shared" ref="BS2:BS236" si="68">BS$1*BQ2*SIN(BO2)</f>
        <v>0</v>
      </c>
      <c r="BT2" s="75">
        <f t="shared" ref="BT2:BT236" si="69">ATAN2(BR2,BS2)</f>
        <v>0</v>
      </c>
      <c r="BU2" s="75">
        <f t="shared" ref="BU2:BU236" si="70">SQRT(POWER(BR2,2)+POWER(BS2,2))</f>
        <v>9.375702025</v>
      </c>
      <c r="BV2" s="76">
        <f t="shared" ref="BV2:BW2" si="19">AV2+BH2+BR2</f>
        <v>-35.96966949</v>
      </c>
      <c r="BW2" s="76">
        <f t="shared" si="19"/>
        <v>0</v>
      </c>
      <c r="BX2" s="76">
        <f t="shared" ref="BX2:BX236" si="72">ATAN2(BV2,BW2)</f>
        <v>3.141592654</v>
      </c>
      <c r="BY2" s="77">
        <f t="shared" ref="BY2:BY236" si="73">SQRT(POWER(BV2,2)+POWER(BW2,2))</f>
        <v>35.96966949</v>
      </c>
      <c r="BZ2" s="50">
        <f t="shared" ref="BZ2:CA2" si="20">BZ$1*AA2</f>
        <v>6.283185307</v>
      </c>
      <c r="CA2" s="50">
        <f t="shared" si="20"/>
        <v>0</v>
      </c>
      <c r="CB2" s="72">
        <f t="shared" ref="CB2:CB236" si="75">SUM(BZ2:CA2)</f>
        <v>6.283185307</v>
      </c>
      <c r="CC2" s="72">
        <f t="shared" ref="CC2:CC236" si="76">IF(CB2&gt;=0,(CB2)-(FLOOR((CB2)/(2*PI()),1))*(2*PI()),(CB2)-(CEILING((CB2)/(2*PI()),1))*(2*PI()))</f>
        <v>0</v>
      </c>
      <c r="CD2" s="72">
        <f t="shared" ref="CD2:CD236" si="77">IF(CC2=0,0,IF(AND(CC2&gt;0,CC2&lt;PI()),CC2,IF(AND(CC2&gt;0,CC2=PI()),PI(),IF(AND(CC2&gt;0,CC2&gt;PI()),CC2-2*PI(),IF(AND(CC2&lt;0,CC2&gt;-PI()),CC2,IF(AND(CC2&lt;0,CC2=-PI()),PI(),IF(AND(CC2&lt;0,CC2&lt;-PI()),CC2+2*PI(),"HELP")))))))</f>
        <v>0</v>
      </c>
      <c r="CE2" s="73">
        <f t="shared" ref="CE2:CF2" si="21">POWER(AE2,CE$1)</f>
        <v>20.84287104</v>
      </c>
      <c r="CF2" s="73">
        <f t="shared" si="21"/>
        <v>32.89422931</v>
      </c>
      <c r="CG2" s="74">
        <f t="shared" ref="CG2:CG236" si="79">PRODUCT(CE2:CF2)</f>
        <v>685.6101795</v>
      </c>
      <c r="CH2" s="75">
        <f t="shared" ref="CH2:CH236" si="80">CH$1*CG2*COS(CD2)</f>
        <v>-685.6101795</v>
      </c>
      <c r="CI2" s="75">
        <f t="shared" ref="CI2:CI236" si="81">CI$1*CG2*SIN(CD2)</f>
        <v>0</v>
      </c>
      <c r="CJ2" s="75">
        <f t="shared" ref="CJ2:CJ236" si="82">ATAN2(CH2,CI2)</f>
        <v>3.141592654</v>
      </c>
      <c r="CK2" s="75">
        <f t="shared" ref="CK2:CK236" si="83">SQRT(POWER(CH2,2)+POWER(CI2,2))</f>
        <v>685.6101795</v>
      </c>
      <c r="CL2" s="50">
        <f t="shared" ref="CL2:CL236" si="84">CL$1*AB2</f>
        <v>0</v>
      </c>
      <c r="CM2" s="72">
        <f t="shared" ref="CM2:CM236" si="85">SUM(CL2)</f>
        <v>0</v>
      </c>
      <c r="CN2" s="72">
        <f t="shared" ref="CN2:CN236" si="86">IF(CM2&gt;=0,(CM2)-(FLOOR((CM2)/(2*PI()),1))*(2*PI()),(CM2)-(CEILING((CM2)/(2*PI()),1))*(2*PI()))</f>
        <v>0</v>
      </c>
      <c r="CO2" s="72">
        <f t="shared" ref="CO2:CO236" si="87">IF(CN2=0,0,IF(AND(CN2&gt;0,CN2&lt;PI()),CN2,IF(AND(CN2&gt;0,CN2=PI()),PI(),IF(AND(CN2&gt;0,CN2&gt;PI()),CN2-2*PI(),IF(AND(CN2&lt;0,CN2&gt;-PI()),CN2,IF(AND(CN2&lt;0,CN2=-PI()),PI(),IF(AND(CN2&lt;0,CN2&lt;-PI()),CN2+2*PI(),"HELP")))))))</f>
        <v>0</v>
      </c>
      <c r="CP2" s="73">
        <f t="shared" ref="CP2:CP236" si="88">POWER(AF2,CP$1)</f>
        <v>188.6598885</v>
      </c>
      <c r="CQ2" s="74">
        <f t="shared" ref="CQ2:CQ236" si="89">PRODUCT(CP2)</f>
        <v>188.6598885</v>
      </c>
      <c r="CR2" s="75">
        <f t="shared" ref="CR2:CR236" si="90">CR$1*CQ2*COS(CO2)</f>
        <v>754.639554</v>
      </c>
      <c r="CS2" s="75">
        <f t="shared" ref="CS2:CS236" si="91">CS$1*CQ2*SIN(CO2)</f>
        <v>0</v>
      </c>
      <c r="CT2" s="75">
        <f t="shared" ref="CT2:CT236" si="92">ATAN2(CR2,CS2)</f>
        <v>0</v>
      </c>
      <c r="CU2" s="75">
        <f t="shared" ref="CU2:CU236" si="93">SQRT(POWER(CR2,2)+POWER(CS2,2))</f>
        <v>754.639554</v>
      </c>
      <c r="CV2" s="50">
        <f t="shared" ref="CV2:CV236" si="94">CV$1*AA2</f>
        <v>9.424777961</v>
      </c>
      <c r="CW2" s="50">
        <f t="shared" ref="CW2:CW236" si="95">CW$1*AC2</f>
        <v>3.141592654</v>
      </c>
      <c r="CX2" s="72">
        <f t="shared" ref="CX2:CX236" si="96">SUM(CV2:CW2)</f>
        <v>12.56637061</v>
      </c>
      <c r="CY2" s="72">
        <f t="shared" ref="CY2:CY236" si="97">IF(CX2&gt;=0,(CX2)-(FLOOR((CX2)/(2*PI()),1))*(2*PI()),(CX2)-(CEILING((CX2)/(2*PI()),1))*(2*PI()))</f>
        <v>0</v>
      </c>
      <c r="CZ2" s="72">
        <f t="shared" ref="CZ2:CZ236" si="98">IF(CY2=0,0,IF(AND(CY2&gt;0,CY2&lt;PI()),CY2,IF(AND(CY2&gt;0,CY2=PI()),PI(),IF(AND(CY2&gt;0,CY2&gt;PI()),CY2-2*PI(),IF(AND(CY2&lt;0,CY2&gt;-PI()),CY2,IF(AND(CY2&lt;0,CY2=-PI()),PI(),IF(AND(CY2&lt;0,CY2&lt;-PI()),CY2+2*PI(),"HELP")))))))</f>
        <v>0</v>
      </c>
      <c r="DA2" s="73">
        <f t="shared" ref="DA2:DA236" si="99">POWER(AE2,DA$1)</f>
        <v>95.15602948</v>
      </c>
      <c r="DB2" s="73">
        <f t="shared" ref="DB2:DB236" si="100">POWER(AG2,DB$1)</f>
        <v>0.3472482232</v>
      </c>
      <c r="DC2" s="74">
        <f t="shared" ref="DC2:DC236" si="101">PRODUCT(DA2:DB2)</f>
        <v>33.04276216</v>
      </c>
      <c r="DD2" s="75">
        <f t="shared" ref="DD2:DD236" si="102">DD$1*DC2*COS(CZ2)</f>
        <v>132.1710486</v>
      </c>
      <c r="DE2" s="75">
        <f t="shared" ref="DE2:DE236" si="103">DE$1*DC2*SIN(CZ2)</f>
        <v>0</v>
      </c>
      <c r="DF2" s="75">
        <f t="shared" ref="DF2:DF236" si="104">ATAN2(DD2,DE2)</f>
        <v>0</v>
      </c>
      <c r="DG2" s="75">
        <f t="shared" ref="DG2:DG236" si="105">SQRT(POWER(DD2,2)+POWER(DE2,2))</f>
        <v>132.1710486</v>
      </c>
      <c r="DH2" s="50">
        <f t="shared" ref="DH2:DJ2" si="22">DH$1*AA2</f>
        <v>3.141592654</v>
      </c>
      <c r="DI2" s="50">
        <f t="shared" si="22"/>
        <v>0</v>
      </c>
      <c r="DJ2" s="50">
        <f t="shared" si="22"/>
        <v>3.141592654</v>
      </c>
      <c r="DK2" s="72">
        <f t="shared" ref="DK2:DK236" si="107">SUM(DH2:DJ2)</f>
        <v>6.283185307</v>
      </c>
      <c r="DL2" s="72">
        <f t="shared" ref="DL2:DL236" si="108">IF(DK2&gt;=0,(DK2)-(FLOOR((DK2)/(2*PI()),1))*(2*PI()),(DK2)-(CEILING((DK2)/(2*PI()),1))*(2*PI()))</f>
        <v>0</v>
      </c>
      <c r="DM2" s="72">
        <f t="shared" ref="DM2:DM236" si="109">IF(DL2=0,0,IF(AND(DL2&gt;0,DL2&lt;PI()),DL2,IF(AND(DL2&gt;0,DL2=PI()),PI(),IF(AND(DL2&gt;0,DL2&gt;PI()),DL2-2*PI(),IF(AND(DL2&lt;0,DL2&gt;-PI()),DL2,IF(AND(DL2&lt;0,DL2=-PI()),PI(),IF(AND(DL2&lt;0,DL2&lt;-PI()),DL2+2*PI(),"HELP")))))))</f>
        <v>0</v>
      </c>
      <c r="DN2" s="73">
        <f t="shared" ref="DN2:DP2" si="23">POWER(AE2,DN$1)</f>
        <v>4.56539933</v>
      </c>
      <c r="DO2" s="73">
        <f t="shared" si="23"/>
        <v>5.735349101</v>
      </c>
      <c r="DP2" s="73">
        <f t="shared" si="23"/>
        <v>0.3472482232</v>
      </c>
      <c r="DQ2" s="74">
        <f t="shared" ref="DQ2:DQ236" si="111">PRODUCT(DN2:DP2)</f>
        <v>9.092402667</v>
      </c>
      <c r="DR2" s="75">
        <f t="shared" ref="DR2:DR236" si="112">DR$1*DQ2*COS(DM2)</f>
        <v>-163.663248</v>
      </c>
      <c r="DS2" s="75">
        <f t="shared" ref="DS2:DS236" si="113">DS$1*DQ2*SIN(DM2)</f>
        <v>0</v>
      </c>
      <c r="DT2" s="75">
        <f t="shared" ref="DT2:DT236" si="114">ATAN2(DR2,DS2)</f>
        <v>3.141592654</v>
      </c>
      <c r="DU2" s="75">
        <f t="shared" ref="DU2:DU236" si="115">SQRT(POWER(DR2,2)+POWER(DS2,2))</f>
        <v>163.663248</v>
      </c>
      <c r="DV2" s="50">
        <f t="shared" ref="DV2:DV236" si="116">DV$1*AC2</f>
        <v>6.283185307</v>
      </c>
      <c r="DW2" s="72">
        <f t="shared" ref="DW2:DW236" si="117">SUM(DV2)</f>
        <v>6.283185307</v>
      </c>
      <c r="DX2" s="72">
        <f t="shared" ref="DX2:DX236" si="118">IF(DW2&gt;=0,(DW2)-(FLOOR((DW2)/(2*PI()),1))*(2*PI()),(DW2)-(CEILING((DW2)/(2*PI()),1))*(2*PI()))</f>
        <v>0</v>
      </c>
      <c r="DY2" s="72">
        <f t="shared" ref="DY2:DY236" si="119">IF(DX2=0,0,IF(AND(DX2&gt;0,DX2&lt;PI()),DX2,IF(AND(DX2&gt;0,DX2=PI()),PI(),IF(AND(DX2&gt;0,DX2&gt;PI()),DX2-2*PI(),IF(AND(DX2&lt;0,DX2&gt;-PI()),DX2,IF(AND(DX2&lt;0,DX2=-PI()),PI(),IF(AND(DX2&lt;0,DX2&lt;-PI()),DX2+2*PI(),"HELP")))))))</f>
        <v>0</v>
      </c>
      <c r="DZ2" s="73">
        <f t="shared" ref="DZ2:DZ236" si="120">POWER(AG2,DZ$1)</f>
        <v>0.1205813285</v>
      </c>
      <c r="EA2" s="74">
        <f t="shared" ref="EA2:EA236" si="121">PRODUCT(DZ2)</f>
        <v>0.1205813285</v>
      </c>
      <c r="EB2" s="75">
        <f t="shared" ref="EB2:EB236" si="122">EB$1*EA2*COS(DY2)</f>
        <v>3.255695869</v>
      </c>
      <c r="EC2" s="75">
        <f t="shared" ref="EC2:EC236" si="123">EC$1*EA2*SIN(DY2)</f>
        <v>0</v>
      </c>
      <c r="ED2" s="75">
        <f t="shared" ref="ED2:ED236" si="124">ATAN2(EB2,EC2)</f>
        <v>0</v>
      </c>
      <c r="EE2" s="75">
        <f t="shared" ref="EE2:EE236" si="125">SQRT(POWER(EB2,2)+POWER(EC2,2))</f>
        <v>3.255695869</v>
      </c>
      <c r="EF2" s="76">
        <f t="shared" ref="EF2:EG2" si="24">CH2+CR2+DD2+DR2+EB2</f>
        <v>40.79287101</v>
      </c>
      <c r="EG2" s="76">
        <f t="shared" si="24"/>
        <v>0</v>
      </c>
      <c r="EH2" s="76">
        <f t="shared" ref="EH2:EH236" si="127">ATAN2(EF2,EG2)</f>
        <v>0</v>
      </c>
      <c r="EI2" s="77">
        <f t="shared" ref="EI2:EI236" si="128">SQRT(POWER(EF2,2)+POWER(EG2,2))</f>
        <v>40.79287101</v>
      </c>
      <c r="EJ2" s="50">
        <f t="shared" ref="EJ2:EJ236" si="129">EJ$1*EH2</f>
        <v>0</v>
      </c>
      <c r="EK2" s="72">
        <f t="shared" ref="EK2:EK236" si="130">SUM(EJ2)</f>
        <v>0</v>
      </c>
      <c r="EL2" s="72">
        <f t="shared" ref="EL2:EL236" si="131">IF(EK2&gt;=0,(EK2)-(FLOOR((EK2)/(2*PI()),1))*(2*PI()),(EK2)-(CEILING((EK2)/(2*PI()),1))*(2*PI()))</f>
        <v>0</v>
      </c>
      <c r="EM2" s="72">
        <f t="shared" ref="EM2:EM236" si="132">IF(EL2=0,0,IF(AND(EL2&gt;0,EL2&lt;PI()),EL2,IF(AND(EL2&gt;0,EL2=PI()),PI(),IF(AND(EL2&gt;0,EL2&gt;PI()),EL2-2*PI(),IF(AND(EL2&lt;0,EL2&gt;-PI()),EL2,IF(AND(EL2&lt;0,EL2=-PI()),PI(),IF(AND(EL2&lt;0,EL2&lt;-PI()),EL2+2*PI(),"HELP")))))))</f>
        <v>0</v>
      </c>
      <c r="EN2" s="73">
        <f t="shared" ref="EN2:EN236" si="133">POWER(EI2,EN$1)</f>
        <v>6.386929702</v>
      </c>
      <c r="EO2" s="74">
        <f t="shared" ref="EO2:EO236" si="134">PRODUCT(EN2)</f>
        <v>6.386929702</v>
      </c>
      <c r="EP2" s="75">
        <f t="shared" ref="EP2:EP236" si="135">EP$1*EO2*COS(EM2)</f>
        <v>33.18746024</v>
      </c>
      <c r="EQ2" s="75">
        <f t="shared" ref="EQ2:EQ236" si="136">EQ$1*EO2*SIN(EM2)</f>
        <v>0</v>
      </c>
      <c r="ER2" s="75">
        <f t="shared" ref="ER2:ER236" si="137">ATAN2(EP2,EQ2)</f>
        <v>0</v>
      </c>
      <c r="ES2" s="75">
        <f t="shared" ref="ES2:ES236" si="138">SQRT(POWER(EP2,2)+POWER(EQ2,2))</f>
        <v>33.18746024</v>
      </c>
      <c r="ET2" s="76">
        <f t="shared" ref="ET2:EU2" si="25">BV2+EP2</f>
        <v>-2.78220925</v>
      </c>
      <c r="EU2" s="76">
        <f t="shared" si="25"/>
        <v>0</v>
      </c>
      <c r="EV2" s="76">
        <f t="shared" ref="EV2:EV236" si="140">ATAN2(ET2,EU2)</f>
        <v>3.141592654</v>
      </c>
      <c r="EW2" s="77">
        <f t="shared" ref="EW2:EW236" si="141">SQRT(POWER(ET2,2)+POWER(EU2,2))</f>
        <v>2.78220925</v>
      </c>
      <c r="EX2" s="50">
        <f t="shared" ref="EX2:EX236" si="142">EX$1*EV2</f>
        <v>1.047197551</v>
      </c>
      <c r="EY2" s="72">
        <f t="shared" ref="EY2:EY236" si="143">SUM(EX2)</f>
        <v>1.047197551</v>
      </c>
      <c r="EZ2" s="72">
        <f t="shared" ref="EZ2:EZ236" si="144">IF(EY2&gt;=0,(EY2)-(FLOOR((EY2)/(2*PI()),1))*(2*PI()),(EY2)-(CEILING((EY2)/(2*PI()),1))*(2*PI()))</f>
        <v>1.047197551</v>
      </c>
      <c r="FA2" s="72">
        <f t="shared" ref="FA2:FA236" si="145">IF(EZ2=0,0,IF(AND(EZ2&gt;0,EZ2&lt;PI()),EZ2,IF(AND(EZ2&gt;0,EZ2=PI()),PI(),IF(AND(EZ2&gt;0,EZ2&gt;PI()),EZ2-2*PI(),IF(AND(EZ2&lt;0,EZ2&gt;-PI()),EZ2,IF(AND(EZ2&lt;0,EZ2=-PI()),PI(),IF(AND(EZ2&lt;0,EZ2&lt;-PI()),EZ2+2*PI(),"HELP")))))))</f>
        <v>1.047197551</v>
      </c>
      <c r="FB2" s="73">
        <f t="shared" ref="FB2:FB236" si="146">POWER(EW2,FB$1)</f>
        <v>1.406468241</v>
      </c>
      <c r="FC2" s="74">
        <f t="shared" ref="FC2:FC236" si="147">PRODUCT(FB2)</f>
        <v>1.406468241</v>
      </c>
      <c r="FD2" s="75">
        <f t="shared" ref="FD2:FD236" si="148">FD$1*FC2*COS(FA2)</f>
        <v>0.1860524305</v>
      </c>
      <c r="FE2" s="75">
        <f t="shared" ref="FE2:FE236" si="149">FE$1*FC2*SIN(FA2)</f>
        <v>0.3222522625</v>
      </c>
      <c r="FF2" s="75">
        <f t="shared" ref="FF2:FF236" si="150">ATAN2(FD2,FE2)</f>
        <v>1.047197551</v>
      </c>
      <c r="FG2" s="75">
        <f t="shared" ref="FG2:FG236" si="151">SQRT(POWER(FD2,2)+POWER(FE2,2))</f>
        <v>0.372104861</v>
      </c>
      <c r="FH2" s="50">
        <f t="shared" ref="FH2:FH236" si="152">FH$1*AA2</f>
        <v>6.283185307</v>
      </c>
      <c r="FI2" s="72">
        <f t="shared" ref="FI2:FI236" si="153">SUM(FH2)</f>
        <v>6.283185307</v>
      </c>
      <c r="FJ2" s="72">
        <f t="shared" ref="FJ2:FJ236" si="154">IF(FI2&gt;=0,(FI2)-(FLOOR((FI2)/(2*PI()),1))*(2*PI()),(FI2)-(CEILING((FI2)/(2*PI()),1))*(2*PI()))</f>
        <v>0</v>
      </c>
      <c r="FK2" s="72">
        <f t="shared" ref="FK2:FK236" si="155">IF(FJ2=0,0,IF(AND(FJ2&gt;0,FJ2&lt;PI()),FJ2,IF(AND(FJ2&gt;0,FJ2=PI()),PI(),IF(AND(FJ2&gt;0,FJ2&gt;PI()),FJ2-2*PI(),IF(AND(FJ2&lt;0,FJ2&gt;-PI()),FJ2,IF(AND(FJ2&lt;0,FJ2=-PI()),PI(),IF(AND(FJ2&lt;0,FJ2&lt;-PI()),FJ2+2*PI(),"HELP")))))))</f>
        <v>0</v>
      </c>
      <c r="FL2" s="73">
        <f t="shared" ref="FL2:FL236" si="156">POWER(AE2,FL$1)</f>
        <v>20.84287104</v>
      </c>
      <c r="FM2" s="74">
        <f t="shared" ref="FM2:FM236" si="157">PRODUCT(FL2)</f>
        <v>20.84287104</v>
      </c>
      <c r="FN2" s="75">
        <f t="shared" ref="FN2:FN236" si="158">FN$1*FM2*COS(FK2)</f>
        <v>-20.84287104</v>
      </c>
      <c r="FO2" s="75">
        <f t="shared" ref="FO2:FO236" si="159">FO$1*FM2*SIN(FK2)</f>
        <v>0</v>
      </c>
      <c r="FP2" s="75">
        <f t="shared" ref="FP2:FP236" si="160">ATAN2(FN2,FO2)</f>
        <v>3.141592654</v>
      </c>
      <c r="FQ2" s="75">
        <f t="shared" ref="FQ2:FQ236" si="161">SQRT(POWER(FN2,2)+POWER(FO2,2))</f>
        <v>20.84287104</v>
      </c>
      <c r="FR2" s="76">
        <f t="shared" ref="FR2:FR236" si="162">FN2+3*AJ2</f>
        <v>-3.636823737</v>
      </c>
      <c r="FS2" s="76">
        <f t="shared" ref="FS2:FS236" si="163">FO2+3*AN2</f>
        <v>0</v>
      </c>
      <c r="FT2" s="76">
        <f t="shared" ref="FT2:FT236" si="164">ATAN2(FR2,FS2)</f>
        <v>3.141592654</v>
      </c>
      <c r="FU2" s="77">
        <f t="shared" ref="FU2:FU236" si="165">SQRT(POWER(FR2,2)+POWER(FS2,2))</f>
        <v>3.636823737</v>
      </c>
      <c r="FV2" s="50">
        <f t="shared" ref="FV2:FV236" si="166">FV$1*FT2</f>
        <v>3.141592654</v>
      </c>
      <c r="FW2" s="50">
        <f t="shared" ref="FW2:FW236" si="167">FW$1*FF2</f>
        <v>-1.047197551</v>
      </c>
      <c r="FX2" s="72">
        <f t="shared" ref="FX2:FX236" si="168">SUM(FV2:FW2)</f>
        <v>2.094395102</v>
      </c>
      <c r="FY2" s="72">
        <f t="shared" ref="FY2:FY236" si="169">IF(FX2&gt;=0,(FX2)-(FLOOR((FX2)/(2*PI()),1))*(2*PI()),(FX2)-(CEILING((FX2)/(2*PI()),1))*(2*PI()))</f>
        <v>2.094395102</v>
      </c>
      <c r="FZ2" s="72">
        <f t="shared" ref="FZ2:FZ236" si="170">IF(FY2=0,0,IF(AND(FY2&gt;0,FY2&lt;PI()),FY2,IF(AND(FY2&gt;0,FY2=PI()),PI(),IF(AND(FY2&gt;0,FY2&gt;PI()),FY2-2*PI(),IF(AND(FY2&lt;0,FY2&gt;-PI()),FY2,IF(AND(FY2&lt;0,FY2=-PI()),PI(),IF(AND(FY2&lt;0,FY2&lt;-PI()),FY2+2*PI(),"HELP")))))))</f>
        <v>2.094395102</v>
      </c>
      <c r="GA2" s="73">
        <f t="shared" ref="GA2:GA236" si="171">POWER(FU2,GA$1)</f>
        <v>3.636823737</v>
      </c>
      <c r="GB2" s="73">
        <f t="shared" ref="GB2:GB236" si="172">POWER(FG2,GB$1)</f>
        <v>2.687414503</v>
      </c>
      <c r="GC2" s="74">
        <f t="shared" ref="GC2:GC236" si="173">PRODUCT(GA2:GB2)</f>
        <v>9.773652857</v>
      </c>
      <c r="GD2" s="75">
        <f t="shared" ref="GD2:GD236" si="174">GD$1*GC2*COS(FZ2)</f>
        <v>-0.5429807143</v>
      </c>
      <c r="GE2" s="75">
        <f t="shared" ref="GE2:GE236" si="175">GE$1*GC2*SIN(FZ2)</f>
        <v>0.9404701846</v>
      </c>
      <c r="GF2" s="75">
        <f t="shared" ref="GF2:GF236" si="176">ATAN2(GD2,GE2)</f>
        <v>2.094395102</v>
      </c>
      <c r="GG2" s="75">
        <f t="shared" ref="GG2:GG236" si="177">SQRT(POWER(GD2,2)+POWER(GE2,2))</f>
        <v>1.085961429</v>
      </c>
      <c r="GH2" s="78">
        <f t="shared" ref="GH2:GH236" si="178">-1/2</f>
        <v>-0.5</v>
      </c>
      <c r="GI2" s="78">
        <f t="shared" ref="GI2:GI236" si="179">-SQRT(3)/2</f>
        <v>-0.8660254038</v>
      </c>
      <c r="GJ2" s="78">
        <f t="shared" ref="GJ2:GJ236" si="180">ATAN2(GH2,GI2)</f>
        <v>-2.094395102</v>
      </c>
      <c r="GK2" s="78">
        <f t="shared" ref="GK2:GK236" si="181">SQRT(POWER(GH2,2)+POWER(GI2,2))</f>
        <v>1</v>
      </c>
      <c r="GL2" s="79">
        <f t="shared" ref="GL2:GL236" si="182">-1/2</f>
        <v>-0.5</v>
      </c>
      <c r="GM2" s="79">
        <f t="shared" ref="GM2:GM236" si="183">SQRT(3)/2</f>
        <v>0.8660254038</v>
      </c>
      <c r="GN2" s="79">
        <f t="shared" ref="GN2:GN236" si="184">ATAN2(GL2,GM2)</f>
        <v>2.094395102</v>
      </c>
      <c r="GO2" s="79">
        <f t="shared" ref="GO2:GO236" si="185">SQRT(POWER(GL2,2)+POWER(GM2,2))</f>
        <v>1</v>
      </c>
      <c r="GP2" s="50">
        <f t="shared" ref="GP2:GP236" si="186">GP$1*GJ2</f>
        <v>-2.094395102</v>
      </c>
      <c r="GQ2" s="50">
        <f t="shared" ref="GQ2:GQ236" si="187">GQ$1*FF2</f>
        <v>1.047197551</v>
      </c>
      <c r="GR2" s="72">
        <f t="shared" ref="GR2:GR236" si="188">SUM(GP2:GQ2)</f>
        <v>-1.047197551</v>
      </c>
      <c r="GS2" s="72">
        <f t="shared" ref="GS2:GS236" si="189">IF(GR2&gt;=0,(GR2)-(FLOOR((GR2)/(2*PI()),1))*(2*PI()),(GR2)-(CEILING((GR2)/(2*PI()),1))*(2*PI()))</f>
        <v>-1.047197551</v>
      </c>
      <c r="GT2" s="72">
        <f t="shared" ref="GT2:GT236" si="190">IF(GS2=0,0,IF(AND(GS2&gt;0,GS2&lt;PI()),GS2,IF(AND(GS2&gt;0,GS2=PI()),PI(),IF(AND(GS2&gt;0,GS2&gt;PI()),GS2-2*PI(),IF(AND(GS2&lt;0,GS2&gt;-PI()),GS2,IF(AND(GS2&lt;0,GS2=-PI()),PI(),IF(AND(GS2&lt;0,GS2&lt;-PI()),GS2+2*PI(),"HELP")))))))</f>
        <v>-1.047197551</v>
      </c>
      <c r="GU2" s="73">
        <f t="shared" ref="GU2:GU236" si="191">POWER(GK2,GU$1)</f>
        <v>1</v>
      </c>
      <c r="GV2" s="73">
        <f t="shared" ref="GV2:GV236" si="192">POWER(FG2,GV$1)</f>
        <v>0.372104861</v>
      </c>
      <c r="GW2" s="74">
        <f t="shared" ref="GW2:GW236" si="193">PRODUCT(GU2:GV2)</f>
        <v>0.372104861</v>
      </c>
      <c r="GX2" s="75">
        <f t="shared" ref="GX2:GX236" si="194">GX$1*GW2*COS(GT2)</f>
        <v>0.1860524305</v>
      </c>
      <c r="GY2" s="75">
        <f t="shared" ref="GY2:GY236" si="195">GY$1*GW2*SIN(GT2)</f>
        <v>-0.3222522625</v>
      </c>
      <c r="GZ2" s="75">
        <f t="shared" ref="GZ2:GZ236" si="196">ATAN2(GX2,GY2)</f>
        <v>-1.047197551</v>
      </c>
      <c r="HA2" s="75">
        <f t="shared" ref="HA2:HA236" si="197">SQRT(POWER(GX2,2)+POWER(GY2,2))</f>
        <v>0.372104861</v>
      </c>
      <c r="HB2" s="50">
        <f t="shared" ref="HB2:HB236" si="198">HB$1*GN2</f>
        <v>2.094395102</v>
      </c>
      <c r="HC2" s="50">
        <f t="shared" ref="HC2:HC236" si="199">HC$1*GF2</f>
        <v>2.094395102</v>
      </c>
      <c r="HD2" s="72">
        <f t="shared" ref="HD2:HD236" si="200">SUM(HB2:HC2)</f>
        <v>4.188790205</v>
      </c>
      <c r="HE2" s="72">
        <f t="shared" ref="HE2:HE236" si="201">IF(HD2&gt;=0,(HD2)-(FLOOR((HD2)/(2*PI()),1))*(2*PI()),(HD2)-(CEILING((HD2)/(2*PI()),1))*(2*PI()))</f>
        <v>4.188790205</v>
      </c>
      <c r="HF2" s="72">
        <f t="shared" ref="HF2:HF236" si="202">IF(HE2=0,0,IF(AND(HE2&gt;0,HE2&lt;PI()),HE2,IF(AND(HE2&gt;0,HE2=PI()),PI(),IF(AND(HE2&gt;0,HE2&gt;PI()),HE2-2*PI(),IF(AND(HE2&lt;0,HE2&gt;-PI()),HE2,IF(AND(HE2&lt;0,HE2=-PI()),PI(),IF(AND(HE2&lt;0,HE2&lt;-PI()),HE2+2*PI(),"HELP")))))))</f>
        <v>-2.094395102</v>
      </c>
      <c r="HG2" s="73">
        <f t="shared" ref="HG2:HG236" si="203">POWER(GO2,HG$1)</f>
        <v>1</v>
      </c>
      <c r="HH2" s="73">
        <f t="shared" ref="HH2:HH236" si="204">POWER(GG2,HH$1)</f>
        <v>1.085961429</v>
      </c>
      <c r="HI2" s="74">
        <f t="shared" ref="HI2:HI236" si="205">PRODUCT(HG2:HH2)</f>
        <v>1.085961429</v>
      </c>
      <c r="HJ2" s="75">
        <f t="shared" ref="HJ2:HJ236" si="206">HJ$1*HI2*COS(HF2)</f>
        <v>-0.5429807143</v>
      </c>
      <c r="HK2" s="75">
        <f t="shared" ref="HK2:HK236" si="207">HK$1*HI2*SIN(HF2)</f>
        <v>-0.9404701846</v>
      </c>
      <c r="HL2" s="75">
        <f t="shared" ref="HL2:HL236" si="208">ATAN2(HJ2,HK2)</f>
        <v>-2.094395102</v>
      </c>
      <c r="HM2" s="75">
        <f t="shared" ref="HM2:HM236" si="209">SQRT(POWER(HJ2,2)+POWER(HK2,2))</f>
        <v>1.085961429</v>
      </c>
      <c r="HN2" s="50">
        <f t="shared" ref="HN2:HN236" si="210">HN$1*GN2</f>
        <v>2.094395102</v>
      </c>
      <c r="HO2" s="50">
        <f t="shared" ref="HO2:HO236" si="211">HO$1*FF2</f>
        <v>1.047197551</v>
      </c>
      <c r="HP2" s="72">
        <f t="shared" ref="HP2:HP236" si="212">SUM(HN2:HO2)</f>
        <v>3.141592654</v>
      </c>
      <c r="HQ2" s="72">
        <f t="shared" ref="HQ2:HQ236" si="213">IF(HP2&gt;=0,(HP2)-(FLOOR((HP2)/(2*PI()),1))*(2*PI()),(HP2)-(CEILING((HP2)/(2*PI()),1))*(2*PI()))</f>
        <v>3.141592654</v>
      </c>
      <c r="HR2" s="72">
        <f t="shared" ref="HR2:HR236" si="214">IF(HQ2=0,0,IF(AND(HQ2&gt;0,HQ2&lt;PI()),HQ2,IF(AND(HQ2&gt;0,HQ2=PI()),PI(),IF(AND(HQ2&gt;0,HQ2&gt;PI()),HQ2-2*PI(),IF(AND(HQ2&lt;0,HQ2&gt;-PI()),HQ2,IF(AND(HQ2&lt;0,HQ2=-PI()),PI(),IF(AND(HQ2&lt;0,HQ2&lt;-PI()),HQ2+2*PI(),"HELP")))))))</f>
        <v>3.141592654</v>
      </c>
      <c r="HS2" s="73">
        <f t="shared" ref="HS2:HS236" si="215">POWER(GO2,HS$1)</f>
        <v>1</v>
      </c>
      <c r="HT2" s="73">
        <f t="shared" ref="HT2:HT236" si="216">POWER(FG2,HT$1)</f>
        <v>0.372104861</v>
      </c>
      <c r="HU2" s="74">
        <f t="shared" ref="HU2:HU236" si="217">PRODUCT(HS2:HT2)</f>
        <v>0.372104861</v>
      </c>
      <c r="HV2" s="75">
        <f t="shared" ref="HV2:HV236" si="218">HV$1*HU2*COS(HR2)</f>
        <v>-0.372104861</v>
      </c>
      <c r="HW2" s="75">
        <f t="shared" ref="HW2:HW236" si="219">HW$1*HU2*SIN(HR2)</f>
        <v>0</v>
      </c>
      <c r="HX2" s="75">
        <f t="shared" ref="HX2:HX236" si="220">ATAN2(HV2,HW2)</f>
        <v>3.141592654</v>
      </c>
      <c r="HY2" s="75">
        <f t="shared" ref="HY2:HY236" si="221">SQRT(POWER(HV2,2)+POWER(HW2,2))</f>
        <v>0.372104861</v>
      </c>
      <c r="HZ2" s="50">
        <f t="shared" ref="HZ2:HZ236" si="222">HZ$1*GJ2</f>
        <v>-2.094395102</v>
      </c>
      <c r="IA2" s="50">
        <f t="shared" ref="IA2:IA236" si="223">IA$1*GF2</f>
        <v>2.094395102</v>
      </c>
      <c r="IB2" s="72">
        <f t="shared" ref="IB2:IB236" si="224">SUM(HZ2:IA2)</f>
        <v>0</v>
      </c>
      <c r="IC2" s="72">
        <f t="shared" ref="IC2:IC236" si="225">IF(IB2&gt;=0,(IB2)-(FLOOR((IB2)/(2*PI()),1))*(2*PI()),(IB2)-(CEILING((IB2)/(2*PI()),1))*(2*PI()))</f>
        <v>0</v>
      </c>
      <c r="ID2" s="72">
        <f t="shared" ref="ID2:ID236" si="226">IF(IC2=0,0,IF(AND(IC2&gt;0,IC2&lt;PI()),IC2,IF(AND(IC2&gt;0,IC2=PI()),PI(),IF(AND(IC2&gt;0,IC2&gt;PI()),IC2-2*PI(),IF(AND(IC2&lt;0,IC2&gt;-PI()),IC2,IF(AND(IC2&lt;0,IC2=-PI()),PI(),IF(AND(IC2&lt;0,IC2&lt;-PI()),IC2+2*PI(),"HELP")))))))</f>
        <v>0</v>
      </c>
      <c r="IE2" s="73">
        <f t="shared" ref="IE2:IE236" si="227">POWER(GK2,IE$1)</f>
        <v>1</v>
      </c>
      <c r="IF2" s="73">
        <f t="shared" ref="IF2:IF236" si="228">POWER(GG2,IF$1)</f>
        <v>1.085961429</v>
      </c>
      <c r="IG2" s="74">
        <f t="shared" ref="IG2:IG236" si="229">PRODUCT(IE2:IF2)</f>
        <v>1.085961429</v>
      </c>
      <c r="IH2" s="75">
        <f t="shared" ref="IH2:IH236" si="230">IH$1*IG2*COS(ID2)</f>
        <v>1.085961429</v>
      </c>
      <c r="II2" s="75">
        <f t="shared" ref="II2:II236" si="231">II$1*IG2*SIN(ID2)</f>
        <v>0</v>
      </c>
      <c r="IJ2" s="75">
        <f t="shared" ref="IJ2:IJ236" si="232">ATAN2(IH2,II2)</f>
        <v>0</v>
      </c>
      <c r="IK2" s="75">
        <f t="shared" ref="IK2:IK236" si="233">SQRT(POWER(IH2,2)+POWER(II2,2))</f>
        <v>1.085961429</v>
      </c>
    </row>
    <row r="3" ht="12.75" customHeight="1">
      <c r="A3" s="80">
        <f>'Cubic Input'!P7</f>
        <v>0.1421007032</v>
      </c>
      <c r="B3" s="80">
        <f>'Cubic Input'!Q7</f>
        <v>0.1114248935</v>
      </c>
      <c r="C3" s="80">
        <f>'Cubic Input'!R7</f>
        <v>0.8249285152</v>
      </c>
      <c r="D3" s="80">
        <f>'Cubic Input'!S7</f>
        <v>-0.08111333133</v>
      </c>
      <c r="E3" s="80">
        <f t="shared" ref="E3:H3" si="26">0</f>
        <v>0</v>
      </c>
      <c r="F3" s="80">
        <f t="shared" si="26"/>
        <v>0</v>
      </c>
      <c r="G3" s="80">
        <f t="shared" si="26"/>
        <v>0</v>
      </c>
      <c r="H3" s="81">
        <f t="shared" si="26"/>
        <v>0</v>
      </c>
      <c r="I3" s="65">
        <f>'Cubic Input'!M7</f>
        <v>0.1078458261</v>
      </c>
      <c r="J3" s="66">
        <f t="shared" si="27"/>
        <v>0.09690262323</v>
      </c>
      <c r="K3" s="66">
        <f t="shared" si="28"/>
        <v>-0.4405144435</v>
      </c>
      <c r="L3" s="67">
        <f t="shared" si="29"/>
        <v>0.09690262323</v>
      </c>
      <c r="M3" s="67">
        <f t="shared" si="30"/>
        <v>0</v>
      </c>
      <c r="N3" s="68">
        <f t="shared" si="31"/>
        <v>-0.4405144435</v>
      </c>
      <c r="O3" s="68">
        <f t="shared" si="32"/>
        <v>-2.386746705</v>
      </c>
      <c r="P3" s="69">
        <f t="shared" si="33"/>
        <v>-0.4405144435</v>
      </c>
      <c r="Q3" s="69">
        <f t="shared" si="34"/>
        <v>2.386746705</v>
      </c>
      <c r="R3" s="70">
        <f t="shared" ref="R3:U3" si="35">ATAN2(A3,E3)</f>
        <v>0</v>
      </c>
      <c r="S3" s="70">
        <f t="shared" si="35"/>
        <v>0</v>
      </c>
      <c r="T3" s="70">
        <f t="shared" si="35"/>
        <v>0</v>
      </c>
      <c r="U3" s="70">
        <f t="shared" si="35"/>
        <v>3.141592654</v>
      </c>
      <c r="V3" s="70">
        <f t="shared" ref="V3:Y3" si="36">SQRT(POWER(A3,2)+POWER(E3,2))</f>
        <v>0.1421007032</v>
      </c>
      <c r="W3" s="70">
        <f t="shared" si="36"/>
        <v>0.1114248935</v>
      </c>
      <c r="X3" s="70">
        <f t="shared" si="36"/>
        <v>0.8249285152</v>
      </c>
      <c r="Y3" s="70">
        <f t="shared" si="36"/>
        <v>0.08111333133</v>
      </c>
      <c r="Z3" s="71">
        <f t="shared" ref="Z3:AC3" si="37">R3-$R3</f>
        <v>0</v>
      </c>
      <c r="AA3" s="71">
        <f t="shared" si="37"/>
        <v>0</v>
      </c>
      <c r="AB3" s="71">
        <f t="shared" si="37"/>
        <v>0</v>
      </c>
      <c r="AC3" s="71">
        <f t="shared" si="37"/>
        <v>3.141592654</v>
      </c>
      <c r="AD3" s="71">
        <f t="shared" ref="AD3:AG3" si="38">V3/$V3</f>
        <v>1</v>
      </c>
      <c r="AE3" s="71">
        <f t="shared" si="38"/>
        <v>0.7841262638</v>
      </c>
      <c r="AF3" s="71">
        <f t="shared" si="38"/>
        <v>5.805238798</v>
      </c>
      <c r="AG3" s="71">
        <f t="shared" si="38"/>
        <v>0.5708158336</v>
      </c>
      <c r="AH3" s="80">
        <f t="shared" ref="AH3:AK3" si="39">AD3*COS(Z3)</f>
        <v>1</v>
      </c>
      <c r="AI3" s="80">
        <f t="shared" si="39"/>
        <v>0.7841262638</v>
      </c>
      <c r="AJ3" s="80">
        <f t="shared" si="39"/>
        <v>5.805238798</v>
      </c>
      <c r="AK3" s="80">
        <f t="shared" si="39"/>
        <v>-0.5708158336</v>
      </c>
      <c r="AL3" s="80">
        <f t="shared" ref="AL3:AO3" si="40">AD3*SIN(Z3)</f>
        <v>0</v>
      </c>
      <c r="AM3" s="80">
        <f t="shared" si="40"/>
        <v>0</v>
      </c>
      <c r="AN3" s="80">
        <f t="shared" si="40"/>
        <v>0</v>
      </c>
      <c r="AO3" s="80">
        <f t="shared" si="40"/>
        <v>0</v>
      </c>
      <c r="AP3" s="50">
        <f t="shared" si="41"/>
        <v>0</v>
      </c>
      <c r="AQ3" s="72">
        <f t="shared" si="42"/>
        <v>0</v>
      </c>
      <c r="AR3" s="72">
        <f t="shared" si="43"/>
        <v>0</v>
      </c>
      <c r="AS3" s="72">
        <f t="shared" si="44"/>
        <v>0</v>
      </c>
      <c r="AT3" s="73">
        <f t="shared" si="45"/>
        <v>0.482123168</v>
      </c>
      <c r="AU3" s="74">
        <f t="shared" si="46"/>
        <v>0.482123168</v>
      </c>
      <c r="AV3" s="75">
        <f t="shared" si="47"/>
        <v>-0.964246336</v>
      </c>
      <c r="AW3" s="75">
        <f t="shared" si="48"/>
        <v>0</v>
      </c>
      <c r="AX3" s="75">
        <f t="shared" si="49"/>
        <v>3.141592654</v>
      </c>
      <c r="AY3" s="75">
        <f t="shared" si="50"/>
        <v>0.964246336</v>
      </c>
      <c r="AZ3" s="50">
        <f t="shared" ref="AZ3:BA3" si="51">AZ$1*AA3</f>
        <v>0</v>
      </c>
      <c r="BA3" s="50">
        <f t="shared" si="51"/>
        <v>0</v>
      </c>
      <c r="BB3" s="72">
        <f t="shared" si="52"/>
        <v>0</v>
      </c>
      <c r="BC3" s="72">
        <f t="shared" si="53"/>
        <v>0</v>
      </c>
      <c r="BD3" s="72">
        <f t="shared" si="54"/>
        <v>0</v>
      </c>
      <c r="BE3" s="73">
        <f t="shared" ref="BE3:BF3" si="55">POWER(AE3,BE$1)</f>
        <v>0.7841262638</v>
      </c>
      <c r="BF3" s="73">
        <f t="shared" si="55"/>
        <v>5.805238798</v>
      </c>
      <c r="BG3" s="74">
        <f t="shared" si="56"/>
        <v>4.55204021</v>
      </c>
      <c r="BH3" s="75">
        <f t="shared" si="57"/>
        <v>40.96836189</v>
      </c>
      <c r="BI3" s="75">
        <f t="shared" si="58"/>
        <v>0</v>
      </c>
      <c r="BJ3" s="75">
        <f t="shared" si="59"/>
        <v>0</v>
      </c>
      <c r="BK3" s="75">
        <f t="shared" si="60"/>
        <v>40.96836189</v>
      </c>
      <c r="BL3" s="50">
        <f t="shared" si="61"/>
        <v>3.141592654</v>
      </c>
      <c r="BM3" s="72">
        <f t="shared" si="62"/>
        <v>3.141592654</v>
      </c>
      <c r="BN3" s="72">
        <f t="shared" si="63"/>
        <v>3.141592654</v>
      </c>
      <c r="BO3" s="72">
        <f t="shared" si="64"/>
        <v>3.141592654</v>
      </c>
      <c r="BP3" s="73">
        <f t="shared" si="65"/>
        <v>0.5708158336</v>
      </c>
      <c r="BQ3" s="74">
        <f t="shared" si="66"/>
        <v>0.5708158336</v>
      </c>
      <c r="BR3" s="75">
        <f t="shared" si="67"/>
        <v>15.41202751</v>
      </c>
      <c r="BS3" s="75">
        <f t="shared" si="68"/>
        <v>0</v>
      </c>
      <c r="BT3" s="75">
        <f t="shared" si="69"/>
        <v>0</v>
      </c>
      <c r="BU3" s="75">
        <f t="shared" si="70"/>
        <v>15.41202751</v>
      </c>
      <c r="BV3" s="76">
        <f t="shared" ref="BV3:BW3" si="71">AV3+BH3+BR3</f>
        <v>55.41614306</v>
      </c>
      <c r="BW3" s="76">
        <f t="shared" si="71"/>
        <v>0</v>
      </c>
      <c r="BX3" s="76">
        <f t="shared" si="72"/>
        <v>0</v>
      </c>
      <c r="BY3" s="77">
        <f t="shared" si="73"/>
        <v>55.41614306</v>
      </c>
      <c r="BZ3" s="50">
        <f t="shared" ref="BZ3:CA3" si="74">BZ$1*AA3</f>
        <v>0</v>
      </c>
      <c r="CA3" s="50">
        <f t="shared" si="74"/>
        <v>0</v>
      </c>
      <c r="CB3" s="72">
        <f t="shared" si="75"/>
        <v>0</v>
      </c>
      <c r="CC3" s="72">
        <f t="shared" si="76"/>
        <v>0</v>
      </c>
      <c r="CD3" s="72">
        <f t="shared" si="77"/>
        <v>0</v>
      </c>
      <c r="CE3" s="73">
        <f t="shared" ref="CE3:CF3" si="78">POWER(AE3,CE$1)</f>
        <v>0.6148539976</v>
      </c>
      <c r="CF3" s="73">
        <f t="shared" si="78"/>
        <v>33.70079751</v>
      </c>
      <c r="CG3" s="74">
        <f t="shared" si="79"/>
        <v>20.72107007</v>
      </c>
      <c r="CH3" s="75">
        <f t="shared" si="80"/>
        <v>-20.72107007</v>
      </c>
      <c r="CI3" s="75">
        <f t="shared" si="81"/>
        <v>0</v>
      </c>
      <c r="CJ3" s="75">
        <f t="shared" si="82"/>
        <v>3.141592654</v>
      </c>
      <c r="CK3" s="75">
        <f t="shared" si="83"/>
        <v>20.72107007</v>
      </c>
      <c r="CL3" s="50">
        <f t="shared" si="84"/>
        <v>0</v>
      </c>
      <c r="CM3" s="72">
        <f t="shared" si="85"/>
        <v>0</v>
      </c>
      <c r="CN3" s="72">
        <f t="shared" si="86"/>
        <v>0</v>
      </c>
      <c r="CO3" s="72">
        <f t="shared" si="87"/>
        <v>0</v>
      </c>
      <c r="CP3" s="73">
        <f t="shared" si="88"/>
        <v>195.6411772</v>
      </c>
      <c r="CQ3" s="74">
        <f t="shared" si="89"/>
        <v>195.6411772</v>
      </c>
      <c r="CR3" s="75">
        <f t="shared" si="90"/>
        <v>782.5647089</v>
      </c>
      <c r="CS3" s="75">
        <f t="shared" si="91"/>
        <v>0</v>
      </c>
      <c r="CT3" s="75">
        <f t="shared" si="92"/>
        <v>0</v>
      </c>
      <c r="CU3" s="75">
        <f t="shared" si="93"/>
        <v>782.5647089</v>
      </c>
      <c r="CV3" s="50">
        <f t="shared" si="94"/>
        <v>0</v>
      </c>
      <c r="CW3" s="50">
        <f t="shared" si="95"/>
        <v>3.141592654</v>
      </c>
      <c r="CX3" s="72">
        <f t="shared" si="96"/>
        <v>3.141592654</v>
      </c>
      <c r="CY3" s="72">
        <f t="shared" si="97"/>
        <v>3.141592654</v>
      </c>
      <c r="CZ3" s="72">
        <f t="shared" si="98"/>
        <v>3.141592654</v>
      </c>
      <c r="DA3" s="73">
        <f t="shared" si="99"/>
        <v>0.482123168</v>
      </c>
      <c r="DB3" s="73">
        <f t="shared" si="100"/>
        <v>0.5708158336</v>
      </c>
      <c r="DC3" s="74">
        <f t="shared" si="101"/>
        <v>0.275203538</v>
      </c>
      <c r="DD3" s="75">
        <f t="shared" si="102"/>
        <v>-1.100814152</v>
      </c>
      <c r="DE3" s="75">
        <f t="shared" si="103"/>
        <v>0</v>
      </c>
      <c r="DF3" s="75">
        <f t="shared" si="104"/>
        <v>3.141592654</v>
      </c>
      <c r="DG3" s="75">
        <f t="shared" si="105"/>
        <v>1.100814152</v>
      </c>
      <c r="DH3" s="50">
        <f t="shared" ref="DH3:DJ3" si="106">DH$1*AA3</f>
        <v>0</v>
      </c>
      <c r="DI3" s="50">
        <f t="shared" si="106"/>
        <v>0</v>
      </c>
      <c r="DJ3" s="50">
        <f t="shared" si="106"/>
        <v>3.141592654</v>
      </c>
      <c r="DK3" s="72">
        <f t="shared" si="107"/>
        <v>3.141592654</v>
      </c>
      <c r="DL3" s="72">
        <f t="shared" si="108"/>
        <v>3.141592654</v>
      </c>
      <c r="DM3" s="72">
        <f t="shared" si="109"/>
        <v>3.141592654</v>
      </c>
      <c r="DN3" s="73">
        <f t="shared" ref="DN3:DP3" si="110">POWER(AE3,DN$1)</f>
        <v>0.7841262638</v>
      </c>
      <c r="DO3" s="73">
        <f t="shared" si="110"/>
        <v>5.805238798</v>
      </c>
      <c r="DP3" s="73">
        <f t="shared" si="110"/>
        <v>0.5708158336</v>
      </c>
      <c r="DQ3" s="74">
        <f t="shared" si="111"/>
        <v>2.598376627</v>
      </c>
      <c r="DR3" s="75">
        <f t="shared" si="112"/>
        <v>46.77077929</v>
      </c>
      <c r="DS3" s="75">
        <f t="shared" si="113"/>
        <v>0</v>
      </c>
      <c r="DT3" s="75">
        <f t="shared" si="114"/>
        <v>0</v>
      </c>
      <c r="DU3" s="75">
        <f t="shared" si="115"/>
        <v>46.77077929</v>
      </c>
      <c r="DV3" s="50">
        <f t="shared" si="116"/>
        <v>6.283185307</v>
      </c>
      <c r="DW3" s="72">
        <f t="shared" si="117"/>
        <v>6.283185307</v>
      </c>
      <c r="DX3" s="72">
        <f t="shared" si="118"/>
        <v>0</v>
      </c>
      <c r="DY3" s="72">
        <f t="shared" si="119"/>
        <v>0</v>
      </c>
      <c r="DZ3" s="73">
        <f t="shared" si="120"/>
        <v>0.3258307159</v>
      </c>
      <c r="EA3" s="74">
        <f t="shared" si="121"/>
        <v>0.3258307159</v>
      </c>
      <c r="EB3" s="75">
        <f t="shared" si="122"/>
        <v>8.797429329</v>
      </c>
      <c r="EC3" s="75">
        <f t="shared" si="123"/>
        <v>0</v>
      </c>
      <c r="ED3" s="75">
        <f t="shared" si="124"/>
        <v>0</v>
      </c>
      <c r="EE3" s="75">
        <f t="shared" si="125"/>
        <v>8.797429329</v>
      </c>
      <c r="EF3" s="76">
        <f t="shared" ref="EF3:EG3" si="126">CH3+CR3+DD3+DR3+EB3</f>
        <v>816.3110333</v>
      </c>
      <c r="EG3" s="76">
        <f t="shared" si="126"/>
        <v>0</v>
      </c>
      <c r="EH3" s="76">
        <f t="shared" si="127"/>
        <v>0</v>
      </c>
      <c r="EI3" s="77">
        <f t="shared" si="128"/>
        <v>816.3110333</v>
      </c>
      <c r="EJ3" s="50">
        <f t="shared" si="129"/>
        <v>0</v>
      </c>
      <c r="EK3" s="72">
        <f t="shared" si="130"/>
        <v>0</v>
      </c>
      <c r="EL3" s="72">
        <f t="shared" si="131"/>
        <v>0</v>
      </c>
      <c r="EM3" s="72">
        <f t="shared" si="132"/>
        <v>0</v>
      </c>
      <c r="EN3" s="73">
        <f t="shared" si="133"/>
        <v>28.57115737</v>
      </c>
      <c r="EO3" s="74">
        <f t="shared" si="134"/>
        <v>28.57115737</v>
      </c>
      <c r="EP3" s="75">
        <f t="shared" si="135"/>
        <v>148.4600886</v>
      </c>
      <c r="EQ3" s="75">
        <f t="shared" si="136"/>
        <v>0</v>
      </c>
      <c r="ER3" s="75">
        <f t="shared" si="137"/>
        <v>0</v>
      </c>
      <c r="ES3" s="75">
        <f t="shared" si="138"/>
        <v>148.4600886</v>
      </c>
      <c r="ET3" s="76">
        <f t="shared" ref="ET3:EU3" si="139">BV3+EP3</f>
        <v>203.8762316</v>
      </c>
      <c r="EU3" s="76">
        <f t="shared" si="139"/>
        <v>0</v>
      </c>
      <c r="EV3" s="76">
        <f t="shared" si="140"/>
        <v>0</v>
      </c>
      <c r="EW3" s="77">
        <f t="shared" si="141"/>
        <v>203.8762316</v>
      </c>
      <c r="EX3" s="50">
        <f t="shared" si="142"/>
        <v>0</v>
      </c>
      <c r="EY3" s="72">
        <f t="shared" si="143"/>
        <v>0</v>
      </c>
      <c r="EZ3" s="72">
        <f t="shared" si="144"/>
        <v>0</v>
      </c>
      <c r="FA3" s="72">
        <f t="shared" si="145"/>
        <v>0</v>
      </c>
      <c r="FB3" s="73">
        <f t="shared" si="146"/>
        <v>5.885574561</v>
      </c>
      <c r="FC3" s="74">
        <f t="shared" si="147"/>
        <v>5.885574561</v>
      </c>
      <c r="FD3" s="75">
        <f t="shared" si="148"/>
        <v>1.557127875</v>
      </c>
      <c r="FE3" s="75">
        <f t="shared" si="149"/>
        <v>0</v>
      </c>
      <c r="FF3" s="75">
        <f t="shared" si="150"/>
        <v>0</v>
      </c>
      <c r="FG3" s="75">
        <f t="shared" si="151"/>
        <v>1.557127875</v>
      </c>
      <c r="FH3" s="50">
        <f t="shared" si="152"/>
        <v>0</v>
      </c>
      <c r="FI3" s="72">
        <f t="shared" si="153"/>
        <v>0</v>
      </c>
      <c r="FJ3" s="72">
        <f t="shared" si="154"/>
        <v>0</v>
      </c>
      <c r="FK3" s="72">
        <f t="shared" si="155"/>
        <v>0</v>
      </c>
      <c r="FL3" s="73">
        <f t="shared" si="156"/>
        <v>0.6148539976</v>
      </c>
      <c r="FM3" s="74">
        <f t="shared" si="157"/>
        <v>0.6148539976</v>
      </c>
      <c r="FN3" s="75">
        <f t="shared" si="158"/>
        <v>-0.6148539976</v>
      </c>
      <c r="FO3" s="75">
        <f t="shared" si="159"/>
        <v>0</v>
      </c>
      <c r="FP3" s="75">
        <f t="shared" si="160"/>
        <v>3.141592654</v>
      </c>
      <c r="FQ3" s="75">
        <f t="shared" si="161"/>
        <v>0.6148539976</v>
      </c>
      <c r="FR3" s="76">
        <f t="shared" si="162"/>
        <v>16.8008624</v>
      </c>
      <c r="FS3" s="76">
        <f t="shared" si="163"/>
        <v>0</v>
      </c>
      <c r="FT3" s="76">
        <f t="shared" si="164"/>
        <v>0</v>
      </c>
      <c r="FU3" s="77">
        <f t="shared" si="165"/>
        <v>16.8008624</v>
      </c>
      <c r="FV3" s="50">
        <f t="shared" si="166"/>
        <v>0</v>
      </c>
      <c r="FW3" s="50">
        <f t="shared" si="167"/>
        <v>0</v>
      </c>
      <c r="FX3" s="72">
        <f t="shared" si="168"/>
        <v>0</v>
      </c>
      <c r="FY3" s="72">
        <f t="shared" si="169"/>
        <v>0</v>
      </c>
      <c r="FZ3" s="72">
        <f t="shared" si="170"/>
        <v>0</v>
      </c>
      <c r="GA3" s="73">
        <f t="shared" si="171"/>
        <v>16.8008624</v>
      </c>
      <c r="GB3" s="73">
        <f t="shared" si="172"/>
        <v>0.642208014</v>
      </c>
      <c r="GC3" s="74">
        <f t="shared" si="173"/>
        <v>10.78964847</v>
      </c>
      <c r="GD3" s="75">
        <f t="shared" si="174"/>
        <v>1.19884983</v>
      </c>
      <c r="GE3" s="75">
        <f t="shared" si="175"/>
        <v>0</v>
      </c>
      <c r="GF3" s="75">
        <f t="shared" si="176"/>
        <v>0</v>
      </c>
      <c r="GG3" s="75">
        <f t="shared" si="177"/>
        <v>1.19884983</v>
      </c>
      <c r="GH3" s="78">
        <f t="shared" si="178"/>
        <v>-0.5</v>
      </c>
      <c r="GI3" s="78">
        <f t="shared" si="179"/>
        <v>-0.8660254038</v>
      </c>
      <c r="GJ3" s="78">
        <f t="shared" si="180"/>
        <v>-2.094395102</v>
      </c>
      <c r="GK3" s="78">
        <f t="shared" si="181"/>
        <v>1</v>
      </c>
      <c r="GL3" s="79">
        <f t="shared" si="182"/>
        <v>-0.5</v>
      </c>
      <c r="GM3" s="79">
        <f t="shared" si="183"/>
        <v>0.8660254038</v>
      </c>
      <c r="GN3" s="79">
        <f t="shared" si="184"/>
        <v>2.094395102</v>
      </c>
      <c r="GO3" s="79">
        <f t="shared" si="185"/>
        <v>1</v>
      </c>
      <c r="GP3" s="50">
        <f t="shared" si="186"/>
        <v>-2.094395102</v>
      </c>
      <c r="GQ3" s="50">
        <f t="shared" si="187"/>
        <v>0</v>
      </c>
      <c r="GR3" s="72">
        <f t="shared" si="188"/>
        <v>-2.094395102</v>
      </c>
      <c r="GS3" s="72">
        <f t="shared" si="189"/>
        <v>-2.094395102</v>
      </c>
      <c r="GT3" s="72">
        <f t="shared" si="190"/>
        <v>-2.094395102</v>
      </c>
      <c r="GU3" s="73">
        <f t="shared" si="191"/>
        <v>1</v>
      </c>
      <c r="GV3" s="73">
        <f t="shared" si="192"/>
        <v>1.557127875</v>
      </c>
      <c r="GW3" s="74">
        <f t="shared" si="193"/>
        <v>1.557127875</v>
      </c>
      <c r="GX3" s="75">
        <f t="shared" si="194"/>
        <v>-0.7785639374</v>
      </c>
      <c r="GY3" s="75">
        <f t="shared" si="195"/>
        <v>-1.348512297</v>
      </c>
      <c r="GZ3" s="75">
        <f t="shared" si="196"/>
        <v>-2.094395102</v>
      </c>
      <c r="HA3" s="75">
        <f t="shared" si="197"/>
        <v>1.557127875</v>
      </c>
      <c r="HB3" s="50">
        <f t="shared" si="198"/>
        <v>2.094395102</v>
      </c>
      <c r="HC3" s="50">
        <f t="shared" si="199"/>
        <v>0</v>
      </c>
      <c r="HD3" s="72">
        <f t="shared" si="200"/>
        <v>2.094395102</v>
      </c>
      <c r="HE3" s="72">
        <f t="shared" si="201"/>
        <v>2.094395102</v>
      </c>
      <c r="HF3" s="72">
        <f t="shared" si="202"/>
        <v>2.094395102</v>
      </c>
      <c r="HG3" s="73">
        <f t="shared" si="203"/>
        <v>1</v>
      </c>
      <c r="HH3" s="73">
        <f t="shared" si="204"/>
        <v>1.19884983</v>
      </c>
      <c r="HI3" s="74">
        <f t="shared" si="205"/>
        <v>1.19884983</v>
      </c>
      <c r="HJ3" s="75">
        <f t="shared" si="206"/>
        <v>-0.5994249152</v>
      </c>
      <c r="HK3" s="75">
        <f t="shared" si="207"/>
        <v>1.038234408</v>
      </c>
      <c r="HL3" s="75">
        <f t="shared" si="208"/>
        <v>2.094395102</v>
      </c>
      <c r="HM3" s="75">
        <f t="shared" si="209"/>
        <v>1.19884983</v>
      </c>
      <c r="HN3" s="50">
        <f t="shared" si="210"/>
        <v>2.094395102</v>
      </c>
      <c r="HO3" s="50">
        <f t="shared" si="211"/>
        <v>0</v>
      </c>
      <c r="HP3" s="72">
        <f t="shared" si="212"/>
        <v>2.094395102</v>
      </c>
      <c r="HQ3" s="72">
        <f t="shared" si="213"/>
        <v>2.094395102</v>
      </c>
      <c r="HR3" s="72">
        <f t="shared" si="214"/>
        <v>2.094395102</v>
      </c>
      <c r="HS3" s="73">
        <f t="shared" si="215"/>
        <v>1</v>
      </c>
      <c r="HT3" s="73">
        <f t="shared" si="216"/>
        <v>1.557127875</v>
      </c>
      <c r="HU3" s="74">
        <f t="shared" si="217"/>
        <v>1.557127875</v>
      </c>
      <c r="HV3" s="75">
        <f t="shared" si="218"/>
        <v>-0.7785639374</v>
      </c>
      <c r="HW3" s="75">
        <f t="shared" si="219"/>
        <v>1.348512297</v>
      </c>
      <c r="HX3" s="75">
        <f t="shared" si="220"/>
        <v>2.094395102</v>
      </c>
      <c r="HY3" s="75">
        <f t="shared" si="221"/>
        <v>1.557127875</v>
      </c>
      <c r="HZ3" s="50">
        <f t="shared" si="222"/>
        <v>-2.094395102</v>
      </c>
      <c r="IA3" s="50">
        <f t="shared" si="223"/>
        <v>0</v>
      </c>
      <c r="IB3" s="72">
        <f t="shared" si="224"/>
        <v>-2.094395102</v>
      </c>
      <c r="IC3" s="72">
        <f t="shared" si="225"/>
        <v>-2.094395102</v>
      </c>
      <c r="ID3" s="72">
        <f t="shared" si="226"/>
        <v>-2.094395102</v>
      </c>
      <c r="IE3" s="73">
        <f t="shared" si="227"/>
        <v>1</v>
      </c>
      <c r="IF3" s="73">
        <f t="shared" si="228"/>
        <v>1.19884983</v>
      </c>
      <c r="IG3" s="74">
        <f t="shared" si="229"/>
        <v>1.19884983</v>
      </c>
      <c r="IH3" s="75">
        <f t="shared" si="230"/>
        <v>-0.5994249152</v>
      </c>
      <c r="II3" s="75">
        <f t="shared" si="231"/>
        <v>-1.038234408</v>
      </c>
      <c r="IJ3" s="75">
        <f t="shared" si="232"/>
        <v>-2.094395102</v>
      </c>
      <c r="IK3" s="75">
        <f t="shared" si="233"/>
        <v>1.19884983</v>
      </c>
    </row>
    <row r="4" ht="12.75" customHeight="1">
      <c r="A4" s="80">
        <f>'Cubic Input'!P8</f>
        <v>0.1421007032</v>
      </c>
      <c r="B4" s="80">
        <f>'Cubic Input'!Q8</f>
        <v>0.2973151627</v>
      </c>
      <c r="C4" s="80">
        <f>'Cubic Input'!R8</f>
        <v>0.7487126114</v>
      </c>
      <c r="D4" s="80">
        <f>'Cubic Input'!S8</f>
        <v>-0.01674882353</v>
      </c>
      <c r="E4" s="80">
        <f t="shared" ref="E4:H4" si="234">0</f>
        <v>0</v>
      </c>
      <c r="F4" s="80">
        <f t="shared" si="234"/>
        <v>0</v>
      </c>
      <c r="G4" s="80">
        <f t="shared" si="234"/>
        <v>0</v>
      </c>
      <c r="H4" s="81">
        <f t="shared" si="234"/>
        <v>0</v>
      </c>
      <c r="I4" s="65">
        <f>'Cubic Input'!M8</f>
        <v>0.02460404272</v>
      </c>
      <c r="J4" s="66">
        <f t="shared" si="27"/>
        <v>0.02217286502</v>
      </c>
      <c r="K4" s="66">
        <f t="shared" si="28"/>
        <v>-1.057228908</v>
      </c>
      <c r="L4" s="67">
        <f t="shared" si="29"/>
        <v>0.02217286502</v>
      </c>
      <c r="M4" s="67">
        <f t="shared" si="30"/>
        <v>0</v>
      </c>
      <c r="N4" s="68">
        <f t="shared" si="31"/>
        <v>-1.057228908</v>
      </c>
      <c r="O4" s="68">
        <f t="shared" si="32"/>
        <v>-2.048911436</v>
      </c>
      <c r="P4" s="69">
        <f t="shared" si="33"/>
        <v>-1.057228908</v>
      </c>
      <c r="Q4" s="69">
        <f t="shared" si="34"/>
        <v>2.048911436</v>
      </c>
      <c r="R4" s="70">
        <f t="shared" ref="R4:U4" si="235">ATAN2(A4,E4)</f>
        <v>0</v>
      </c>
      <c r="S4" s="70">
        <f t="shared" si="235"/>
        <v>0</v>
      </c>
      <c r="T4" s="70">
        <f t="shared" si="235"/>
        <v>0</v>
      </c>
      <c r="U4" s="70">
        <f t="shared" si="235"/>
        <v>3.141592654</v>
      </c>
      <c r="V4" s="70">
        <f t="shared" ref="V4:Y4" si="236">SQRT(POWER(A4,2)+POWER(E4,2))</f>
        <v>0.1421007032</v>
      </c>
      <c r="W4" s="70">
        <f t="shared" si="236"/>
        <v>0.2973151627</v>
      </c>
      <c r="X4" s="70">
        <f t="shared" si="236"/>
        <v>0.7487126114</v>
      </c>
      <c r="Y4" s="70">
        <f t="shared" si="236"/>
        <v>0.01674882353</v>
      </c>
      <c r="Z4" s="71">
        <f t="shared" ref="Z4:AC4" si="237">R4-$R4</f>
        <v>0</v>
      </c>
      <c r="AA4" s="71">
        <f t="shared" si="237"/>
        <v>0</v>
      </c>
      <c r="AB4" s="71">
        <f t="shared" si="237"/>
        <v>0</v>
      </c>
      <c r="AC4" s="71">
        <f t="shared" si="237"/>
        <v>3.141592654</v>
      </c>
      <c r="AD4" s="71">
        <f t="shared" ref="AD4:AG4" si="238">V4/$V4</f>
        <v>1</v>
      </c>
      <c r="AE4" s="71">
        <f t="shared" si="238"/>
        <v>2.092284951</v>
      </c>
      <c r="AF4" s="71">
        <f t="shared" si="238"/>
        <v>5.268887449</v>
      </c>
      <c r="AG4" s="71">
        <f t="shared" si="238"/>
        <v>0.1178658737</v>
      </c>
      <c r="AH4" s="80">
        <f t="shared" ref="AH4:AK4" si="239">AD4*COS(Z4)</f>
        <v>1</v>
      </c>
      <c r="AI4" s="80">
        <f t="shared" si="239"/>
        <v>2.092284951</v>
      </c>
      <c r="AJ4" s="80">
        <f t="shared" si="239"/>
        <v>5.268887449</v>
      </c>
      <c r="AK4" s="80">
        <f t="shared" si="239"/>
        <v>-0.1178658737</v>
      </c>
      <c r="AL4" s="80">
        <f t="shared" ref="AL4:AO4" si="240">AD4*SIN(Z4)</f>
        <v>0</v>
      </c>
      <c r="AM4" s="80">
        <f t="shared" si="240"/>
        <v>0</v>
      </c>
      <c r="AN4" s="80">
        <f t="shared" si="240"/>
        <v>0</v>
      </c>
      <c r="AO4" s="80">
        <f t="shared" si="240"/>
        <v>0</v>
      </c>
      <c r="AP4" s="50">
        <f t="shared" si="41"/>
        <v>0</v>
      </c>
      <c r="AQ4" s="72">
        <f t="shared" si="42"/>
        <v>0</v>
      </c>
      <c r="AR4" s="72">
        <f t="shared" si="43"/>
        <v>0</v>
      </c>
      <c r="AS4" s="72">
        <f t="shared" si="44"/>
        <v>0</v>
      </c>
      <c r="AT4" s="73">
        <f t="shared" si="45"/>
        <v>9.159304431</v>
      </c>
      <c r="AU4" s="74">
        <f t="shared" si="46"/>
        <v>9.159304431</v>
      </c>
      <c r="AV4" s="75">
        <f t="shared" si="47"/>
        <v>-18.31860886</v>
      </c>
      <c r="AW4" s="75">
        <f t="shared" si="48"/>
        <v>0</v>
      </c>
      <c r="AX4" s="75">
        <f t="shared" si="49"/>
        <v>3.141592654</v>
      </c>
      <c r="AY4" s="75">
        <f t="shared" si="50"/>
        <v>18.31860886</v>
      </c>
      <c r="AZ4" s="50">
        <f t="shared" ref="AZ4:BA4" si="241">AZ$1*AA4</f>
        <v>0</v>
      </c>
      <c r="BA4" s="50">
        <f t="shared" si="241"/>
        <v>0</v>
      </c>
      <c r="BB4" s="72">
        <f t="shared" si="52"/>
        <v>0</v>
      </c>
      <c r="BC4" s="72">
        <f t="shared" si="53"/>
        <v>0</v>
      </c>
      <c r="BD4" s="72">
        <f t="shared" si="54"/>
        <v>0</v>
      </c>
      <c r="BE4" s="73">
        <f t="shared" ref="BE4:BF4" si="242">POWER(AE4,BE$1)</f>
        <v>2.092284951</v>
      </c>
      <c r="BF4" s="73">
        <f t="shared" si="242"/>
        <v>5.268887449</v>
      </c>
      <c r="BG4" s="74">
        <f t="shared" si="56"/>
        <v>11.02401392</v>
      </c>
      <c r="BH4" s="75">
        <f t="shared" si="57"/>
        <v>99.21612527</v>
      </c>
      <c r="BI4" s="75">
        <f t="shared" si="58"/>
        <v>0</v>
      </c>
      <c r="BJ4" s="75">
        <f t="shared" si="59"/>
        <v>0</v>
      </c>
      <c r="BK4" s="75">
        <f t="shared" si="60"/>
        <v>99.21612527</v>
      </c>
      <c r="BL4" s="50">
        <f t="shared" si="61"/>
        <v>3.141592654</v>
      </c>
      <c r="BM4" s="72">
        <f t="shared" si="62"/>
        <v>3.141592654</v>
      </c>
      <c r="BN4" s="72">
        <f t="shared" si="63"/>
        <v>3.141592654</v>
      </c>
      <c r="BO4" s="72">
        <f t="shared" si="64"/>
        <v>3.141592654</v>
      </c>
      <c r="BP4" s="73">
        <f t="shared" si="65"/>
        <v>0.1178658737</v>
      </c>
      <c r="BQ4" s="74">
        <f t="shared" si="66"/>
        <v>0.1178658737</v>
      </c>
      <c r="BR4" s="75">
        <f t="shared" si="67"/>
        <v>3.18237859</v>
      </c>
      <c r="BS4" s="75">
        <f t="shared" si="68"/>
        <v>0</v>
      </c>
      <c r="BT4" s="75">
        <f t="shared" si="69"/>
        <v>0</v>
      </c>
      <c r="BU4" s="75">
        <f t="shared" si="70"/>
        <v>3.18237859</v>
      </c>
      <c r="BV4" s="76">
        <f t="shared" ref="BV4:BW4" si="243">AV4+BH4+BR4</f>
        <v>84.079895</v>
      </c>
      <c r="BW4" s="76">
        <f t="shared" si="243"/>
        <v>0</v>
      </c>
      <c r="BX4" s="76">
        <f t="shared" si="72"/>
        <v>0</v>
      </c>
      <c r="BY4" s="77">
        <f t="shared" si="73"/>
        <v>84.079895</v>
      </c>
      <c r="BZ4" s="50">
        <f t="shared" ref="BZ4:CA4" si="244">BZ$1*AA4</f>
        <v>0</v>
      </c>
      <c r="CA4" s="50">
        <f t="shared" si="244"/>
        <v>0</v>
      </c>
      <c r="CB4" s="72">
        <f t="shared" si="75"/>
        <v>0</v>
      </c>
      <c r="CC4" s="72">
        <f t="shared" si="76"/>
        <v>0</v>
      </c>
      <c r="CD4" s="72">
        <f t="shared" si="77"/>
        <v>0</v>
      </c>
      <c r="CE4" s="73">
        <f t="shared" ref="CE4:CF4" si="245">POWER(AE4,CE$1)</f>
        <v>4.377656316</v>
      </c>
      <c r="CF4" s="73">
        <f t="shared" si="245"/>
        <v>27.76117495</v>
      </c>
      <c r="CG4" s="74">
        <f t="shared" si="79"/>
        <v>121.5288829</v>
      </c>
      <c r="CH4" s="75">
        <f t="shared" si="80"/>
        <v>-121.5288829</v>
      </c>
      <c r="CI4" s="75">
        <f t="shared" si="81"/>
        <v>0</v>
      </c>
      <c r="CJ4" s="75">
        <f t="shared" si="82"/>
        <v>3.141592654</v>
      </c>
      <c r="CK4" s="75">
        <f t="shared" si="83"/>
        <v>121.5288829</v>
      </c>
      <c r="CL4" s="50">
        <f t="shared" si="84"/>
        <v>0</v>
      </c>
      <c r="CM4" s="72">
        <f t="shared" si="85"/>
        <v>0</v>
      </c>
      <c r="CN4" s="72">
        <f t="shared" si="86"/>
        <v>0</v>
      </c>
      <c r="CO4" s="72">
        <f t="shared" si="87"/>
        <v>0</v>
      </c>
      <c r="CP4" s="73">
        <f t="shared" si="88"/>
        <v>146.2705063</v>
      </c>
      <c r="CQ4" s="74">
        <f t="shared" si="89"/>
        <v>146.2705063</v>
      </c>
      <c r="CR4" s="75">
        <f t="shared" si="90"/>
        <v>585.0820252</v>
      </c>
      <c r="CS4" s="75">
        <f t="shared" si="91"/>
        <v>0</v>
      </c>
      <c r="CT4" s="75">
        <f t="shared" si="92"/>
        <v>0</v>
      </c>
      <c r="CU4" s="75">
        <f t="shared" si="93"/>
        <v>585.0820252</v>
      </c>
      <c r="CV4" s="50">
        <f t="shared" si="94"/>
        <v>0</v>
      </c>
      <c r="CW4" s="50">
        <f t="shared" si="95"/>
        <v>3.141592654</v>
      </c>
      <c r="CX4" s="72">
        <f t="shared" si="96"/>
        <v>3.141592654</v>
      </c>
      <c r="CY4" s="72">
        <f t="shared" si="97"/>
        <v>3.141592654</v>
      </c>
      <c r="CZ4" s="72">
        <f t="shared" si="98"/>
        <v>3.141592654</v>
      </c>
      <c r="DA4" s="73">
        <f t="shared" si="99"/>
        <v>9.159304431</v>
      </c>
      <c r="DB4" s="73">
        <f t="shared" si="100"/>
        <v>0.1178658737</v>
      </c>
      <c r="DC4" s="74">
        <f t="shared" si="101"/>
        <v>1.079569419</v>
      </c>
      <c r="DD4" s="75">
        <f t="shared" si="102"/>
        <v>-4.318277677</v>
      </c>
      <c r="DE4" s="75">
        <f t="shared" si="103"/>
        <v>0</v>
      </c>
      <c r="DF4" s="75">
        <f t="shared" si="104"/>
        <v>3.141592654</v>
      </c>
      <c r="DG4" s="75">
        <f t="shared" si="105"/>
        <v>4.318277677</v>
      </c>
      <c r="DH4" s="50">
        <f t="shared" ref="DH4:DJ4" si="246">DH$1*AA4</f>
        <v>0</v>
      </c>
      <c r="DI4" s="50">
        <f t="shared" si="246"/>
        <v>0</v>
      </c>
      <c r="DJ4" s="50">
        <f t="shared" si="246"/>
        <v>3.141592654</v>
      </c>
      <c r="DK4" s="72">
        <f t="shared" si="107"/>
        <v>3.141592654</v>
      </c>
      <c r="DL4" s="72">
        <f t="shared" si="108"/>
        <v>3.141592654</v>
      </c>
      <c r="DM4" s="72">
        <f t="shared" si="109"/>
        <v>3.141592654</v>
      </c>
      <c r="DN4" s="73">
        <f t="shared" ref="DN4:DP4" si="247">POWER(AE4,DN$1)</f>
        <v>2.092284951</v>
      </c>
      <c r="DO4" s="73">
        <f t="shared" si="247"/>
        <v>5.268887449</v>
      </c>
      <c r="DP4" s="73">
        <f t="shared" si="247"/>
        <v>0.1178658737</v>
      </c>
      <c r="DQ4" s="74">
        <f t="shared" si="111"/>
        <v>1.299355032</v>
      </c>
      <c r="DR4" s="75">
        <f t="shared" si="112"/>
        <v>23.38839058</v>
      </c>
      <c r="DS4" s="75">
        <f t="shared" si="113"/>
        <v>0</v>
      </c>
      <c r="DT4" s="75">
        <f t="shared" si="114"/>
        <v>0</v>
      </c>
      <c r="DU4" s="75">
        <f t="shared" si="115"/>
        <v>23.38839058</v>
      </c>
      <c r="DV4" s="50">
        <f t="shared" si="116"/>
        <v>6.283185307</v>
      </c>
      <c r="DW4" s="72">
        <f t="shared" si="117"/>
        <v>6.283185307</v>
      </c>
      <c r="DX4" s="72">
        <f t="shared" si="118"/>
        <v>0</v>
      </c>
      <c r="DY4" s="72">
        <f t="shared" si="119"/>
        <v>0</v>
      </c>
      <c r="DZ4" s="73">
        <f t="shared" si="120"/>
        <v>0.01389236418</v>
      </c>
      <c r="EA4" s="74">
        <f t="shared" si="121"/>
        <v>0.01389236418</v>
      </c>
      <c r="EB4" s="75">
        <f t="shared" si="122"/>
        <v>0.375093833</v>
      </c>
      <c r="EC4" s="75">
        <f t="shared" si="123"/>
        <v>0</v>
      </c>
      <c r="ED4" s="75">
        <f t="shared" si="124"/>
        <v>0</v>
      </c>
      <c r="EE4" s="75">
        <f t="shared" si="125"/>
        <v>0.375093833</v>
      </c>
      <c r="EF4" s="76">
        <f t="shared" ref="EF4:EG4" si="248">CH4+CR4+DD4+DR4+EB4</f>
        <v>482.998349</v>
      </c>
      <c r="EG4" s="76">
        <f t="shared" si="248"/>
        <v>0</v>
      </c>
      <c r="EH4" s="76">
        <f t="shared" si="127"/>
        <v>0</v>
      </c>
      <c r="EI4" s="77">
        <f t="shared" si="128"/>
        <v>482.998349</v>
      </c>
      <c r="EJ4" s="50">
        <f t="shared" si="129"/>
        <v>0</v>
      </c>
      <c r="EK4" s="72">
        <f t="shared" si="130"/>
        <v>0</v>
      </c>
      <c r="EL4" s="72">
        <f t="shared" si="131"/>
        <v>0</v>
      </c>
      <c r="EM4" s="72">
        <f t="shared" si="132"/>
        <v>0</v>
      </c>
      <c r="EN4" s="73">
        <f t="shared" si="133"/>
        <v>21.97722341</v>
      </c>
      <c r="EO4" s="74">
        <f t="shared" si="134"/>
        <v>21.97722341</v>
      </c>
      <c r="EP4" s="75">
        <f t="shared" si="135"/>
        <v>114.1970027</v>
      </c>
      <c r="EQ4" s="75">
        <f t="shared" si="136"/>
        <v>0</v>
      </c>
      <c r="ER4" s="75">
        <f t="shared" si="137"/>
        <v>0</v>
      </c>
      <c r="ES4" s="75">
        <f t="shared" si="138"/>
        <v>114.1970027</v>
      </c>
      <c r="ET4" s="76">
        <f t="shared" ref="ET4:EU4" si="249">BV4+EP4</f>
        <v>198.2768977</v>
      </c>
      <c r="EU4" s="76">
        <f t="shared" si="249"/>
        <v>0</v>
      </c>
      <c r="EV4" s="76">
        <f t="shared" si="140"/>
        <v>0</v>
      </c>
      <c r="EW4" s="77">
        <f t="shared" si="141"/>
        <v>198.2768977</v>
      </c>
      <c r="EX4" s="50">
        <f t="shared" si="142"/>
        <v>0</v>
      </c>
      <c r="EY4" s="72">
        <f t="shared" si="143"/>
        <v>0</v>
      </c>
      <c r="EZ4" s="72">
        <f t="shared" si="144"/>
        <v>0</v>
      </c>
      <c r="FA4" s="72">
        <f t="shared" si="145"/>
        <v>0</v>
      </c>
      <c r="FB4" s="73">
        <f t="shared" si="146"/>
        <v>5.831192407</v>
      </c>
      <c r="FC4" s="74">
        <f t="shared" si="147"/>
        <v>5.831192407</v>
      </c>
      <c r="FD4" s="75">
        <f t="shared" si="148"/>
        <v>1.54274016</v>
      </c>
      <c r="FE4" s="75">
        <f t="shared" si="149"/>
        <v>0</v>
      </c>
      <c r="FF4" s="75">
        <f t="shared" si="150"/>
        <v>0</v>
      </c>
      <c r="FG4" s="75">
        <f t="shared" si="151"/>
        <v>1.54274016</v>
      </c>
      <c r="FH4" s="50">
        <f t="shared" si="152"/>
        <v>0</v>
      </c>
      <c r="FI4" s="72">
        <f t="shared" si="153"/>
        <v>0</v>
      </c>
      <c r="FJ4" s="72">
        <f t="shared" si="154"/>
        <v>0</v>
      </c>
      <c r="FK4" s="72">
        <f t="shared" si="155"/>
        <v>0</v>
      </c>
      <c r="FL4" s="73">
        <f t="shared" si="156"/>
        <v>4.377656316</v>
      </c>
      <c r="FM4" s="74">
        <f t="shared" si="157"/>
        <v>4.377656316</v>
      </c>
      <c r="FN4" s="75">
        <f t="shared" si="158"/>
        <v>-4.377656316</v>
      </c>
      <c r="FO4" s="75">
        <f t="shared" si="159"/>
        <v>0</v>
      </c>
      <c r="FP4" s="75">
        <f t="shared" si="160"/>
        <v>3.141592654</v>
      </c>
      <c r="FQ4" s="75">
        <f t="shared" si="161"/>
        <v>4.377656316</v>
      </c>
      <c r="FR4" s="76">
        <f t="shared" si="162"/>
        <v>11.42900603</v>
      </c>
      <c r="FS4" s="76">
        <f t="shared" si="163"/>
        <v>0</v>
      </c>
      <c r="FT4" s="76">
        <f t="shared" si="164"/>
        <v>0</v>
      </c>
      <c r="FU4" s="77">
        <f t="shared" si="165"/>
        <v>11.42900603</v>
      </c>
      <c r="FV4" s="50">
        <f t="shared" si="166"/>
        <v>0</v>
      </c>
      <c r="FW4" s="50">
        <f t="shared" si="167"/>
        <v>0</v>
      </c>
      <c r="FX4" s="72">
        <f t="shared" si="168"/>
        <v>0</v>
      </c>
      <c r="FY4" s="72">
        <f t="shared" si="169"/>
        <v>0</v>
      </c>
      <c r="FZ4" s="72">
        <f t="shared" si="170"/>
        <v>0</v>
      </c>
      <c r="GA4" s="73">
        <f t="shared" si="171"/>
        <v>11.42900603</v>
      </c>
      <c r="GB4" s="73">
        <f t="shared" si="172"/>
        <v>0.6481972958</v>
      </c>
      <c r="GC4" s="74">
        <f t="shared" si="173"/>
        <v>7.408250804</v>
      </c>
      <c r="GD4" s="75">
        <f t="shared" si="174"/>
        <v>0.8231389782</v>
      </c>
      <c r="GE4" s="75">
        <f t="shared" si="175"/>
        <v>0</v>
      </c>
      <c r="GF4" s="75">
        <f t="shared" si="176"/>
        <v>0</v>
      </c>
      <c r="GG4" s="75">
        <f t="shared" si="177"/>
        <v>0.8231389782</v>
      </c>
      <c r="GH4" s="78">
        <f t="shared" si="178"/>
        <v>-0.5</v>
      </c>
      <c r="GI4" s="78">
        <f t="shared" si="179"/>
        <v>-0.8660254038</v>
      </c>
      <c r="GJ4" s="78">
        <f t="shared" si="180"/>
        <v>-2.094395102</v>
      </c>
      <c r="GK4" s="78">
        <f t="shared" si="181"/>
        <v>1</v>
      </c>
      <c r="GL4" s="79">
        <f t="shared" si="182"/>
        <v>-0.5</v>
      </c>
      <c r="GM4" s="79">
        <f t="shared" si="183"/>
        <v>0.8660254038</v>
      </c>
      <c r="GN4" s="79">
        <f t="shared" si="184"/>
        <v>2.094395102</v>
      </c>
      <c r="GO4" s="79">
        <f t="shared" si="185"/>
        <v>1</v>
      </c>
      <c r="GP4" s="50">
        <f t="shared" si="186"/>
        <v>-2.094395102</v>
      </c>
      <c r="GQ4" s="50">
        <f t="shared" si="187"/>
        <v>0</v>
      </c>
      <c r="GR4" s="72">
        <f t="shared" si="188"/>
        <v>-2.094395102</v>
      </c>
      <c r="GS4" s="72">
        <f t="shared" si="189"/>
        <v>-2.094395102</v>
      </c>
      <c r="GT4" s="72">
        <f t="shared" si="190"/>
        <v>-2.094395102</v>
      </c>
      <c r="GU4" s="73">
        <f t="shared" si="191"/>
        <v>1</v>
      </c>
      <c r="GV4" s="73">
        <f t="shared" si="192"/>
        <v>1.54274016</v>
      </c>
      <c r="GW4" s="74">
        <f t="shared" si="193"/>
        <v>1.54274016</v>
      </c>
      <c r="GX4" s="75">
        <f t="shared" si="194"/>
        <v>-0.7713700801</v>
      </c>
      <c r="GY4" s="75">
        <f t="shared" si="195"/>
        <v>-1.33605217</v>
      </c>
      <c r="GZ4" s="75">
        <f t="shared" si="196"/>
        <v>-2.094395102</v>
      </c>
      <c r="HA4" s="75">
        <f t="shared" si="197"/>
        <v>1.54274016</v>
      </c>
      <c r="HB4" s="50">
        <f t="shared" si="198"/>
        <v>2.094395102</v>
      </c>
      <c r="HC4" s="50">
        <f t="shared" si="199"/>
        <v>0</v>
      </c>
      <c r="HD4" s="72">
        <f t="shared" si="200"/>
        <v>2.094395102</v>
      </c>
      <c r="HE4" s="72">
        <f t="shared" si="201"/>
        <v>2.094395102</v>
      </c>
      <c r="HF4" s="72">
        <f t="shared" si="202"/>
        <v>2.094395102</v>
      </c>
      <c r="HG4" s="73">
        <f t="shared" si="203"/>
        <v>1</v>
      </c>
      <c r="HH4" s="73">
        <f t="shared" si="204"/>
        <v>0.8231389782</v>
      </c>
      <c r="HI4" s="74">
        <f t="shared" si="205"/>
        <v>0.8231389782</v>
      </c>
      <c r="HJ4" s="75">
        <f t="shared" si="206"/>
        <v>-0.4115694891</v>
      </c>
      <c r="HK4" s="75">
        <f t="shared" si="207"/>
        <v>0.712859266</v>
      </c>
      <c r="HL4" s="75">
        <f t="shared" si="208"/>
        <v>2.094395102</v>
      </c>
      <c r="HM4" s="75">
        <f t="shared" si="209"/>
        <v>0.8231389782</v>
      </c>
      <c r="HN4" s="50">
        <f t="shared" si="210"/>
        <v>2.094395102</v>
      </c>
      <c r="HO4" s="50">
        <f t="shared" si="211"/>
        <v>0</v>
      </c>
      <c r="HP4" s="72">
        <f t="shared" si="212"/>
        <v>2.094395102</v>
      </c>
      <c r="HQ4" s="72">
        <f t="shared" si="213"/>
        <v>2.094395102</v>
      </c>
      <c r="HR4" s="72">
        <f t="shared" si="214"/>
        <v>2.094395102</v>
      </c>
      <c r="HS4" s="73">
        <f t="shared" si="215"/>
        <v>1</v>
      </c>
      <c r="HT4" s="73">
        <f t="shared" si="216"/>
        <v>1.54274016</v>
      </c>
      <c r="HU4" s="74">
        <f t="shared" si="217"/>
        <v>1.54274016</v>
      </c>
      <c r="HV4" s="75">
        <f t="shared" si="218"/>
        <v>-0.7713700801</v>
      </c>
      <c r="HW4" s="75">
        <f t="shared" si="219"/>
        <v>1.33605217</v>
      </c>
      <c r="HX4" s="75">
        <f t="shared" si="220"/>
        <v>2.094395102</v>
      </c>
      <c r="HY4" s="75">
        <f t="shared" si="221"/>
        <v>1.54274016</v>
      </c>
      <c r="HZ4" s="50">
        <f t="shared" si="222"/>
        <v>-2.094395102</v>
      </c>
      <c r="IA4" s="50">
        <f t="shared" si="223"/>
        <v>0</v>
      </c>
      <c r="IB4" s="72">
        <f t="shared" si="224"/>
        <v>-2.094395102</v>
      </c>
      <c r="IC4" s="72">
        <f t="shared" si="225"/>
        <v>-2.094395102</v>
      </c>
      <c r="ID4" s="72">
        <f t="shared" si="226"/>
        <v>-2.094395102</v>
      </c>
      <c r="IE4" s="73">
        <f t="shared" si="227"/>
        <v>1</v>
      </c>
      <c r="IF4" s="73">
        <f t="shared" si="228"/>
        <v>0.8231389782</v>
      </c>
      <c r="IG4" s="74">
        <f t="shared" si="229"/>
        <v>0.8231389782</v>
      </c>
      <c r="IH4" s="75">
        <f t="shared" si="230"/>
        <v>-0.4115694891</v>
      </c>
      <c r="II4" s="75">
        <f t="shared" si="231"/>
        <v>-0.712859266</v>
      </c>
      <c r="IJ4" s="75">
        <f t="shared" si="232"/>
        <v>-2.094395102</v>
      </c>
      <c r="IK4" s="75">
        <f t="shared" si="233"/>
        <v>0.8231389782</v>
      </c>
    </row>
    <row r="5" ht="12.75" customHeight="1">
      <c r="A5" s="80">
        <f>'Cubic Input'!P9</f>
        <v>0.1421007032</v>
      </c>
      <c r="B5" s="80">
        <f>'Cubic Input'!Q9</f>
        <v>0.1904338164</v>
      </c>
      <c r="C5" s="80">
        <f>'Cubic Input'!R9</f>
        <v>0.79540258</v>
      </c>
      <c r="D5" s="80">
        <f>'Cubic Input'!S9</f>
        <v>-0.03848996062</v>
      </c>
      <c r="E5" s="80">
        <f t="shared" ref="E5:H5" si="250">0</f>
        <v>0</v>
      </c>
      <c r="F5" s="80">
        <f t="shared" si="250"/>
        <v>0</v>
      </c>
      <c r="G5" s="80">
        <f t="shared" si="250"/>
        <v>0</v>
      </c>
      <c r="H5" s="81">
        <f t="shared" si="250"/>
        <v>0</v>
      </c>
      <c r="I5" s="65">
        <f>'Cubic Input'!M9</f>
        <v>0.03596767908</v>
      </c>
      <c r="J5" s="66">
        <f t="shared" si="27"/>
        <v>0.04782343141</v>
      </c>
      <c r="K5" s="66">
        <f t="shared" si="28"/>
        <v>-0.693978127</v>
      </c>
      <c r="L5" s="67">
        <f t="shared" si="29"/>
        <v>0.04782343141</v>
      </c>
      <c r="M5" s="67">
        <f t="shared" si="30"/>
        <v>0</v>
      </c>
      <c r="N5" s="68">
        <f t="shared" si="31"/>
        <v>-0.693978127</v>
      </c>
      <c r="O5" s="68">
        <f t="shared" si="32"/>
        <v>-2.276450795</v>
      </c>
      <c r="P5" s="69">
        <f t="shared" si="33"/>
        <v>-0.693978127</v>
      </c>
      <c r="Q5" s="69">
        <f t="shared" si="34"/>
        <v>2.276450795</v>
      </c>
      <c r="R5" s="70">
        <f t="shared" ref="R5:U5" si="251">ATAN2(A5,E5)</f>
        <v>0</v>
      </c>
      <c r="S5" s="70">
        <f t="shared" si="251"/>
        <v>0</v>
      </c>
      <c r="T5" s="70">
        <f t="shared" si="251"/>
        <v>0</v>
      </c>
      <c r="U5" s="70">
        <f t="shared" si="251"/>
        <v>3.141592654</v>
      </c>
      <c r="V5" s="70">
        <f t="shared" ref="V5:Y5" si="252">SQRT(POWER(A5,2)+POWER(E5,2))</f>
        <v>0.1421007032</v>
      </c>
      <c r="W5" s="70">
        <f t="shared" si="252"/>
        <v>0.1904338164</v>
      </c>
      <c r="X5" s="70">
        <f t="shared" si="252"/>
        <v>0.79540258</v>
      </c>
      <c r="Y5" s="70">
        <f t="shared" si="252"/>
        <v>0.03848996062</v>
      </c>
      <c r="Z5" s="71">
        <f t="shared" ref="Z5:AC5" si="253">R5-$R5</f>
        <v>0</v>
      </c>
      <c r="AA5" s="71">
        <f t="shared" si="253"/>
        <v>0</v>
      </c>
      <c r="AB5" s="71">
        <f t="shared" si="253"/>
        <v>0</v>
      </c>
      <c r="AC5" s="71">
        <f t="shared" si="253"/>
        <v>3.141592654</v>
      </c>
      <c r="AD5" s="71">
        <f t="shared" ref="AD5:AG5" si="254">V5/$V5</f>
        <v>1</v>
      </c>
      <c r="AE5" s="71">
        <f t="shared" si="254"/>
        <v>1.340132823</v>
      </c>
      <c r="AF5" s="71">
        <f t="shared" si="254"/>
        <v>5.597457031</v>
      </c>
      <c r="AG5" s="71">
        <f t="shared" si="254"/>
        <v>0.2708639702</v>
      </c>
      <c r="AH5" s="80">
        <f t="shared" ref="AH5:AK5" si="255">AD5*COS(Z5)</f>
        <v>1</v>
      </c>
      <c r="AI5" s="80">
        <f t="shared" si="255"/>
        <v>1.340132823</v>
      </c>
      <c r="AJ5" s="80">
        <f t="shared" si="255"/>
        <v>5.597457031</v>
      </c>
      <c r="AK5" s="80">
        <f t="shared" si="255"/>
        <v>-0.2708639702</v>
      </c>
      <c r="AL5" s="80">
        <f t="shared" ref="AL5:AO5" si="256">AD5*SIN(Z5)</f>
        <v>0</v>
      </c>
      <c r="AM5" s="80">
        <f t="shared" si="256"/>
        <v>0</v>
      </c>
      <c r="AN5" s="80">
        <f t="shared" si="256"/>
        <v>0</v>
      </c>
      <c r="AO5" s="80">
        <f t="shared" si="256"/>
        <v>0</v>
      </c>
      <c r="AP5" s="50">
        <f t="shared" si="41"/>
        <v>0</v>
      </c>
      <c r="AQ5" s="72">
        <f t="shared" si="42"/>
        <v>0</v>
      </c>
      <c r="AR5" s="72">
        <f t="shared" si="43"/>
        <v>0</v>
      </c>
      <c r="AS5" s="72">
        <f t="shared" si="44"/>
        <v>0</v>
      </c>
      <c r="AT5" s="73">
        <f t="shared" si="45"/>
        <v>2.406819559</v>
      </c>
      <c r="AU5" s="74">
        <f t="shared" si="46"/>
        <v>2.406819559</v>
      </c>
      <c r="AV5" s="75">
        <f t="shared" si="47"/>
        <v>-4.813639119</v>
      </c>
      <c r="AW5" s="75">
        <f t="shared" si="48"/>
        <v>0</v>
      </c>
      <c r="AX5" s="75">
        <f t="shared" si="49"/>
        <v>3.141592654</v>
      </c>
      <c r="AY5" s="75">
        <f t="shared" si="50"/>
        <v>4.813639119</v>
      </c>
      <c r="AZ5" s="50">
        <f t="shared" ref="AZ5:BA5" si="257">AZ$1*AA5</f>
        <v>0</v>
      </c>
      <c r="BA5" s="50">
        <f t="shared" si="257"/>
        <v>0</v>
      </c>
      <c r="BB5" s="72">
        <f t="shared" si="52"/>
        <v>0</v>
      </c>
      <c r="BC5" s="72">
        <f t="shared" si="53"/>
        <v>0</v>
      </c>
      <c r="BD5" s="72">
        <f t="shared" si="54"/>
        <v>0</v>
      </c>
      <c r="BE5" s="73">
        <f t="shared" ref="BE5:BF5" si="258">POWER(AE5,BE$1)</f>
        <v>1.340132823</v>
      </c>
      <c r="BF5" s="73">
        <f t="shared" si="258"/>
        <v>5.597457031</v>
      </c>
      <c r="BG5" s="74">
        <f t="shared" si="56"/>
        <v>7.50133589</v>
      </c>
      <c r="BH5" s="75">
        <f t="shared" si="57"/>
        <v>67.51202301</v>
      </c>
      <c r="BI5" s="75">
        <f t="shared" si="58"/>
        <v>0</v>
      </c>
      <c r="BJ5" s="75">
        <f t="shared" si="59"/>
        <v>0</v>
      </c>
      <c r="BK5" s="75">
        <f t="shared" si="60"/>
        <v>67.51202301</v>
      </c>
      <c r="BL5" s="50">
        <f t="shared" si="61"/>
        <v>3.141592654</v>
      </c>
      <c r="BM5" s="72">
        <f t="shared" si="62"/>
        <v>3.141592654</v>
      </c>
      <c r="BN5" s="72">
        <f t="shared" si="63"/>
        <v>3.141592654</v>
      </c>
      <c r="BO5" s="72">
        <f t="shared" si="64"/>
        <v>3.141592654</v>
      </c>
      <c r="BP5" s="73">
        <f t="shared" si="65"/>
        <v>0.2708639702</v>
      </c>
      <c r="BQ5" s="74">
        <f t="shared" si="66"/>
        <v>0.2708639702</v>
      </c>
      <c r="BR5" s="75">
        <f t="shared" si="67"/>
        <v>7.313327195</v>
      </c>
      <c r="BS5" s="75">
        <f t="shared" si="68"/>
        <v>0</v>
      </c>
      <c r="BT5" s="75">
        <f t="shared" si="69"/>
        <v>0</v>
      </c>
      <c r="BU5" s="75">
        <f t="shared" si="70"/>
        <v>7.313327195</v>
      </c>
      <c r="BV5" s="76">
        <f t="shared" ref="BV5:BW5" si="259">AV5+BH5+BR5</f>
        <v>70.01171109</v>
      </c>
      <c r="BW5" s="76">
        <f t="shared" si="259"/>
        <v>0</v>
      </c>
      <c r="BX5" s="76">
        <f t="shared" si="72"/>
        <v>0</v>
      </c>
      <c r="BY5" s="77">
        <f t="shared" si="73"/>
        <v>70.01171109</v>
      </c>
      <c r="BZ5" s="50">
        <f t="shared" ref="BZ5:CA5" si="260">BZ$1*AA5</f>
        <v>0</v>
      </c>
      <c r="CA5" s="50">
        <f t="shared" si="260"/>
        <v>0</v>
      </c>
      <c r="CB5" s="72">
        <f t="shared" si="75"/>
        <v>0</v>
      </c>
      <c r="CC5" s="72">
        <f t="shared" si="76"/>
        <v>0</v>
      </c>
      <c r="CD5" s="72">
        <f t="shared" si="77"/>
        <v>0</v>
      </c>
      <c r="CE5" s="73">
        <f t="shared" ref="CE5:CF5" si="261">POWER(AE5,CE$1)</f>
        <v>1.795955982</v>
      </c>
      <c r="CF5" s="73">
        <f t="shared" si="261"/>
        <v>31.33152521</v>
      </c>
      <c r="CG5" s="74">
        <f t="shared" si="79"/>
        <v>56.27004013</v>
      </c>
      <c r="CH5" s="75">
        <f t="shared" si="80"/>
        <v>-56.27004013</v>
      </c>
      <c r="CI5" s="75">
        <f t="shared" si="81"/>
        <v>0</v>
      </c>
      <c r="CJ5" s="75">
        <f t="shared" si="82"/>
        <v>3.141592654</v>
      </c>
      <c r="CK5" s="75">
        <f t="shared" si="83"/>
        <v>56.27004013</v>
      </c>
      <c r="CL5" s="50">
        <f t="shared" si="84"/>
        <v>0</v>
      </c>
      <c r="CM5" s="72">
        <f t="shared" si="85"/>
        <v>0</v>
      </c>
      <c r="CN5" s="72">
        <f t="shared" si="86"/>
        <v>0</v>
      </c>
      <c r="CO5" s="72">
        <f t="shared" si="87"/>
        <v>0</v>
      </c>
      <c r="CP5" s="73">
        <f t="shared" si="88"/>
        <v>175.3768661</v>
      </c>
      <c r="CQ5" s="74">
        <f t="shared" si="89"/>
        <v>175.3768661</v>
      </c>
      <c r="CR5" s="75">
        <f t="shared" si="90"/>
        <v>701.5074644</v>
      </c>
      <c r="CS5" s="75">
        <f t="shared" si="91"/>
        <v>0</v>
      </c>
      <c r="CT5" s="75">
        <f t="shared" si="92"/>
        <v>0</v>
      </c>
      <c r="CU5" s="75">
        <f t="shared" si="93"/>
        <v>701.5074644</v>
      </c>
      <c r="CV5" s="50">
        <f t="shared" si="94"/>
        <v>0</v>
      </c>
      <c r="CW5" s="50">
        <f t="shared" si="95"/>
        <v>3.141592654</v>
      </c>
      <c r="CX5" s="72">
        <f t="shared" si="96"/>
        <v>3.141592654</v>
      </c>
      <c r="CY5" s="72">
        <f t="shared" si="97"/>
        <v>3.141592654</v>
      </c>
      <c r="CZ5" s="72">
        <f t="shared" si="98"/>
        <v>3.141592654</v>
      </c>
      <c r="DA5" s="73">
        <f t="shared" si="99"/>
        <v>2.406819559</v>
      </c>
      <c r="DB5" s="73">
        <f t="shared" si="100"/>
        <v>0.2708639702</v>
      </c>
      <c r="DC5" s="74">
        <f t="shared" si="101"/>
        <v>0.6519207014</v>
      </c>
      <c r="DD5" s="75">
        <f t="shared" si="102"/>
        <v>-2.607682806</v>
      </c>
      <c r="DE5" s="75">
        <f t="shared" si="103"/>
        <v>0</v>
      </c>
      <c r="DF5" s="75">
        <f t="shared" si="104"/>
        <v>3.141592654</v>
      </c>
      <c r="DG5" s="75">
        <f t="shared" si="105"/>
        <v>2.607682806</v>
      </c>
      <c r="DH5" s="50">
        <f t="shared" ref="DH5:DJ5" si="262">DH$1*AA5</f>
        <v>0</v>
      </c>
      <c r="DI5" s="50">
        <f t="shared" si="262"/>
        <v>0</v>
      </c>
      <c r="DJ5" s="50">
        <f t="shared" si="262"/>
        <v>3.141592654</v>
      </c>
      <c r="DK5" s="72">
        <f t="shared" si="107"/>
        <v>3.141592654</v>
      </c>
      <c r="DL5" s="72">
        <f t="shared" si="108"/>
        <v>3.141592654</v>
      </c>
      <c r="DM5" s="72">
        <f t="shared" si="109"/>
        <v>3.141592654</v>
      </c>
      <c r="DN5" s="73">
        <f t="shared" ref="DN5:DP5" si="263">POWER(AE5,DN$1)</f>
        <v>1.340132823</v>
      </c>
      <c r="DO5" s="73">
        <f t="shared" si="263"/>
        <v>5.597457031</v>
      </c>
      <c r="DP5" s="73">
        <f t="shared" si="263"/>
        <v>0.2708639702</v>
      </c>
      <c r="DQ5" s="74">
        <f t="shared" si="111"/>
        <v>2.031841621</v>
      </c>
      <c r="DR5" s="75">
        <f t="shared" si="112"/>
        <v>36.57314917</v>
      </c>
      <c r="DS5" s="75">
        <f t="shared" si="113"/>
        <v>0</v>
      </c>
      <c r="DT5" s="75">
        <f t="shared" si="114"/>
        <v>0</v>
      </c>
      <c r="DU5" s="75">
        <f t="shared" si="115"/>
        <v>36.57314917</v>
      </c>
      <c r="DV5" s="50">
        <f t="shared" si="116"/>
        <v>6.283185307</v>
      </c>
      <c r="DW5" s="72">
        <f t="shared" si="117"/>
        <v>6.283185307</v>
      </c>
      <c r="DX5" s="72">
        <f t="shared" si="118"/>
        <v>0</v>
      </c>
      <c r="DY5" s="72">
        <f t="shared" si="119"/>
        <v>0</v>
      </c>
      <c r="DZ5" s="73">
        <f t="shared" si="120"/>
        <v>0.07336729034</v>
      </c>
      <c r="EA5" s="74">
        <f t="shared" si="121"/>
        <v>0.07336729034</v>
      </c>
      <c r="EB5" s="75">
        <f t="shared" si="122"/>
        <v>1.980916839</v>
      </c>
      <c r="EC5" s="75">
        <f t="shared" si="123"/>
        <v>0</v>
      </c>
      <c r="ED5" s="75">
        <f t="shared" si="124"/>
        <v>0</v>
      </c>
      <c r="EE5" s="75">
        <f t="shared" si="125"/>
        <v>1.980916839</v>
      </c>
      <c r="EF5" s="76">
        <f t="shared" ref="EF5:EG5" si="264">CH5+CR5+DD5+DR5+EB5</f>
        <v>681.1838074</v>
      </c>
      <c r="EG5" s="76">
        <f t="shared" si="264"/>
        <v>0</v>
      </c>
      <c r="EH5" s="76">
        <f t="shared" si="127"/>
        <v>0</v>
      </c>
      <c r="EI5" s="77">
        <f t="shared" si="128"/>
        <v>681.1838074</v>
      </c>
      <c r="EJ5" s="50">
        <f t="shared" si="129"/>
        <v>0</v>
      </c>
      <c r="EK5" s="72">
        <f t="shared" si="130"/>
        <v>0</v>
      </c>
      <c r="EL5" s="72">
        <f t="shared" si="131"/>
        <v>0</v>
      </c>
      <c r="EM5" s="72">
        <f t="shared" si="132"/>
        <v>0</v>
      </c>
      <c r="EN5" s="73">
        <f t="shared" si="133"/>
        <v>26.09949822</v>
      </c>
      <c r="EO5" s="74">
        <f t="shared" si="134"/>
        <v>26.09949822</v>
      </c>
      <c r="EP5" s="75">
        <f t="shared" si="135"/>
        <v>135.6169709</v>
      </c>
      <c r="EQ5" s="75">
        <f t="shared" si="136"/>
        <v>0</v>
      </c>
      <c r="ER5" s="75">
        <f t="shared" si="137"/>
        <v>0</v>
      </c>
      <c r="ES5" s="75">
        <f t="shared" si="138"/>
        <v>135.6169709</v>
      </c>
      <c r="ET5" s="76">
        <f t="shared" ref="ET5:EU5" si="265">BV5+EP5</f>
        <v>205.628682</v>
      </c>
      <c r="EU5" s="76">
        <f t="shared" si="265"/>
        <v>0</v>
      </c>
      <c r="EV5" s="76">
        <f t="shared" si="140"/>
        <v>0</v>
      </c>
      <c r="EW5" s="77">
        <f t="shared" si="141"/>
        <v>205.628682</v>
      </c>
      <c r="EX5" s="50">
        <f t="shared" si="142"/>
        <v>0</v>
      </c>
      <c r="EY5" s="72">
        <f t="shared" si="143"/>
        <v>0</v>
      </c>
      <c r="EZ5" s="72">
        <f t="shared" si="144"/>
        <v>0</v>
      </c>
      <c r="FA5" s="72">
        <f t="shared" si="145"/>
        <v>0</v>
      </c>
      <c r="FB5" s="73">
        <f t="shared" si="146"/>
        <v>5.902389935</v>
      </c>
      <c r="FC5" s="74">
        <f t="shared" si="147"/>
        <v>5.902389935</v>
      </c>
      <c r="FD5" s="75">
        <f t="shared" si="148"/>
        <v>1.561576665</v>
      </c>
      <c r="FE5" s="75">
        <f t="shared" si="149"/>
        <v>0</v>
      </c>
      <c r="FF5" s="75">
        <f t="shared" si="150"/>
        <v>0</v>
      </c>
      <c r="FG5" s="75">
        <f t="shared" si="151"/>
        <v>1.561576665</v>
      </c>
      <c r="FH5" s="50">
        <f t="shared" si="152"/>
        <v>0</v>
      </c>
      <c r="FI5" s="72">
        <f t="shared" si="153"/>
        <v>0</v>
      </c>
      <c r="FJ5" s="72">
        <f t="shared" si="154"/>
        <v>0</v>
      </c>
      <c r="FK5" s="72">
        <f t="shared" si="155"/>
        <v>0</v>
      </c>
      <c r="FL5" s="73">
        <f t="shared" si="156"/>
        <v>1.795955982</v>
      </c>
      <c r="FM5" s="74">
        <f t="shared" si="157"/>
        <v>1.795955982</v>
      </c>
      <c r="FN5" s="75">
        <f t="shared" si="158"/>
        <v>-1.795955982</v>
      </c>
      <c r="FO5" s="75">
        <f t="shared" si="159"/>
        <v>0</v>
      </c>
      <c r="FP5" s="75">
        <f t="shared" si="160"/>
        <v>3.141592654</v>
      </c>
      <c r="FQ5" s="75">
        <f t="shared" si="161"/>
        <v>1.795955982</v>
      </c>
      <c r="FR5" s="76">
        <f t="shared" si="162"/>
        <v>14.99641511</v>
      </c>
      <c r="FS5" s="76">
        <f t="shared" si="163"/>
        <v>0</v>
      </c>
      <c r="FT5" s="76">
        <f t="shared" si="164"/>
        <v>0</v>
      </c>
      <c r="FU5" s="77">
        <f t="shared" si="165"/>
        <v>14.99641511</v>
      </c>
      <c r="FV5" s="50">
        <f t="shared" si="166"/>
        <v>0</v>
      </c>
      <c r="FW5" s="50">
        <f t="shared" si="167"/>
        <v>0</v>
      </c>
      <c r="FX5" s="72">
        <f t="shared" si="168"/>
        <v>0</v>
      </c>
      <c r="FY5" s="72">
        <f t="shared" si="169"/>
        <v>0</v>
      </c>
      <c r="FZ5" s="72">
        <f t="shared" si="170"/>
        <v>0</v>
      </c>
      <c r="GA5" s="73">
        <f t="shared" si="171"/>
        <v>14.99641511</v>
      </c>
      <c r="GB5" s="73">
        <f t="shared" si="172"/>
        <v>0.6403784215</v>
      </c>
      <c r="GC5" s="74">
        <f t="shared" si="173"/>
        <v>9.603380637</v>
      </c>
      <c r="GD5" s="75">
        <f t="shared" si="174"/>
        <v>1.067042293</v>
      </c>
      <c r="GE5" s="75">
        <f t="shared" si="175"/>
        <v>0</v>
      </c>
      <c r="GF5" s="75">
        <f t="shared" si="176"/>
        <v>0</v>
      </c>
      <c r="GG5" s="75">
        <f t="shared" si="177"/>
        <v>1.067042293</v>
      </c>
      <c r="GH5" s="78">
        <f t="shared" si="178"/>
        <v>-0.5</v>
      </c>
      <c r="GI5" s="78">
        <f t="shared" si="179"/>
        <v>-0.8660254038</v>
      </c>
      <c r="GJ5" s="78">
        <f t="shared" si="180"/>
        <v>-2.094395102</v>
      </c>
      <c r="GK5" s="78">
        <f t="shared" si="181"/>
        <v>1</v>
      </c>
      <c r="GL5" s="79">
        <f t="shared" si="182"/>
        <v>-0.5</v>
      </c>
      <c r="GM5" s="79">
        <f t="shared" si="183"/>
        <v>0.8660254038</v>
      </c>
      <c r="GN5" s="79">
        <f t="shared" si="184"/>
        <v>2.094395102</v>
      </c>
      <c r="GO5" s="79">
        <f t="shared" si="185"/>
        <v>1</v>
      </c>
      <c r="GP5" s="50">
        <f t="shared" si="186"/>
        <v>-2.094395102</v>
      </c>
      <c r="GQ5" s="50">
        <f t="shared" si="187"/>
        <v>0</v>
      </c>
      <c r="GR5" s="72">
        <f t="shared" si="188"/>
        <v>-2.094395102</v>
      </c>
      <c r="GS5" s="72">
        <f t="shared" si="189"/>
        <v>-2.094395102</v>
      </c>
      <c r="GT5" s="72">
        <f t="shared" si="190"/>
        <v>-2.094395102</v>
      </c>
      <c r="GU5" s="73">
        <f t="shared" si="191"/>
        <v>1</v>
      </c>
      <c r="GV5" s="73">
        <f t="shared" si="192"/>
        <v>1.561576665</v>
      </c>
      <c r="GW5" s="74">
        <f t="shared" si="193"/>
        <v>1.561576665</v>
      </c>
      <c r="GX5" s="75">
        <f t="shared" si="194"/>
        <v>-0.7807883326</v>
      </c>
      <c r="GY5" s="75">
        <f t="shared" si="195"/>
        <v>-1.352365062</v>
      </c>
      <c r="GZ5" s="75">
        <f t="shared" si="196"/>
        <v>-2.094395102</v>
      </c>
      <c r="HA5" s="75">
        <f t="shared" si="197"/>
        <v>1.561576665</v>
      </c>
      <c r="HB5" s="50">
        <f t="shared" si="198"/>
        <v>2.094395102</v>
      </c>
      <c r="HC5" s="50">
        <f t="shared" si="199"/>
        <v>0</v>
      </c>
      <c r="HD5" s="72">
        <f t="shared" si="200"/>
        <v>2.094395102</v>
      </c>
      <c r="HE5" s="72">
        <f t="shared" si="201"/>
        <v>2.094395102</v>
      </c>
      <c r="HF5" s="72">
        <f t="shared" si="202"/>
        <v>2.094395102</v>
      </c>
      <c r="HG5" s="73">
        <f t="shared" si="203"/>
        <v>1</v>
      </c>
      <c r="HH5" s="73">
        <f t="shared" si="204"/>
        <v>1.067042293</v>
      </c>
      <c r="HI5" s="74">
        <f t="shared" si="205"/>
        <v>1.067042293</v>
      </c>
      <c r="HJ5" s="75">
        <f t="shared" si="206"/>
        <v>-0.5335211465</v>
      </c>
      <c r="HK5" s="75">
        <f t="shared" si="207"/>
        <v>0.9240857327</v>
      </c>
      <c r="HL5" s="75">
        <f t="shared" si="208"/>
        <v>2.094395102</v>
      </c>
      <c r="HM5" s="75">
        <f t="shared" si="209"/>
        <v>1.067042293</v>
      </c>
      <c r="HN5" s="50">
        <f t="shared" si="210"/>
        <v>2.094395102</v>
      </c>
      <c r="HO5" s="50">
        <f t="shared" si="211"/>
        <v>0</v>
      </c>
      <c r="HP5" s="72">
        <f t="shared" si="212"/>
        <v>2.094395102</v>
      </c>
      <c r="HQ5" s="72">
        <f t="shared" si="213"/>
        <v>2.094395102</v>
      </c>
      <c r="HR5" s="72">
        <f t="shared" si="214"/>
        <v>2.094395102</v>
      </c>
      <c r="HS5" s="73">
        <f t="shared" si="215"/>
        <v>1</v>
      </c>
      <c r="HT5" s="73">
        <f t="shared" si="216"/>
        <v>1.561576665</v>
      </c>
      <c r="HU5" s="74">
        <f t="shared" si="217"/>
        <v>1.561576665</v>
      </c>
      <c r="HV5" s="75">
        <f t="shared" si="218"/>
        <v>-0.7807883326</v>
      </c>
      <c r="HW5" s="75">
        <f t="shared" si="219"/>
        <v>1.352365062</v>
      </c>
      <c r="HX5" s="75">
        <f t="shared" si="220"/>
        <v>2.094395102</v>
      </c>
      <c r="HY5" s="75">
        <f t="shared" si="221"/>
        <v>1.561576665</v>
      </c>
      <c r="HZ5" s="50">
        <f t="shared" si="222"/>
        <v>-2.094395102</v>
      </c>
      <c r="IA5" s="50">
        <f t="shared" si="223"/>
        <v>0</v>
      </c>
      <c r="IB5" s="72">
        <f t="shared" si="224"/>
        <v>-2.094395102</v>
      </c>
      <c r="IC5" s="72">
        <f t="shared" si="225"/>
        <v>-2.094395102</v>
      </c>
      <c r="ID5" s="72">
        <f t="shared" si="226"/>
        <v>-2.094395102</v>
      </c>
      <c r="IE5" s="73">
        <f t="shared" si="227"/>
        <v>1</v>
      </c>
      <c r="IF5" s="73">
        <f t="shared" si="228"/>
        <v>1.067042293</v>
      </c>
      <c r="IG5" s="74">
        <f t="shared" si="229"/>
        <v>1.067042293</v>
      </c>
      <c r="IH5" s="75">
        <f t="shared" si="230"/>
        <v>-0.5335211465</v>
      </c>
      <c r="II5" s="75">
        <f t="shared" si="231"/>
        <v>-0.9240857327</v>
      </c>
      <c r="IJ5" s="75">
        <f t="shared" si="232"/>
        <v>-2.094395102</v>
      </c>
      <c r="IK5" s="75">
        <f t="shared" si="233"/>
        <v>1.067042293</v>
      </c>
    </row>
    <row r="6" ht="12.75" customHeight="1">
      <c r="A6" s="80">
        <f>'Cubic Input'!P10</f>
        <v>0.1421007032</v>
      </c>
      <c r="B6" s="80">
        <f>'Cubic Input'!Q10</f>
        <v>0.2336691855</v>
      </c>
      <c r="C6" s="80">
        <f>'Cubic Input'!R10</f>
        <v>0.7781304621</v>
      </c>
      <c r="D6" s="80">
        <f>'Cubic Input'!S10</f>
        <v>-0.03164355167</v>
      </c>
      <c r="E6" s="80">
        <f t="shared" ref="E6:H6" si="266">0</f>
        <v>0</v>
      </c>
      <c r="F6" s="80">
        <f t="shared" si="266"/>
        <v>0</v>
      </c>
      <c r="G6" s="80">
        <f t="shared" si="266"/>
        <v>0</v>
      </c>
      <c r="H6" s="81">
        <f t="shared" si="266"/>
        <v>0</v>
      </c>
      <c r="I6" s="65">
        <f>'Cubic Input'!M10</f>
        <v>0.03806600042</v>
      </c>
      <c r="J6" s="66">
        <f t="shared" si="27"/>
        <v>0.04016973014</v>
      </c>
      <c r="K6" s="66">
        <f t="shared" si="28"/>
        <v>-0.8422806049</v>
      </c>
      <c r="L6" s="67">
        <f t="shared" si="29"/>
        <v>0.04016973014</v>
      </c>
      <c r="M6" s="67">
        <f t="shared" si="30"/>
        <v>0</v>
      </c>
      <c r="N6" s="68">
        <f t="shared" si="31"/>
        <v>-0.8422806049</v>
      </c>
      <c r="O6" s="68">
        <f t="shared" si="32"/>
        <v>-2.198667858</v>
      </c>
      <c r="P6" s="69">
        <f t="shared" si="33"/>
        <v>-0.8422806049</v>
      </c>
      <c r="Q6" s="69">
        <f t="shared" si="34"/>
        <v>2.198667858</v>
      </c>
      <c r="R6" s="70">
        <f t="shared" ref="R6:U6" si="267">ATAN2(A6,E6)</f>
        <v>0</v>
      </c>
      <c r="S6" s="70">
        <f t="shared" si="267"/>
        <v>0</v>
      </c>
      <c r="T6" s="70">
        <f t="shared" si="267"/>
        <v>0</v>
      </c>
      <c r="U6" s="70">
        <f t="shared" si="267"/>
        <v>3.141592654</v>
      </c>
      <c r="V6" s="70">
        <f t="shared" ref="V6:Y6" si="268">SQRT(POWER(A6,2)+POWER(E6,2))</f>
        <v>0.1421007032</v>
      </c>
      <c r="W6" s="70">
        <f t="shared" si="268"/>
        <v>0.2336691855</v>
      </c>
      <c r="X6" s="70">
        <f t="shared" si="268"/>
        <v>0.7781304621</v>
      </c>
      <c r="Y6" s="70">
        <f t="shared" si="268"/>
        <v>0.03164355167</v>
      </c>
      <c r="Z6" s="71">
        <f t="shared" ref="Z6:AC6" si="269">R6-$R6</f>
        <v>0</v>
      </c>
      <c r="AA6" s="71">
        <f t="shared" si="269"/>
        <v>0</v>
      </c>
      <c r="AB6" s="71">
        <f t="shared" si="269"/>
        <v>0</v>
      </c>
      <c r="AC6" s="71">
        <f t="shared" si="269"/>
        <v>3.141592654</v>
      </c>
      <c r="AD6" s="71">
        <f t="shared" ref="AD6:AG6" si="270">V6/$V6</f>
        <v>1</v>
      </c>
      <c r="AE6" s="71">
        <f t="shared" si="270"/>
        <v>1.64439148</v>
      </c>
      <c r="AF6" s="71">
        <f t="shared" si="270"/>
        <v>5.475908597</v>
      </c>
      <c r="AG6" s="71">
        <f t="shared" si="270"/>
        <v>0.2226839908</v>
      </c>
      <c r="AH6" s="80">
        <f t="shared" ref="AH6:AK6" si="271">AD6*COS(Z6)</f>
        <v>1</v>
      </c>
      <c r="AI6" s="80">
        <f t="shared" si="271"/>
        <v>1.64439148</v>
      </c>
      <c r="AJ6" s="80">
        <f t="shared" si="271"/>
        <v>5.475908597</v>
      </c>
      <c r="AK6" s="80">
        <f t="shared" si="271"/>
        <v>-0.2226839908</v>
      </c>
      <c r="AL6" s="80">
        <f t="shared" ref="AL6:AO6" si="272">AD6*SIN(Z6)</f>
        <v>0</v>
      </c>
      <c r="AM6" s="80">
        <f t="shared" si="272"/>
        <v>0</v>
      </c>
      <c r="AN6" s="80">
        <f t="shared" si="272"/>
        <v>0</v>
      </c>
      <c r="AO6" s="80">
        <f t="shared" si="272"/>
        <v>0</v>
      </c>
      <c r="AP6" s="50">
        <f t="shared" si="41"/>
        <v>0</v>
      </c>
      <c r="AQ6" s="72">
        <f t="shared" si="42"/>
        <v>0</v>
      </c>
      <c r="AR6" s="72">
        <f t="shared" si="43"/>
        <v>0</v>
      </c>
      <c r="AS6" s="72">
        <f t="shared" si="44"/>
        <v>0</v>
      </c>
      <c r="AT6" s="73">
        <f t="shared" si="45"/>
        <v>4.446472938</v>
      </c>
      <c r="AU6" s="74">
        <f t="shared" si="46"/>
        <v>4.446472938</v>
      </c>
      <c r="AV6" s="75">
        <f t="shared" si="47"/>
        <v>-8.892945875</v>
      </c>
      <c r="AW6" s="75">
        <f t="shared" si="48"/>
        <v>0</v>
      </c>
      <c r="AX6" s="75">
        <f t="shared" si="49"/>
        <v>3.141592654</v>
      </c>
      <c r="AY6" s="75">
        <f t="shared" si="50"/>
        <v>8.892945875</v>
      </c>
      <c r="AZ6" s="50">
        <f t="shared" ref="AZ6:BA6" si="273">AZ$1*AA6</f>
        <v>0</v>
      </c>
      <c r="BA6" s="50">
        <f t="shared" si="273"/>
        <v>0</v>
      </c>
      <c r="BB6" s="72">
        <f t="shared" si="52"/>
        <v>0</v>
      </c>
      <c r="BC6" s="72">
        <f t="shared" si="53"/>
        <v>0</v>
      </c>
      <c r="BD6" s="72">
        <f t="shared" si="54"/>
        <v>0</v>
      </c>
      <c r="BE6" s="73">
        <f t="shared" ref="BE6:BF6" si="274">POWER(AE6,BE$1)</f>
        <v>1.64439148</v>
      </c>
      <c r="BF6" s="73">
        <f t="shared" si="274"/>
        <v>5.475908597</v>
      </c>
      <c r="BG6" s="74">
        <f t="shared" si="56"/>
        <v>9.00453744</v>
      </c>
      <c r="BH6" s="75">
        <f t="shared" si="57"/>
        <v>81.04083696</v>
      </c>
      <c r="BI6" s="75">
        <f t="shared" si="58"/>
        <v>0</v>
      </c>
      <c r="BJ6" s="75">
        <f t="shared" si="59"/>
        <v>0</v>
      </c>
      <c r="BK6" s="75">
        <f t="shared" si="60"/>
        <v>81.04083696</v>
      </c>
      <c r="BL6" s="50">
        <f t="shared" si="61"/>
        <v>3.141592654</v>
      </c>
      <c r="BM6" s="72">
        <f t="shared" si="62"/>
        <v>3.141592654</v>
      </c>
      <c r="BN6" s="72">
        <f t="shared" si="63"/>
        <v>3.141592654</v>
      </c>
      <c r="BO6" s="72">
        <f t="shared" si="64"/>
        <v>3.141592654</v>
      </c>
      <c r="BP6" s="73">
        <f t="shared" si="65"/>
        <v>0.2226839908</v>
      </c>
      <c r="BQ6" s="74">
        <f t="shared" si="66"/>
        <v>0.2226839908</v>
      </c>
      <c r="BR6" s="75">
        <f t="shared" si="67"/>
        <v>6.01246775</v>
      </c>
      <c r="BS6" s="75">
        <f t="shared" si="68"/>
        <v>0</v>
      </c>
      <c r="BT6" s="75">
        <f t="shared" si="69"/>
        <v>0</v>
      </c>
      <c r="BU6" s="75">
        <f t="shared" si="70"/>
        <v>6.01246775</v>
      </c>
      <c r="BV6" s="76">
        <f t="shared" ref="BV6:BW6" si="275">AV6+BH6+BR6</f>
        <v>78.16035884</v>
      </c>
      <c r="BW6" s="76">
        <f t="shared" si="275"/>
        <v>0</v>
      </c>
      <c r="BX6" s="76">
        <f t="shared" si="72"/>
        <v>0</v>
      </c>
      <c r="BY6" s="77">
        <f t="shared" si="73"/>
        <v>78.16035884</v>
      </c>
      <c r="BZ6" s="50">
        <f t="shared" ref="BZ6:CA6" si="276">BZ$1*AA6</f>
        <v>0</v>
      </c>
      <c r="CA6" s="50">
        <f t="shared" si="276"/>
        <v>0</v>
      </c>
      <c r="CB6" s="72">
        <f t="shared" si="75"/>
        <v>0</v>
      </c>
      <c r="CC6" s="72">
        <f t="shared" si="76"/>
        <v>0</v>
      </c>
      <c r="CD6" s="72">
        <f t="shared" si="77"/>
        <v>0</v>
      </c>
      <c r="CE6" s="73">
        <f t="shared" ref="CE6:CF6" si="277">POWER(AE6,CE$1)</f>
        <v>2.704023338</v>
      </c>
      <c r="CF6" s="73">
        <f t="shared" si="277"/>
        <v>29.98557497</v>
      </c>
      <c r="CG6" s="74">
        <f t="shared" si="79"/>
        <v>81.08169451</v>
      </c>
      <c r="CH6" s="75">
        <f t="shared" si="80"/>
        <v>-81.08169451</v>
      </c>
      <c r="CI6" s="75">
        <f t="shared" si="81"/>
        <v>0</v>
      </c>
      <c r="CJ6" s="75">
        <f t="shared" si="82"/>
        <v>3.141592654</v>
      </c>
      <c r="CK6" s="75">
        <f t="shared" si="83"/>
        <v>81.08169451</v>
      </c>
      <c r="CL6" s="50">
        <f t="shared" si="84"/>
        <v>0</v>
      </c>
      <c r="CM6" s="72">
        <f t="shared" si="85"/>
        <v>0</v>
      </c>
      <c r="CN6" s="72">
        <f t="shared" si="86"/>
        <v>0</v>
      </c>
      <c r="CO6" s="72">
        <f t="shared" si="87"/>
        <v>0</v>
      </c>
      <c r="CP6" s="73">
        <f t="shared" si="88"/>
        <v>164.1982677</v>
      </c>
      <c r="CQ6" s="74">
        <f t="shared" si="89"/>
        <v>164.1982677</v>
      </c>
      <c r="CR6" s="75">
        <f t="shared" si="90"/>
        <v>656.793071</v>
      </c>
      <c r="CS6" s="75">
        <f t="shared" si="91"/>
        <v>0</v>
      </c>
      <c r="CT6" s="75">
        <f t="shared" si="92"/>
        <v>0</v>
      </c>
      <c r="CU6" s="75">
        <f t="shared" si="93"/>
        <v>656.793071</v>
      </c>
      <c r="CV6" s="50">
        <f t="shared" si="94"/>
        <v>0</v>
      </c>
      <c r="CW6" s="50">
        <f t="shared" si="95"/>
        <v>3.141592654</v>
      </c>
      <c r="CX6" s="72">
        <f t="shared" si="96"/>
        <v>3.141592654</v>
      </c>
      <c r="CY6" s="72">
        <f t="shared" si="97"/>
        <v>3.141592654</v>
      </c>
      <c r="CZ6" s="72">
        <f t="shared" si="98"/>
        <v>3.141592654</v>
      </c>
      <c r="DA6" s="73">
        <f t="shared" si="99"/>
        <v>4.446472938</v>
      </c>
      <c r="DB6" s="73">
        <f t="shared" si="100"/>
        <v>0.2226839908</v>
      </c>
      <c r="DC6" s="74">
        <f t="shared" si="101"/>
        <v>0.9901583386</v>
      </c>
      <c r="DD6" s="75">
        <f t="shared" si="102"/>
        <v>-3.960633354</v>
      </c>
      <c r="DE6" s="75">
        <f t="shared" si="103"/>
        <v>0</v>
      </c>
      <c r="DF6" s="75">
        <f t="shared" si="104"/>
        <v>3.141592654</v>
      </c>
      <c r="DG6" s="75">
        <f t="shared" si="105"/>
        <v>3.960633354</v>
      </c>
      <c r="DH6" s="50">
        <f t="shared" ref="DH6:DJ6" si="278">DH$1*AA6</f>
        <v>0</v>
      </c>
      <c r="DI6" s="50">
        <f t="shared" si="278"/>
        <v>0</v>
      </c>
      <c r="DJ6" s="50">
        <f t="shared" si="278"/>
        <v>3.141592654</v>
      </c>
      <c r="DK6" s="72">
        <f t="shared" si="107"/>
        <v>3.141592654</v>
      </c>
      <c r="DL6" s="72">
        <f t="shared" si="108"/>
        <v>3.141592654</v>
      </c>
      <c r="DM6" s="72">
        <f t="shared" si="109"/>
        <v>3.141592654</v>
      </c>
      <c r="DN6" s="73">
        <f t="shared" ref="DN6:DP6" si="279">POWER(AE6,DN$1)</f>
        <v>1.64439148</v>
      </c>
      <c r="DO6" s="73">
        <f t="shared" si="279"/>
        <v>5.475908597</v>
      </c>
      <c r="DP6" s="73">
        <f t="shared" si="279"/>
        <v>0.2226839908</v>
      </c>
      <c r="DQ6" s="74">
        <f t="shared" si="111"/>
        <v>2.005166332</v>
      </c>
      <c r="DR6" s="75">
        <f t="shared" si="112"/>
        <v>36.09299398</v>
      </c>
      <c r="DS6" s="75">
        <f t="shared" si="113"/>
        <v>0</v>
      </c>
      <c r="DT6" s="75">
        <f t="shared" si="114"/>
        <v>0</v>
      </c>
      <c r="DU6" s="75">
        <f t="shared" si="115"/>
        <v>36.09299398</v>
      </c>
      <c r="DV6" s="50">
        <f t="shared" si="116"/>
        <v>6.283185307</v>
      </c>
      <c r="DW6" s="72">
        <f t="shared" si="117"/>
        <v>6.283185307</v>
      </c>
      <c r="DX6" s="72">
        <f t="shared" si="118"/>
        <v>0</v>
      </c>
      <c r="DY6" s="72">
        <f t="shared" si="119"/>
        <v>0</v>
      </c>
      <c r="DZ6" s="73">
        <f t="shared" si="120"/>
        <v>0.04958815974</v>
      </c>
      <c r="EA6" s="74">
        <f t="shared" si="121"/>
        <v>0.04958815974</v>
      </c>
      <c r="EB6" s="75">
        <f t="shared" si="122"/>
        <v>1.338880313</v>
      </c>
      <c r="EC6" s="75">
        <f t="shared" si="123"/>
        <v>0</v>
      </c>
      <c r="ED6" s="75">
        <f t="shared" si="124"/>
        <v>0</v>
      </c>
      <c r="EE6" s="75">
        <f t="shared" si="125"/>
        <v>1.338880313</v>
      </c>
      <c r="EF6" s="76">
        <f t="shared" ref="EF6:EG6" si="280">CH6+CR6+DD6+DR6+EB6</f>
        <v>609.1826174</v>
      </c>
      <c r="EG6" s="76">
        <f t="shared" si="280"/>
        <v>0</v>
      </c>
      <c r="EH6" s="76">
        <f t="shared" si="127"/>
        <v>0</v>
      </c>
      <c r="EI6" s="77">
        <f t="shared" si="128"/>
        <v>609.1826174</v>
      </c>
      <c r="EJ6" s="50">
        <f t="shared" si="129"/>
        <v>0</v>
      </c>
      <c r="EK6" s="72">
        <f t="shared" si="130"/>
        <v>0</v>
      </c>
      <c r="EL6" s="72">
        <f t="shared" si="131"/>
        <v>0</v>
      </c>
      <c r="EM6" s="72">
        <f t="shared" si="132"/>
        <v>0</v>
      </c>
      <c r="EN6" s="73">
        <f t="shared" si="133"/>
        <v>24.6816251</v>
      </c>
      <c r="EO6" s="74">
        <f t="shared" si="134"/>
        <v>24.6816251</v>
      </c>
      <c r="EP6" s="75">
        <f t="shared" si="135"/>
        <v>128.249486</v>
      </c>
      <c r="EQ6" s="75">
        <f t="shared" si="136"/>
        <v>0</v>
      </c>
      <c r="ER6" s="75">
        <f t="shared" si="137"/>
        <v>0</v>
      </c>
      <c r="ES6" s="75">
        <f t="shared" si="138"/>
        <v>128.249486</v>
      </c>
      <c r="ET6" s="76">
        <f t="shared" ref="ET6:EU6" si="281">BV6+EP6</f>
        <v>206.4098449</v>
      </c>
      <c r="EU6" s="76">
        <f t="shared" si="281"/>
        <v>0</v>
      </c>
      <c r="EV6" s="76">
        <f t="shared" si="140"/>
        <v>0</v>
      </c>
      <c r="EW6" s="77">
        <f t="shared" si="141"/>
        <v>206.4098449</v>
      </c>
      <c r="EX6" s="50">
        <f t="shared" si="142"/>
        <v>0</v>
      </c>
      <c r="EY6" s="72">
        <f t="shared" si="143"/>
        <v>0</v>
      </c>
      <c r="EZ6" s="72">
        <f t="shared" si="144"/>
        <v>0</v>
      </c>
      <c r="FA6" s="72">
        <f t="shared" si="145"/>
        <v>0</v>
      </c>
      <c r="FB6" s="73">
        <f t="shared" si="146"/>
        <v>5.909854687</v>
      </c>
      <c r="FC6" s="74">
        <f t="shared" si="147"/>
        <v>5.909854687</v>
      </c>
      <c r="FD6" s="75">
        <f t="shared" si="148"/>
        <v>1.563551591</v>
      </c>
      <c r="FE6" s="75">
        <f t="shared" si="149"/>
        <v>0</v>
      </c>
      <c r="FF6" s="75">
        <f t="shared" si="150"/>
        <v>0</v>
      </c>
      <c r="FG6" s="75">
        <f t="shared" si="151"/>
        <v>1.563551591</v>
      </c>
      <c r="FH6" s="50">
        <f t="shared" si="152"/>
        <v>0</v>
      </c>
      <c r="FI6" s="72">
        <f t="shared" si="153"/>
        <v>0</v>
      </c>
      <c r="FJ6" s="72">
        <f t="shared" si="154"/>
        <v>0</v>
      </c>
      <c r="FK6" s="72">
        <f t="shared" si="155"/>
        <v>0</v>
      </c>
      <c r="FL6" s="73">
        <f t="shared" si="156"/>
        <v>2.704023338</v>
      </c>
      <c r="FM6" s="74">
        <f t="shared" si="157"/>
        <v>2.704023338</v>
      </c>
      <c r="FN6" s="75">
        <f t="shared" si="158"/>
        <v>-2.704023338</v>
      </c>
      <c r="FO6" s="75">
        <f t="shared" si="159"/>
        <v>0</v>
      </c>
      <c r="FP6" s="75">
        <f t="shared" si="160"/>
        <v>3.141592654</v>
      </c>
      <c r="FQ6" s="75">
        <f t="shared" si="161"/>
        <v>2.704023338</v>
      </c>
      <c r="FR6" s="76">
        <f t="shared" si="162"/>
        <v>13.72370245</v>
      </c>
      <c r="FS6" s="76">
        <f t="shared" si="163"/>
        <v>0</v>
      </c>
      <c r="FT6" s="76">
        <f t="shared" si="164"/>
        <v>0</v>
      </c>
      <c r="FU6" s="77">
        <f t="shared" si="165"/>
        <v>13.72370245</v>
      </c>
      <c r="FV6" s="50">
        <f t="shared" si="166"/>
        <v>0</v>
      </c>
      <c r="FW6" s="50">
        <f t="shared" si="167"/>
        <v>0</v>
      </c>
      <c r="FX6" s="72">
        <f t="shared" si="168"/>
        <v>0</v>
      </c>
      <c r="FY6" s="72">
        <f t="shared" si="169"/>
        <v>0</v>
      </c>
      <c r="FZ6" s="72">
        <f t="shared" si="170"/>
        <v>0</v>
      </c>
      <c r="GA6" s="73">
        <f t="shared" si="171"/>
        <v>13.72370245</v>
      </c>
      <c r="GB6" s="73">
        <f t="shared" si="172"/>
        <v>0.6395695579</v>
      </c>
      <c r="GC6" s="74">
        <f t="shared" si="173"/>
        <v>8.777262311</v>
      </c>
      <c r="GD6" s="75">
        <f t="shared" si="174"/>
        <v>0.9752513679</v>
      </c>
      <c r="GE6" s="75">
        <f t="shared" si="175"/>
        <v>0</v>
      </c>
      <c r="GF6" s="75">
        <f t="shared" si="176"/>
        <v>0</v>
      </c>
      <c r="GG6" s="75">
        <f t="shared" si="177"/>
        <v>0.9752513679</v>
      </c>
      <c r="GH6" s="78">
        <f t="shared" si="178"/>
        <v>-0.5</v>
      </c>
      <c r="GI6" s="78">
        <f t="shared" si="179"/>
        <v>-0.8660254038</v>
      </c>
      <c r="GJ6" s="78">
        <f t="shared" si="180"/>
        <v>-2.094395102</v>
      </c>
      <c r="GK6" s="78">
        <f t="shared" si="181"/>
        <v>1</v>
      </c>
      <c r="GL6" s="79">
        <f t="shared" si="182"/>
        <v>-0.5</v>
      </c>
      <c r="GM6" s="79">
        <f t="shared" si="183"/>
        <v>0.8660254038</v>
      </c>
      <c r="GN6" s="79">
        <f t="shared" si="184"/>
        <v>2.094395102</v>
      </c>
      <c r="GO6" s="79">
        <f t="shared" si="185"/>
        <v>1</v>
      </c>
      <c r="GP6" s="50">
        <f t="shared" si="186"/>
        <v>-2.094395102</v>
      </c>
      <c r="GQ6" s="50">
        <f t="shared" si="187"/>
        <v>0</v>
      </c>
      <c r="GR6" s="72">
        <f t="shared" si="188"/>
        <v>-2.094395102</v>
      </c>
      <c r="GS6" s="72">
        <f t="shared" si="189"/>
        <v>-2.094395102</v>
      </c>
      <c r="GT6" s="72">
        <f t="shared" si="190"/>
        <v>-2.094395102</v>
      </c>
      <c r="GU6" s="73">
        <f t="shared" si="191"/>
        <v>1</v>
      </c>
      <c r="GV6" s="73">
        <f t="shared" si="192"/>
        <v>1.563551591</v>
      </c>
      <c r="GW6" s="74">
        <f t="shared" si="193"/>
        <v>1.563551591</v>
      </c>
      <c r="GX6" s="75">
        <f t="shared" si="194"/>
        <v>-0.7817757956</v>
      </c>
      <c r="GY6" s="75">
        <f t="shared" si="195"/>
        <v>-1.354075398</v>
      </c>
      <c r="GZ6" s="75">
        <f t="shared" si="196"/>
        <v>-2.094395102</v>
      </c>
      <c r="HA6" s="75">
        <f t="shared" si="197"/>
        <v>1.563551591</v>
      </c>
      <c r="HB6" s="50">
        <f t="shared" si="198"/>
        <v>2.094395102</v>
      </c>
      <c r="HC6" s="50">
        <f t="shared" si="199"/>
        <v>0</v>
      </c>
      <c r="HD6" s="72">
        <f t="shared" si="200"/>
        <v>2.094395102</v>
      </c>
      <c r="HE6" s="72">
        <f t="shared" si="201"/>
        <v>2.094395102</v>
      </c>
      <c r="HF6" s="72">
        <f t="shared" si="202"/>
        <v>2.094395102</v>
      </c>
      <c r="HG6" s="73">
        <f t="shared" si="203"/>
        <v>1</v>
      </c>
      <c r="HH6" s="73">
        <f t="shared" si="204"/>
        <v>0.9752513679</v>
      </c>
      <c r="HI6" s="74">
        <f t="shared" si="205"/>
        <v>0.9752513679</v>
      </c>
      <c r="HJ6" s="75">
        <f t="shared" si="206"/>
        <v>-0.487625684</v>
      </c>
      <c r="HK6" s="75">
        <f t="shared" si="207"/>
        <v>0.8445924597</v>
      </c>
      <c r="HL6" s="75">
        <f t="shared" si="208"/>
        <v>2.094395102</v>
      </c>
      <c r="HM6" s="75">
        <f t="shared" si="209"/>
        <v>0.9752513679</v>
      </c>
      <c r="HN6" s="50">
        <f t="shared" si="210"/>
        <v>2.094395102</v>
      </c>
      <c r="HO6" s="50">
        <f t="shared" si="211"/>
        <v>0</v>
      </c>
      <c r="HP6" s="72">
        <f t="shared" si="212"/>
        <v>2.094395102</v>
      </c>
      <c r="HQ6" s="72">
        <f t="shared" si="213"/>
        <v>2.094395102</v>
      </c>
      <c r="HR6" s="72">
        <f t="shared" si="214"/>
        <v>2.094395102</v>
      </c>
      <c r="HS6" s="73">
        <f t="shared" si="215"/>
        <v>1</v>
      </c>
      <c r="HT6" s="73">
        <f t="shared" si="216"/>
        <v>1.563551591</v>
      </c>
      <c r="HU6" s="74">
        <f t="shared" si="217"/>
        <v>1.563551591</v>
      </c>
      <c r="HV6" s="75">
        <f t="shared" si="218"/>
        <v>-0.7817757956</v>
      </c>
      <c r="HW6" s="75">
        <f t="shared" si="219"/>
        <v>1.354075398</v>
      </c>
      <c r="HX6" s="75">
        <f t="shared" si="220"/>
        <v>2.094395102</v>
      </c>
      <c r="HY6" s="75">
        <f t="shared" si="221"/>
        <v>1.563551591</v>
      </c>
      <c r="HZ6" s="50">
        <f t="shared" si="222"/>
        <v>-2.094395102</v>
      </c>
      <c r="IA6" s="50">
        <f t="shared" si="223"/>
        <v>0</v>
      </c>
      <c r="IB6" s="72">
        <f t="shared" si="224"/>
        <v>-2.094395102</v>
      </c>
      <c r="IC6" s="72">
        <f t="shared" si="225"/>
        <v>-2.094395102</v>
      </c>
      <c r="ID6" s="72">
        <f t="shared" si="226"/>
        <v>-2.094395102</v>
      </c>
      <c r="IE6" s="73">
        <f t="shared" si="227"/>
        <v>1</v>
      </c>
      <c r="IF6" s="73">
        <f t="shared" si="228"/>
        <v>0.9752513679</v>
      </c>
      <c r="IG6" s="74">
        <f t="shared" si="229"/>
        <v>0.9752513679</v>
      </c>
      <c r="IH6" s="75">
        <f t="shared" si="230"/>
        <v>-0.487625684</v>
      </c>
      <c r="II6" s="75">
        <f t="shared" si="231"/>
        <v>-0.8445924597</v>
      </c>
      <c r="IJ6" s="75">
        <f t="shared" si="232"/>
        <v>-2.094395102</v>
      </c>
      <c r="IK6" s="75">
        <f t="shared" si="233"/>
        <v>0.9752513679</v>
      </c>
    </row>
    <row r="7" ht="12.75" customHeight="1">
      <c r="A7" s="80">
        <f>'Cubic Input'!P11</f>
        <v>0.1421007032</v>
      </c>
      <c r="B7" s="80">
        <f>'Cubic Input'!Q11</f>
        <v>0.00774044182</v>
      </c>
      <c r="C7" s="80">
        <f>'Cubic Input'!R11</f>
        <v>0.8489338716</v>
      </c>
      <c r="D7" s="80">
        <f>'Cubic Input'!S11</f>
        <v>-0.05315021696</v>
      </c>
      <c r="E7" s="80">
        <f t="shared" ref="E7:H7" si="282">0</f>
        <v>0</v>
      </c>
      <c r="F7" s="80">
        <f t="shared" si="282"/>
        <v>0</v>
      </c>
      <c r="G7" s="80">
        <f t="shared" si="282"/>
        <v>0</v>
      </c>
      <c r="H7" s="81">
        <f t="shared" si="282"/>
        <v>0</v>
      </c>
      <c r="I7" s="65">
        <f>'Cubic Input'!M11</f>
        <v>0.06301446271</v>
      </c>
      <c r="J7" s="66">
        <f t="shared" si="27"/>
        <v>0.06253161384</v>
      </c>
      <c r="K7" s="66">
        <f t="shared" si="28"/>
        <v>-0.05850156877</v>
      </c>
      <c r="L7" s="67">
        <f t="shared" si="29"/>
        <v>0.06253161384</v>
      </c>
      <c r="M7" s="67">
        <f t="shared" si="30"/>
        <v>0</v>
      </c>
      <c r="N7" s="68">
        <f t="shared" si="31"/>
        <v>-0.05850156877</v>
      </c>
      <c r="O7" s="68">
        <f t="shared" si="32"/>
        <v>-2.445008131</v>
      </c>
      <c r="P7" s="69">
        <f t="shared" si="33"/>
        <v>-0.05850156877</v>
      </c>
      <c r="Q7" s="69">
        <f t="shared" si="34"/>
        <v>2.445008131</v>
      </c>
      <c r="R7" s="70">
        <f t="shared" ref="R7:U7" si="283">ATAN2(A7,E7)</f>
        <v>0</v>
      </c>
      <c r="S7" s="70">
        <f t="shared" si="283"/>
        <v>0</v>
      </c>
      <c r="T7" s="70">
        <f t="shared" si="283"/>
        <v>0</v>
      </c>
      <c r="U7" s="70">
        <f t="shared" si="283"/>
        <v>3.141592654</v>
      </c>
      <c r="V7" s="70">
        <f t="shared" ref="V7:Y7" si="284">SQRT(POWER(A7,2)+POWER(E7,2))</f>
        <v>0.1421007032</v>
      </c>
      <c r="W7" s="70">
        <f t="shared" si="284"/>
        <v>0.00774044182</v>
      </c>
      <c r="X7" s="70">
        <f t="shared" si="284"/>
        <v>0.8489338716</v>
      </c>
      <c r="Y7" s="70">
        <f t="shared" si="284"/>
        <v>0.05315021696</v>
      </c>
      <c r="Z7" s="71">
        <f t="shared" ref="Z7:AC7" si="285">R7-$R7</f>
        <v>0</v>
      </c>
      <c r="AA7" s="71">
        <f t="shared" si="285"/>
        <v>0</v>
      </c>
      <c r="AB7" s="71">
        <f t="shared" si="285"/>
        <v>0</v>
      </c>
      <c r="AC7" s="71">
        <f t="shared" si="285"/>
        <v>3.141592654</v>
      </c>
      <c r="AD7" s="71">
        <f t="shared" ref="AD7:AG7" si="286">V7/$V7</f>
        <v>1</v>
      </c>
      <c r="AE7" s="71">
        <f t="shared" si="286"/>
        <v>0.05447152371</v>
      </c>
      <c r="AF7" s="71">
        <f t="shared" si="286"/>
        <v>5.974170801</v>
      </c>
      <c r="AG7" s="71">
        <f t="shared" si="286"/>
        <v>0.3740320476</v>
      </c>
      <c r="AH7" s="80">
        <f t="shared" ref="AH7:AK7" si="287">AD7*COS(Z7)</f>
        <v>1</v>
      </c>
      <c r="AI7" s="80">
        <f t="shared" si="287"/>
        <v>0.05447152371</v>
      </c>
      <c r="AJ7" s="80">
        <f t="shared" si="287"/>
        <v>5.974170801</v>
      </c>
      <c r="AK7" s="80">
        <f t="shared" si="287"/>
        <v>-0.3740320476</v>
      </c>
      <c r="AL7" s="80">
        <f t="shared" ref="AL7:AO7" si="288">AD7*SIN(Z7)</f>
        <v>0</v>
      </c>
      <c r="AM7" s="80">
        <f t="shared" si="288"/>
        <v>0</v>
      </c>
      <c r="AN7" s="80">
        <f t="shared" si="288"/>
        <v>0</v>
      </c>
      <c r="AO7" s="80">
        <f t="shared" si="288"/>
        <v>0</v>
      </c>
      <c r="AP7" s="50">
        <f t="shared" si="41"/>
        <v>0</v>
      </c>
      <c r="AQ7" s="72">
        <f t="shared" si="42"/>
        <v>0</v>
      </c>
      <c r="AR7" s="72">
        <f t="shared" si="43"/>
        <v>0</v>
      </c>
      <c r="AS7" s="72">
        <f t="shared" si="44"/>
        <v>0</v>
      </c>
      <c r="AT7" s="73">
        <f t="shared" si="45"/>
        <v>0.0001616250124</v>
      </c>
      <c r="AU7" s="74">
        <f t="shared" si="46"/>
        <v>0.0001616250124</v>
      </c>
      <c r="AV7" s="75">
        <f t="shared" si="47"/>
        <v>-0.0003232500249</v>
      </c>
      <c r="AW7" s="75">
        <f t="shared" si="48"/>
        <v>0</v>
      </c>
      <c r="AX7" s="75">
        <f t="shared" si="49"/>
        <v>3.141592654</v>
      </c>
      <c r="AY7" s="75">
        <f t="shared" si="50"/>
        <v>0.0003232500249</v>
      </c>
      <c r="AZ7" s="50">
        <f t="shared" ref="AZ7:BA7" si="289">AZ$1*AA7</f>
        <v>0</v>
      </c>
      <c r="BA7" s="50">
        <f t="shared" si="289"/>
        <v>0</v>
      </c>
      <c r="BB7" s="72">
        <f t="shared" si="52"/>
        <v>0</v>
      </c>
      <c r="BC7" s="72">
        <f t="shared" si="53"/>
        <v>0</v>
      </c>
      <c r="BD7" s="72">
        <f t="shared" si="54"/>
        <v>0</v>
      </c>
      <c r="BE7" s="73">
        <f t="shared" ref="BE7:BF7" si="290">POWER(AE7,BE$1)</f>
        <v>0.05447152371</v>
      </c>
      <c r="BF7" s="73">
        <f t="shared" si="290"/>
        <v>5.974170801</v>
      </c>
      <c r="BG7" s="74">
        <f t="shared" si="56"/>
        <v>0.3254221864</v>
      </c>
      <c r="BH7" s="75">
        <f t="shared" si="57"/>
        <v>2.928799678</v>
      </c>
      <c r="BI7" s="75">
        <f t="shared" si="58"/>
        <v>0</v>
      </c>
      <c r="BJ7" s="75">
        <f t="shared" si="59"/>
        <v>0</v>
      </c>
      <c r="BK7" s="75">
        <f t="shared" si="60"/>
        <v>2.928799678</v>
      </c>
      <c r="BL7" s="50">
        <f t="shared" si="61"/>
        <v>3.141592654</v>
      </c>
      <c r="BM7" s="72">
        <f t="shared" si="62"/>
        <v>3.141592654</v>
      </c>
      <c r="BN7" s="72">
        <f t="shared" si="63"/>
        <v>3.141592654</v>
      </c>
      <c r="BO7" s="72">
        <f t="shared" si="64"/>
        <v>3.141592654</v>
      </c>
      <c r="BP7" s="73">
        <f t="shared" si="65"/>
        <v>0.3740320476</v>
      </c>
      <c r="BQ7" s="74">
        <f t="shared" si="66"/>
        <v>0.3740320476</v>
      </c>
      <c r="BR7" s="75">
        <f t="shared" si="67"/>
        <v>10.09886528</v>
      </c>
      <c r="BS7" s="75">
        <f t="shared" si="68"/>
        <v>0</v>
      </c>
      <c r="BT7" s="75">
        <f t="shared" si="69"/>
        <v>0</v>
      </c>
      <c r="BU7" s="75">
        <f t="shared" si="70"/>
        <v>10.09886528</v>
      </c>
      <c r="BV7" s="76">
        <f t="shared" ref="BV7:BW7" si="291">AV7+BH7+BR7</f>
        <v>13.02734171</v>
      </c>
      <c r="BW7" s="76">
        <f t="shared" si="291"/>
        <v>0</v>
      </c>
      <c r="BX7" s="76">
        <f t="shared" si="72"/>
        <v>0</v>
      </c>
      <c r="BY7" s="77">
        <f t="shared" si="73"/>
        <v>13.02734171</v>
      </c>
      <c r="BZ7" s="50">
        <f t="shared" ref="BZ7:CA7" si="292">BZ$1*AA7</f>
        <v>0</v>
      </c>
      <c r="CA7" s="50">
        <f t="shared" si="292"/>
        <v>0</v>
      </c>
      <c r="CB7" s="72">
        <f t="shared" si="75"/>
        <v>0</v>
      </c>
      <c r="CC7" s="72">
        <f t="shared" si="76"/>
        <v>0</v>
      </c>
      <c r="CD7" s="72">
        <f t="shared" si="77"/>
        <v>0</v>
      </c>
      <c r="CE7" s="73">
        <f t="shared" ref="CE7:CF7" si="293">POWER(AE7,CE$1)</f>
        <v>0.002967146895</v>
      </c>
      <c r="CF7" s="73">
        <f t="shared" si="293"/>
        <v>35.69071676</v>
      </c>
      <c r="CG7" s="74">
        <f t="shared" si="79"/>
        <v>0.1058995994</v>
      </c>
      <c r="CH7" s="75">
        <f t="shared" si="80"/>
        <v>-0.1058995994</v>
      </c>
      <c r="CI7" s="75">
        <f t="shared" si="81"/>
        <v>0</v>
      </c>
      <c r="CJ7" s="75">
        <f t="shared" si="82"/>
        <v>3.141592654</v>
      </c>
      <c r="CK7" s="75">
        <f t="shared" si="83"/>
        <v>0.1058995994</v>
      </c>
      <c r="CL7" s="50">
        <f t="shared" si="84"/>
        <v>0</v>
      </c>
      <c r="CM7" s="72">
        <f t="shared" si="85"/>
        <v>0</v>
      </c>
      <c r="CN7" s="72">
        <f t="shared" si="86"/>
        <v>0</v>
      </c>
      <c r="CO7" s="72">
        <f t="shared" si="87"/>
        <v>0</v>
      </c>
      <c r="CP7" s="73">
        <f t="shared" si="88"/>
        <v>213.2224379</v>
      </c>
      <c r="CQ7" s="74">
        <f t="shared" si="89"/>
        <v>213.2224379</v>
      </c>
      <c r="CR7" s="75">
        <f t="shared" si="90"/>
        <v>852.8897517</v>
      </c>
      <c r="CS7" s="75">
        <f t="shared" si="91"/>
        <v>0</v>
      </c>
      <c r="CT7" s="75">
        <f t="shared" si="92"/>
        <v>0</v>
      </c>
      <c r="CU7" s="75">
        <f t="shared" si="93"/>
        <v>852.8897517</v>
      </c>
      <c r="CV7" s="50">
        <f t="shared" si="94"/>
        <v>0</v>
      </c>
      <c r="CW7" s="50">
        <f t="shared" si="95"/>
        <v>3.141592654</v>
      </c>
      <c r="CX7" s="72">
        <f t="shared" si="96"/>
        <v>3.141592654</v>
      </c>
      <c r="CY7" s="72">
        <f t="shared" si="97"/>
        <v>3.141592654</v>
      </c>
      <c r="CZ7" s="72">
        <f t="shared" si="98"/>
        <v>3.141592654</v>
      </c>
      <c r="DA7" s="73">
        <f t="shared" si="99"/>
        <v>0.0001616250124</v>
      </c>
      <c r="DB7" s="73">
        <f t="shared" si="100"/>
        <v>0.3740320476</v>
      </c>
      <c r="DC7" s="74">
        <f t="shared" si="101"/>
        <v>0.00006045293433</v>
      </c>
      <c r="DD7" s="75">
        <f t="shared" si="102"/>
        <v>-0.0002418117373</v>
      </c>
      <c r="DE7" s="75">
        <f t="shared" si="103"/>
        <v>0</v>
      </c>
      <c r="DF7" s="75">
        <f t="shared" si="104"/>
        <v>3.141592654</v>
      </c>
      <c r="DG7" s="75">
        <f t="shared" si="105"/>
        <v>0.0002418117373</v>
      </c>
      <c r="DH7" s="50">
        <f t="shared" ref="DH7:DJ7" si="294">DH$1*AA7</f>
        <v>0</v>
      </c>
      <c r="DI7" s="50">
        <f t="shared" si="294"/>
        <v>0</v>
      </c>
      <c r="DJ7" s="50">
        <f t="shared" si="294"/>
        <v>3.141592654</v>
      </c>
      <c r="DK7" s="72">
        <f t="shared" si="107"/>
        <v>3.141592654</v>
      </c>
      <c r="DL7" s="72">
        <f t="shared" si="108"/>
        <v>3.141592654</v>
      </c>
      <c r="DM7" s="72">
        <f t="shared" si="109"/>
        <v>3.141592654</v>
      </c>
      <c r="DN7" s="73">
        <f t="shared" ref="DN7:DP7" si="295">POWER(AE7,DN$1)</f>
        <v>0.05447152371</v>
      </c>
      <c r="DO7" s="73">
        <f t="shared" si="295"/>
        <v>5.974170801</v>
      </c>
      <c r="DP7" s="73">
        <f t="shared" si="295"/>
        <v>0.3740320476</v>
      </c>
      <c r="DQ7" s="74">
        <f t="shared" si="111"/>
        <v>0.1217183267</v>
      </c>
      <c r="DR7" s="75">
        <f t="shared" si="112"/>
        <v>2.190929881</v>
      </c>
      <c r="DS7" s="75">
        <f t="shared" si="113"/>
        <v>0</v>
      </c>
      <c r="DT7" s="75">
        <f t="shared" si="114"/>
        <v>0</v>
      </c>
      <c r="DU7" s="75">
        <f t="shared" si="115"/>
        <v>2.190929881</v>
      </c>
      <c r="DV7" s="50">
        <f t="shared" si="116"/>
        <v>6.283185307</v>
      </c>
      <c r="DW7" s="72">
        <f t="shared" si="117"/>
        <v>6.283185307</v>
      </c>
      <c r="DX7" s="72">
        <f t="shared" si="118"/>
        <v>0</v>
      </c>
      <c r="DY7" s="72">
        <f t="shared" si="119"/>
        <v>0</v>
      </c>
      <c r="DZ7" s="73">
        <f t="shared" si="120"/>
        <v>0.1398999726</v>
      </c>
      <c r="EA7" s="74">
        <f t="shared" si="121"/>
        <v>0.1398999726</v>
      </c>
      <c r="EB7" s="75">
        <f t="shared" si="122"/>
        <v>3.77729926</v>
      </c>
      <c r="EC7" s="75">
        <f t="shared" si="123"/>
        <v>0</v>
      </c>
      <c r="ED7" s="75">
        <f t="shared" si="124"/>
        <v>0</v>
      </c>
      <c r="EE7" s="75">
        <f t="shared" si="125"/>
        <v>3.77729926</v>
      </c>
      <c r="EF7" s="76">
        <f t="shared" ref="EF7:EG7" si="296">CH7+CR7+DD7+DR7+EB7</f>
        <v>858.7518395</v>
      </c>
      <c r="EG7" s="76">
        <f t="shared" si="296"/>
        <v>0</v>
      </c>
      <c r="EH7" s="76">
        <f t="shared" si="127"/>
        <v>0</v>
      </c>
      <c r="EI7" s="77">
        <f t="shared" si="128"/>
        <v>858.7518395</v>
      </c>
      <c r="EJ7" s="50">
        <f t="shared" si="129"/>
        <v>0</v>
      </c>
      <c r="EK7" s="72">
        <f t="shared" si="130"/>
        <v>0</v>
      </c>
      <c r="EL7" s="72">
        <f t="shared" si="131"/>
        <v>0</v>
      </c>
      <c r="EM7" s="72">
        <f t="shared" si="132"/>
        <v>0</v>
      </c>
      <c r="EN7" s="73">
        <f t="shared" si="133"/>
        <v>29.30446791</v>
      </c>
      <c r="EO7" s="74">
        <f t="shared" si="134"/>
        <v>29.30446791</v>
      </c>
      <c r="EP7" s="75">
        <f t="shared" si="135"/>
        <v>152.2704819</v>
      </c>
      <c r="EQ7" s="75">
        <f t="shared" si="136"/>
        <v>0</v>
      </c>
      <c r="ER7" s="75">
        <f t="shared" si="137"/>
        <v>0</v>
      </c>
      <c r="ES7" s="75">
        <f t="shared" si="138"/>
        <v>152.2704819</v>
      </c>
      <c r="ET7" s="76">
        <f t="shared" ref="ET7:EU7" si="297">BV7+EP7</f>
        <v>165.2978236</v>
      </c>
      <c r="EU7" s="76">
        <f t="shared" si="297"/>
        <v>0</v>
      </c>
      <c r="EV7" s="76">
        <f t="shared" si="140"/>
        <v>0</v>
      </c>
      <c r="EW7" s="77">
        <f t="shared" si="141"/>
        <v>165.2978236</v>
      </c>
      <c r="EX7" s="50">
        <f t="shared" si="142"/>
        <v>0</v>
      </c>
      <c r="EY7" s="72">
        <f t="shared" si="143"/>
        <v>0</v>
      </c>
      <c r="EZ7" s="72">
        <f t="shared" si="144"/>
        <v>0</v>
      </c>
      <c r="FA7" s="72">
        <f t="shared" si="145"/>
        <v>0</v>
      </c>
      <c r="FB7" s="73">
        <f t="shared" si="146"/>
        <v>5.488104579</v>
      </c>
      <c r="FC7" s="74">
        <f t="shared" si="147"/>
        <v>5.488104579</v>
      </c>
      <c r="FD7" s="75">
        <f t="shared" si="148"/>
        <v>1.451970497</v>
      </c>
      <c r="FE7" s="75">
        <f t="shared" si="149"/>
        <v>0</v>
      </c>
      <c r="FF7" s="75">
        <f t="shared" si="150"/>
        <v>0</v>
      </c>
      <c r="FG7" s="75">
        <f t="shared" si="151"/>
        <v>1.451970497</v>
      </c>
      <c r="FH7" s="50">
        <f t="shared" si="152"/>
        <v>0</v>
      </c>
      <c r="FI7" s="72">
        <f t="shared" si="153"/>
        <v>0</v>
      </c>
      <c r="FJ7" s="72">
        <f t="shared" si="154"/>
        <v>0</v>
      </c>
      <c r="FK7" s="72">
        <f t="shared" si="155"/>
        <v>0</v>
      </c>
      <c r="FL7" s="73">
        <f t="shared" si="156"/>
        <v>0.002967146895</v>
      </c>
      <c r="FM7" s="74">
        <f t="shared" si="157"/>
        <v>0.002967146895</v>
      </c>
      <c r="FN7" s="75">
        <f t="shared" si="158"/>
        <v>-0.002967146895</v>
      </c>
      <c r="FO7" s="75">
        <f t="shared" si="159"/>
        <v>0</v>
      </c>
      <c r="FP7" s="75">
        <f t="shared" si="160"/>
        <v>3.141592654</v>
      </c>
      <c r="FQ7" s="75">
        <f t="shared" si="161"/>
        <v>0.002967146895</v>
      </c>
      <c r="FR7" s="76">
        <f t="shared" si="162"/>
        <v>17.91954526</v>
      </c>
      <c r="FS7" s="76">
        <f t="shared" si="163"/>
        <v>0</v>
      </c>
      <c r="FT7" s="76">
        <f t="shared" si="164"/>
        <v>0</v>
      </c>
      <c r="FU7" s="77">
        <f t="shared" si="165"/>
        <v>17.91954526</v>
      </c>
      <c r="FV7" s="50">
        <f t="shared" si="166"/>
        <v>0</v>
      </c>
      <c r="FW7" s="50">
        <f t="shared" si="167"/>
        <v>0</v>
      </c>
      <c r="FX7" s="72">
        <f t="shared" si="168"/>
        <v>0</v>
      </c>
      <c r="FY7" s="72">
        <f t="shared" si="169"/>
        <v>0</v>
      </c>
      <c r="FZ7" s="72">
        <f t="shared" si="170"/>
        <v>0</v>
      </c>
      <c r="GA7" s="73">
        <f t="shared" si="171"/>
        <v>17.91954526</v>
      </c>
      <c r="GB7" s="73">
        <f t="shared" si="172"/>
        <v>0.6887192281</v>
      </c>
      <c r="GC7" s="74">
        <f t="shared" si="173"/>
        <v>12.34153538</v>
      </c>
      <c r="GD7" s="75">
        <f t="shared" si="174"/>
        <v>1.371281709</v>
      </c>
      <c r="GE7" s="75">
        <f t="shared" si="175"/>
        <v>0</v>
      </c>
      <c r="GF7" s="75">
        <f t="shared" si="176"/>
        <v>0</v>
      </c>
      <c r="GG7" s="75">
        <f t="shared" si="177"/>
        <v>1.371281709</v>
      </c>
      <c r="GH7" s="78">
        <f t="shared" si="178"/>
        <v>-0.5</v>
      </c>
      <c r="GI7" s="78">
        <f t="shared" si="179"/>
        <v>-0.8660254038</v>
      </c>
      <c r="GJ7" s="78">
        <f t="shared" si="180"/>
        <v>-2.094395102</v>
      </c>
      <c r="GK7" s="78">
        <f t="shared" si="181"/>
        <v>1</v>
      </c>
      <c r="GL7" s="79">
        <f t="shared" si="182"/>
        <v>-0.5</v>
      </c>
      <c r="GM7" s="79">
        <f t="shared" si="183"/>
        <v>0.8660254038</v>
      </c>
      <c r="GN7" s="79">
        <f t="shared" si="184"/>
        <v>2.094395102</v>
      </c>
      <c r="GO7" s="79">
        <f t="shared" si="185"/>
        <v>1</v>
      </c>
      <c r="GP7" s="50">
        <f t="shared" si="186"/>
        <v>-2.094395102</v>
      </c>
      <c r="GQ7" s="50">
        <f t="shared" si="187"/>
        <v>0</v>
      </c>
      <c r="GR7" s="72">
        <f t="shared" si="188"/>
        <v>-2.094395102</v>
      </c>
      <c r="GS7" s="72">
        <f t="shared" si="189"/>
        <v>-2.094395102</v>
      </c>
      <c r="GT7" s="72">
        <f t="shared" si="190"/>
        <v>-2.094395102</v>
      </c>
      <c r="GU7" s="73">
        <f t="shared" si="191"/>
        <v>1</v>
      </c>
      <c r="GV7" s="73">
        <f t="shared" si="192"/>
        <v>1.451970497</v>
      </c>
      <c r="GW7" s="74">
        <f t="shared" si="193"/>
        <v>1.451970497</v>
      </c>
      <c r="GX7" s="75">
        <f t="shared" si="194"/>
        <v>-0.7259852485</v>
      </c>
      <c r="GY7" s="75">
        <f t="shared" si="195"/>
        <v>-1.257443336</v>
      </c>
      <c r="GZ7" s="75">
        <f t="shared" si="196"/>
        <v>-2.094395102</v>
      </c>
      <c r="HA7" s="75">
        <f t="shared" si="197"/>
        <v>1.451970497</v>
      </c>
      <c r="HB7" s="50">
        <f t="shared" si="198"/>
        <v>2.094395102</v>
      </c>
      <c r="HC7" s="50">
        <f t="shared" si="199"/>
        <v>0</v>
      </c>
      <c r="HD7" s="72">
        <f t="shared" si="200"/>
        <v>2.094395102</v>
      </c>
      <c r="HE7" s="72">
        <f t="shared" si="201"/>
        <v>2.094395102</v>
      </c>
      <c r="HF7" s="72">
        <f t="shared" si="202"/>
        <v>2.094395102</v>
      </c>
      <c r="HG7" s="73">
        <f t="shared" si="203"/>
        <v>1</v>
      </c>
      <c r="HH7" s="73">
        <f t="shared" si="204"/>
        <v>1.371281709</v>
      </c>
      <c r="HI7" s="74">
        <f t="shared" si="205"/>
        <v>1.371281709</v>
      </c>
      <c r="HJ7" s="75">
        <f t="shared" si="206"/>
        <v>-0.6856408543</v>
      </c>
      <c r="HK7" s="75">
        <f t="shared" si="207"/>
        <v>1.187564795</v>
      </c>
      <c r="HL7" s="75">
        <f t="shared" si="208"/>
        <v>2.094395102</v>
      </c>
      <c r="HM7" s="75">
        <f t="shared" si="209"/>
        <v>1.371281709</v>
      </c>
      <c r="HN7" s="50">
        <f t="shared" si="210"/>
        <v>2.094395102</v>
      </c>
      <c r="HO7" s="50">
        <f t="shared" si="211"/>
        <v>0</v>
      </c>
      <c r="HP7" s="72">
        <f t="shared" si="212"/>
        <v>2.094395102</v>
      </c>
      <c r="HQ7" s="72">
        <f t="shared" si="213"/>
        <v>2.094395102</v>
      </c>
      <c r="HR7" s="72">
        <f t="shared" si="214"/>
        <v>2.094395102</v>
      </c>
      <c r="HS7" s="73">
        <f t="shared" si="215"/>
        <v>1</v>
      </c>
      <c r="HT7" s="73">
        <f t="shared" si="216"/>
        <v>1.451970497</v>
      </c>
      <c r="HU7" s="74">
        <f t="shared" si="217"/>
        <v>1.451970497</v>
      </c>
      <c r="HV7" s="75">
        <f t="shared" si="218"/>
        <v>-0.7259852485</v>
      </c>
      <c r="HW7" s="75">
        <f t="shared" si="219"/>
        <v>1.257443336</v>
      </c>
      <c r="HX7" s="75">
        <f t="shared" si="220"/>
        <v>2.094395102</v>
      </c>
      <c r="HY7" s="75">
        <f t="shared" si="221"/>
        <v>1.451970497</v>
      </c>
      <c r="HZ7" s="50">
        <f t="shared" si="222"/>
        <v>-2.094395102</v>
      </c>
      <c r="IA7" s="50">
        <f t="shared" si="223"/>
        <v>0</v>
      </c>
      <c r="IB7" s="72">
        <f t="shared" si="224"/>
        <v>-2.094395102</v>
      </c>
      <c r="IC7" s="72">
        <f t="shared" si="225"/>
        <v>-2.094395102</v>
      </c>
      <c r="ID7" s="72">
        <f t="shared" si="226"/>
        <v>-2.094395102</v>
      </c>
      <c r="IE7" s="73">
        <f t="shared" si="227"/>
        <v>1</v>
      </c>
      <c r="IF7" s="73">
        <f t="shared" si="228"/>
        <v>1.371281709</v>
      </c>
      <c r="IG7" s="74">
        <f t="shared" si="229"/>
        <v>1.371281709</v>
      </c>
      <c r="IH7" s="75">
        <f t="shared" si="230"/>
        <v>-0.6856408543</v>
      </c>
      <c r="II7" s="75">
        <f t="shared" si="231"/>
        <v>-1.187564795</v>
      </c>
      <c r="IJ7" s="75">
        <f t="shared" si="232"/>
        <v>-2.094395102</v>
      </c>
      <c r="IK7" s="75">
        <f t="shared" si="233"/>
        <v>1.371281709</v>
      </c>
    </row>
    <row r="8" ht="12.75" customHeight="1">
      <c r="A8" s="80">
        <f>'Cubic Input'!P12</f>
        <v>0.1421007032</v>
      </c>
      <c r="B8" s="80">
        <f>'Cubic Input'!Q12</f>
        <v>-0.1526200066</v>
      </c>
      <c r="C8" s="80">
        <f>'Cubic Input'!R12</f>
        <v>0.8665155393</v>
      </c>
      <c r="D8" s="80">
        <f>'Cubic Input'!S12</f>
        <v>-0.1551808638</v>
      </c>
      <c r="E8" s="80">
        <f t="shared" ref="E8:H8" si="298">0</f>
        <v>0</v>
      </c>
      <c r="F8" s="80">
        <f t="shared" si="298"/>
        <v>0</v>
      </c>
      <c r="G8" s="80">
        <f t="shared" si="298"/>
        <v>0</v>
      </c>
      <c r="H8" s="81">
        <f t="shared" si="298"/>
        <v>0</v>
      </c>
      <c r="I8" s="65">
        <f>'Cubic Input'!M12</f>
        <v>0.1831389329</v>
      </c>
      <c r="J8" s="66">
        <f t="shared" si="27"/>
        <v>0.184028966</v>
      </c>
      <c r="K8" s="66">
        <f t="shared" si="28"/>
        <v>0.4449990689</v>
      </c>
      <c r="L8" s="67">
        <f t="shared" si="29"/>
        <v>0.184028966</v>
      </c>
      <c r="M8" s="67">
        <f t="shared" si="30"/>
        <v>0</v>
      </c>
      <c r="N8" s="68">
        <f t="shared" si="31"/>
        <v>0.4449990689</v>
      </c>
      <c r="O8" s="68">
        <f t="shared" si="32"/>
        <v>-2.395013154</v>
      </c>
      <c r="P8" s="69">
        <f t="shared" si="33"/>
        <v>0.4449990689</v>
      </c>
      <c r="Q8" s="69">
        <f t="shared" si="34"/>
        <v>2.395013154</v>
      </c>
      <c r="R8" s="70">
        <f t="shared" ref="R8:U8" si="299">ATAN2(A8,E8)</f>
        <v>0</v>
      </c>
      <c r="S8" s="70">
        <f t="shared" si="299"/>
        <v>3.141592654</v>
      </c>
      <c r="T8" s="70">
        <f t="shared" si="299"/>
        <v>0</v>
      </c>
      <c r="U8" s="70">
        <f t="shared" si="299"/>
        <v>3.141592654</v>
      </c>
      <c r="V8" s="70">
        <f t="shared" ref="V8:Y8" si="300">SQRT(POWER(A8,2)+POWER(E8,2))</f>
        <v>0.1421007032</v>
      </c>
      <c r="W8" s="70">
        <f t="shared" si="300"/>
        <v>0.1526200066</v>
      </c>
      <c r="X8" s="70">
        <f t="shared" si="300"/>
        <v>0.8665155393</v>
      </c>
      <c r="Y8" s="70">
        <f t="shared" si="300"/>
        <v>0.1551808638</v>
      </c>
      <c r="Z8" s="71">
        <f t="shared" ref="Z8:AC8" si="301">R8-$R8</f>
        <v>0</v>
      </c>
      <c r="AA8" s="71">
        <f t="shared" si="301"/>
        <v>3.141592654</v>
      </c>
      <c r="AB8" s="71">
        <f t="shared" si="301"/>
        <v>0</v>
      </c>
      <c r="AC8" s="71">
        <f t="shared" si="301"/>
        <v>3.141592654</v>
      </c>
      <c r="AD8" s="71">
        <f t="shared" ref="AD8:AG8" si="302">V8/$V8</f>
        <v>1</v>
      </c>
      <c r="AE8" s="71">
        <f t="shared" si="302"/>
        <v>1.074027104</v>
      </c>
      <c r="AF8" s="71">
        <f t="shared" si="302"/>
        <v>6.097897618</v>
      </c>
      <c r="AG8" s="71">
        <f t="shared" si="302"/>
        <v>1.092048529</v>
      </c>
      <c r="AH8" s="80">
        <f t="shared" ref="AH8:AK8" si="303">AD8*COS(Z8)</f>
        <v>1</v>
      </c>
      <c r="AI8" s="80">
        <f t="shared" si="303"/>
        <v>-1.074027104</v>
      </c>
      <c r="AJ8" s="80">
        <f t="shared" si="303"/>
        <v>6.097897618</v>
      </c>
      <c r="AK8" s="80">
        <f t="shared" si="303"/>
        <v>-1.092048529</v>
      </c>
      <c r="AL8" s="80">
        <f t="shared" ref="AL8:AO8" si="304">AD8*SIN(Z8)</f>
        <v>0</v>
      </c>
      <c r="AM8" s="80">
        <f t="shared" si="304"/>
        <v>0</v>
      </c>
      <c r="AN8" s="80">
        <f t="shared" si="304"/>
        <v>0</v>
      </c>
      <c r="AO8" s="80">
        <f t="shared" si="304"/>
        <v>0</v>
      </c>
      <c r="AP8" s="50">
        <f t="shared" si="41"/>
        <v>9.424777961</v>
      </c>
      <c r="AQ8" s="72">
        <f t="shared" si="42"/>
        <v>9.424777961</v>
      </c>
      <c r="AR8" s="72">
        <f t="shared" si="43"/>
        <v>3.141592654</v>
      </c>
      <c r="AS8" s="72">
        <f t="shared" si="44"/>
        <v>3.141592654</v>
      </c>
      <c r="AT8" s="73">
        <f t="shared" si="45"/>
        <v>1.238927017</v>
      </c>
      <c r="AU8" s="74">
        <f t="shared" si="46"/>
        <v>1.238927017</v>
      </c>
      <c r="AV8" s="75">
        <f t="shared" si="47"/>
        <v>2.477854034</v>
      </c>
      <c r="AW8" s="75">
        <f t="shared" si="48"/>
        <v>0</v>
      </c>
      <c r="AX8" s="75">
        <f t="shared" si="49"/>
        <v>0</v>
      </c>
      <c r="AY8" s="75">
        <f t="shared" si="50"/>
        <v>2.477854034</v>
      </c>
      <c r="AZ8" s="50">
        <f t="shared" ref="AZ8:BA8" si="305">AZ$1*AA8</f>
        <v>3.141592654</v>
      </c>
      <c r="BA8" s="50">
        <f t="shared" si="305"/>
        <v>0</v>
      </c>
      <c r="BB8" s="72">
        <f t="shared" si="52"/>
        <v>3.141592654</v>
      </c>
      <c r="BC8" s="72">
        <f t="shared" si="53"/>
        <v>3.141592654</v>
      </c>
      <c r="BD8" s="72">
        <f t="shared" si="54"/>
        <v>3.141592654</v>
      </c>
      <c r="BE8" s="73">
        <f t="shared" ref="BE8:BF8" si="306">POWER(AE8,BE$1)</f>
        <v>1.074027104</v>
      </c>
      <c r="BF8" s="73">
        <f t="shared" si="306"/>
        <v>6.097897618</v>
      </c>
      <c r="BG8" s="74">
        <f t="shared" si="56"/>
        <v>6.549307318</v>
      </c>
      <c r="BH8" s="75">
        <f t="shared" si="57"/>
        <v>-58.94376586</v>
      </c>
      <c r="BI8" s="75">
        <f t="shared" si="58"/>
        <v>0</v>
      </c>
      <c r="BJ8" s="75">
        <f t="shared" si="59"/>
        <v>3.141592654</v>
      </c>
      <c r="BK8" s="75">
        <f t="shared" si="60"/>
        <v>58.94376586</v>
      </c>
      <c r="BL8" s="50">
        <f t="shared" si="61"/>
        <v>3.141592654</v>
      </c>
      <c r="BM8" s="72">
        <f t="shared" si="62"/>
        <v>3.141592654</v>
      </c>
      <c r="BN8" s="72">
        <f t="shared" si="63"/>
        <v>3.141592654</v>
      </c>
      <c r="BO8" s="72">
        <f t="shared" si="64"/>
        <v>3.141592654</v>
      </c>
      <c r="BP8" s="73">
        <f t="shared" si="65"/>
        <v>1.092048529</v>
      </c>
      <c r="BQ8" s="74">
        <f t="shared" si="66"/>
        <v>1.092048529</v>
      </c>
      <c r="BR8" s="75">
        <f t="shared" si="67"/>
        <v>29.48531028</v>
      </c>
      <c r="BS8" s="75">
        <f t="shared" si="68"/>
        <v>0</v>
      </c>
      <c r="BT8" s="75">
        <f t="shared" si="69"/>
        <v>0</v>
      </c>
      <c r="BU8" s="75">
        <f t="shared" si="70"/>
        <v>29.48531028</v>
      </c>
      <c r="BV8" s="76">
        <f t="shared" ref="BV8:BW8" si="307">AV8+BH8+BR8</f>
        <v>-26.98060155</v>
      </c>
      <c r="BW8" s="76">
        <f t="shared" si="307"/>
        <v>0</v>
      </c>
      <c r="BX8" s="76">
        <f t="shared" si="72"/>
        <v>3.141592654</v>
      </c>
      <c r="BY8" s="77">
        <f t="shared" si="73"/>
        <v>26.98060155</v>
      </c>
      <c r="BZ8" s="50">
        <f t="shared" ref="BZ8:CA8" si="308">BZ$1*AA8</f>
        <v>6.283185307</v>
      </c>
      <c r="CA8" s="50">
        <f t="shared" si="308"/>
        <v>0</v>
      </c>
      <c r="CB8" s="72">
        <f t="shared" si="75"/>
        <v>6.283185307</v>
      </c>
      <c r="CC8" s="72">
        <f t="shared" si="76"/>
        <v>0</v>
      </c>
      <c r="CD8" s="72">
        <f t="shared" si="77"/>
        <v>0</v>
      </c>
      <c r="CE8" s="73">
        <f t="shared" ref="CE8:CF8" si="309">POWER(AE8,CE$1)</f>
        <v>1.15353422</v>
      </c>
      <c r="CF8" s="73">
        <f t="shared" si="309"/>
        <v>37.18435536</v>
      </c>
      <c r="CG8" s="74">
        <f t="shared" si="79"/>
        <v>42.89342634</v>
      </c>
      <c r="CH8" s="75">
        <f t="shared" si="80"/>
        <v>-42.89342634</v>
      </c>
      <c r="CI8" s="75">
        <f t="shared" si="81"/>
        <v>0</v>
      </c>
      <c r="CJ8" s="75">
        <f t="shared" si="82"/>
        <v>3.141592654</v>
      </c>
      <c r="CK8" s="75">
        <f t="shared" si="83"/>
        <v>42.89342634</v>
      </c>
      <c r="CL8" s="50">
        <f t="shared" si="84"/>
        <v>0</v>
      </c>
      <c r="CM8" s="72">
        <f t="shared" si="85"/>
        <v>0</v>
      </c>
      <c r="CN8" s="72">
        <f t="shared" si="86"/>
        <v>0</v>
      </c>
      <c r="CO8" s="72">
        <f t="shared" si="87"/>
        <v>0</v>
      </c>
      <c r="CP8" s="73">
        <f t="shared" si="88"/>
        <v>226.746392</v>
      </c>
      <c r="CQ8" s="74">
        <f t="shared" si="89"/>
        <v>226.746392</v>
      </c>
      <c r="CR8" s="75">
        <f t="shared" si="90"/>
        <v>906.9855681</v>
      </c>
      <c r="CS8" s="75">
        <f t="shared" si="91"/>
        <v>0</v>
      </c>
      <c r="CT8" s="75">
        <f t="shared" si="92"/>
        <v>0</v>
      </c>
      <c r="CU8" s="75">
        <f t="shared" si="93"/>
        <v>906.9855681</v>
      </c>
      <c r="CV8" s="50">
        <f t="shared" si="94"/>
        <v>9.424777961</v>
      </c>
      <c r="CW8" s="50">
        <f t="shared" si="95"/>
        <v>3.141592654</v>
      </c>
      <c r="CX8" s="72">
        <f t="shared" si="96"/>
        <v>12.56637061</v>
      </c>
      <c r="CY8" s="72">
        <f t="shared" si="97"/>
        <v>0</v>
      </c>
      <c r="CZ8" s="72">
        <f t="shared" si="98"/>
        <v>0</v>
      </c>
      <c r="DA8" s="73">
        <f t="shared" si="99"/>
        <v>1.238927017</v>
      </c>
      <c r="DB8" s="73">
        <f t="shared" si="100"/>
        <v>1.092048529</v>
      </c>
      <c r="DC8" s="74">
        <f t="shared" si="101"/>
        <v>1.352968426</v>
      </c>
      <c r="DD8" s="75">
        <f t="shared" si="102"/>
        <v>5.411873704</v>
      </c>
      <c r="DE8" s="75">
        <f t="shared" si="103"/>
        <v>0</v>
      </c>
      <c r="DF8" s="75">
        <f t="shared" si="104"/>
        <v>0</v>
      </c>
      <c r="DG8" s="75">
        <f t="shared" si="105"/>
        <v>5.411873704</v>
      </c>
      <c r="DH8" s="50">
        <f t="shared" ref="DH8:DJ8" si="310">DH$1*AA8</f>
        <v>3.141592654</v>
      </c>
      <c r="DI8" s="50">
        <f t="shared" si="310"/>
        <v>0</v>
      </c>
      <c r="DJ8" s="50">
        <f t="shared" si="310"/>
        <v>3.141592654</v>
      </c>
      <c r="DK8" s="72">
        <f t="shared" si="107"/>
        <v>6.283185307</v>
      </c>
      <c r="DL8" s="72">
        <f t="shared" si="108"/>
        <v>0</v>
      </c>
      <c r="DM8" s="72">
        <f t="shared" si="109"/>
        <v>0</v>
      </c>
      <c r="DN8" s="73">
        <f t="shared" ref="DN8:DP8" si="311">POWER(AE8,DN$1)</f>
        <v>1.074027104</v>
      </c>
      <c r="DO8" s="73">
        <f t="shared" si="311"/>
        <v>6.097897618</v>
      </c>
      <c r="DP8" s="73">
        <f t="shared" si="311"/>
        <v>1.092048529</v>
      </c>
      <c r="DQ8" s="74">
        <f t="shared" si="111"/>
        <v>7.152161421</v>
      </c>
      <c r="DR8" s="75">
        <f t="shared" si="112"/>
        <v>-128.7389056</v>
      </c>
      <c r="DS8" s="75">
        <f t="shared" si="113"/>
        <v>0</v>
      </c>
      <c r="DT8" s="75">
        <f t="shared" si="114"/>
        <v>3.141592654</v>
      </c>
      <c r="DU8" s="75">
        <f t="shared" si="115"/>
        <v>128.7389056</v>
      </c>
      <c r="DV8" s="50">
        <f t="shared" si="116"/>
        <v>6.283185307</v>
      </c>
      <c r="DW8" s="72">
        <f t="shared" si="117"/>
        <v>6.283185307</v>
      </c>
      <c r="DX8" s="72">
        <f t="shared" si="118"/>
        <v>0</v>
      </c>
      <c r="DY8" s="72">
        <f t="shared" si="119"/>
        <v>0</v>
      </c>
      <c r="DZ8" s="73">
        <f t="shared" si="120"/>
        <v>1.192569989</v>
      </c>
      <c r="EA8" s="74">
        <f t="shared" si="121"/>
        <v>1.192569989</v>
      </c>
      <c r="EB8" s="75">
        <f t="shared" si="122"/>
        <v>32.19938971</v>
      </c>
      <c r="EC8" s="75">
        <f t="shared" si="123"/>
        <v>0</v>
      </c>
      <c r="ED8" s="75">
        <f t="shared" si="124"/>
        <v>0</v>
      </c>
      <c r="EE8" s="75">
        <f t="shared" si="125"/>
        <v>32.19938971</v>
      </c>
      <c r="EF8" s="76">
        <f t="shared" ref="EF8:EG8" si="312">CH8+CR8+DD8+DR8+EB8</f>
        <v>772.9644995</v>
      </c>
      <c r="EG8" s="76">
        <f t="shared" si="312"/>
        <v>0</v>
      </c>
      <c r="EH8" s="76">
        <f t="shared" si="127"/>
        <v>0</v>
      </c>
      <c r="EI8" s="77">
        <f t="shared" si="128"/>
        <v>772.9644995</v>
      </c>
      <c r="EJ8" s="50">
        <f t="shared" si="129"/>
        <v>0</v>
      </c>
      <c r="EK8" s="72">
        <f t="shared" si="130"/>
        <v>0</v>
      </c>
      <c r="EL8" s="72">
        <f t="shared" si="131"/>
        <v>0</v>
      </c>
      <c r="EM8" s="72">
        <f t="shared" si="132"/>
        <v>0</v>
      </c>
      <c r="EN8" s="73">
        <f t="shared" si="133"/>
        <v>27.80223911</v>
      </c>
      <c r="EO8" s="74">
        <f t="shared" si="134"/>
        <v>27.80223911</v>
      </c>
      <c r="EP8" s="75">
        <f t="shared" si="135"/>
        <v>144.4646721</v>
      </c>
      <c r="EQ8" s="75">
        <f t="shared" si="136"/>
        <v>0</v>
      </c>
      <c r="ER8" s="75">
        <f t="shared" si="137"/>
        <v>0</v>
      </c>
      <c r="ES8" s="75">
        <f t="shared" si="138"/>
        <v>144.4646721</v>
      </c>
      <c r="ET8" s="76">
        <f t="shared" ref="ET8:EU8" si="313">BV8+EP8</f>
        <v>117.4840706</v>
      </c>
      <c r="EU8" s="76">
        <f t="shared" si="313"/>
        <v>0</v>
      </c>
      <c r="EV8" s="76">
        <f t="shared" si="140"/>
        <v>0</v>
      </c>
      <c r="EW8" s="77">
        <f t="shared" si="141"/>
        <v>117.4840706</v>
      </c>
      <c r="EX8" s="50">
        <f t="shared" si="142"/>
        <v>0</v>
      </c>
      <c r="EY8" s="72">
        <f t="shared" si="143"/>
        <v>0</v>
      </c>
      <c r="EZ8" s="72">
        <f t="shared" si="144"/>
        <v>0</v>
      </c>
      <c r="FA8" s="72">
        <f t="shared" si="145"/>
        <v>0</v>
      </c>
      <c r="FB8" s="73">
        <f t="shared" si="146"/>
        <v>4.897709197</v>
      </c>
      <c r="FC8" s="74">
        <f t="shared" si="147"/>
        <v>4.897709197</v>
      </c>
      <c r="FD8" s="75">
        <f t="shared" si="148"/>
        <v>1.295771455</v>
      </c>
      <c r="FE8" s="75">
        <f t="shared" si="149"/>
        <v>0</v>
      </c>
      <c r="FF8" s="75">
        <f t="shared" si="150"/>
        <v>0</v>
      </c>
      <c r="FG8" s="75">
        <f t="shared" si="151"/>
        <v>1.295771455</v>
      </c>
      <c r="FH8" s="50">
        <f t="shared" si="152"/>
        <v>6.283185307</v>
      </c>
      <c r="FI8" s="72">
        <f t="shared" si="153"/>
        <v>6.283185307</v>
      </c>
      <c r="FJ8" s="72">
        <f t="shared" si="154"/>
        <v>0</v>
      </c>
      <c r="FK8" s="72">
        <f t="shared" si="155"/>
        <v>0</v>
      </c>
      <c r="FL8" s="73">
        <f t="shared" si="156"/>
        <v>1.15353422</v>
      </c>
      <c r="FM8" s="74">
        <f t="shared" si="157"/>
        <v>1.15353422</v>
      </c>
      <c r="FN8" s="75">
        <f t="shared" si="158"/>
        <v>-1.15353422</v>
      </c>
      <c r="FO8" s="75">
        <f t="shared" si="159"/>
        <v>0</v>
      </c>
      <c r="FP8" s="75">
        <f t="shared" si="160"/>
        <v>3.141592654</v>
      </c>
      <c r="FQ8" s="75">
        <f t="shared" si="161"/>
        <v>1.15353422</v>
      </c>
      <c r="FR8" s="76">
        <f t="shared" si="162"/>
        <v>17.14015864</v>
      </c>
      <c r="FS8" s="76">
        <f t="shared" si="163"/>
        <v>0</v>
      </c>
      <c r="FT8" s="76">
        <f t="shared" si="164"/>
        <v>0</v>
      </c>
      <c r="FU8" s="77">
        <f t="shared" si="165"/>
        <v>17.14015864</v>
      </c>
      <c r="FV8" s="50">
        <f t="shared" si="166"/>
        <v>0</v>
      </c>
      <c r="FW8" s="50">
        <f t="shared" si="167"/>
        <v>0</v>
      </c>
      <c r="FX8" s="72">
        <f t="shared" si="168"/>
        <v>0</v>
      </c>
      <c r="FY8" s="72">
        <f t="shared" si="169"/>
        <v>0</v>
      </c>
      <c r="FZ8" s="72">
        <f t="shared" si="170"/>
        <v>0</v>
      </c>
      <c r="GA8" s="73">
        <f t="shared" si="171"/>
        <v>17.14015864</v>
      </c>
      <c r="GB8" s="73">
        <f t="shared" si="172"/>
        <v>0.771741032</v>
      </c>
      <c r="GC8" s="74">
        <f t="shared" si="173"/>
        <v>13.22776371</v>
      </c>
      <c r="GD8" s="75">
        <f t="shared" si="174"/>
        <v>1.469751524</v>
      </c>
      <c r="GE8" s="75">
        <f t="shared" si="175"/>
        <v>0</v>
      </c>
      <c r="GF8" s="75">
        <f t="shared" si="176"/>
        <v>0</v>
      </c>
      <c r="GG8" s="75">
        <f t="shared" si="177"/>
        <v>1.469751524</v>
      </c>
      <c r="GH8" s="78">
        <f t="shared" si="178"/>
        <v>-0.5</v>
      </c>
      <c r="GI8" s="78">
        <f t="shared" si="179"/>
        <v>-0.8660254038</v>
      </c>
      <c r="GJ8" s="78">
        <f t="shared" si="180"/>
        <v>-2.094395102</v>
      </c>
      <c r="GK8" s="78">
        <f t="shared" si="181"/>
        <v>1</v>
      </c>
      <c r="GL8" s="79">
        <f t="shared" si="182"/>
        <v>-0.5</v>
      </c>
      <c r="GM8" s="79">
        <f t="shared" si="183"/>
        <v>0.8660254038</v>
      </c>
      <c r="GN8" s="79">
        <f t="shared" si="184"/>
        <v>2.094395102</v>
      </c>
      <c r="GO8" s="79">
        <f t="shared" si="185"/>
        <v>1</v>
      </c>
      <c r="GP8" s="50">
        <f t="shared" si="186"/>
        <v>-2.094395102</v>
      </c>
      <c r="GQ8" s="50">
        <f t="shared" si="187"/>
        <v>0</v>
      </c>
      <c r="GR8" s="72">
        <f t="shared" si="188"/>
        <v>-2.094395102</v>
      </c>
      <c r="GS8" s="72">
        <f t="shared" si="189"/>
        <v>-2.094395102</v>
      </c>
      <c r="GT8" s="72">
        <f t="shared" si="190"/>
        <v>-2.094395102</v>
      </c>
      <c r="GU8" s="73">
        <f t="shared" si="191"/>
        <v>1</v>
      </c>
      <c r="GV8" s="73">
        <f t="shared" si="192"/>
        <v>1.295771455</v>
      </c>
      <c r="GW8" s="74">
        <f t="shared" si="193"/>
        <v>1.295771455</v>
      </c>
      <c r="GX8" s="75">
        <f t="shared" si="194"/>
        <v>-0.6478857276</v>
      </c>
      <c r="GY8" s="75">
        <f t="shared" si="195"/>
        <v>-1.122170998</v>
      </c>
      <c r="GZ8" s="75">
        <f t="shared" si="196"/>
        <v>-2.094395102</v>
      </c>
      <c r="HA8" s="75">
        <f t="shared" si="197"/>
        <v>1.295771455</v>
      </c>
      <c r="HB8" s="50">
        <f t="shared" si="198"/>
        <v>2.094395102</v>
      </c>
      <c r="HC8" s="50">
        <f t="shared" si="199"/>
        <v>0</v>
      </c>
      <c r="HD8" s="72">
        <f t="shared" si="200"/>
        <v>2.094395102</v>
      </c>
      <c r="HE8" s="72">
        <f t="shared" si="201"/>
        <v>2.094395102</v>
      </c>
      <c r="HF8" s="72">
        <f t="shared" si="202"/>
        <v>2.094395102</v>
      </c>
      <c r="HG8" s="73">
        <f t="shared" si="203"/>
        <v>1</v>
      </c>
      <c r="HH8" s="73">
        <f t="shared" si="204"/>
        <v>1.469751524</v>
      </c>
      <c r="HI8" s="74">
        <f t="shared" si="205"/>
        <v>1.469751524</v>
      </c>
      <c r="HJ8" s="75">
        <f t="shared" si="206"/>
        <v>-0.7348757619</v>
      </c>
      <c r="HK8" s="75">
        <f t="shared" si="207"/>
        <v>1.272842157</v>
      </c>
      <c r="HL8" s="75">
        <f t="shared" si="208"/>
        <v>2.094395102</v>
      </c>
      <c r="HM8" s="75">
        <f t="shared" si="209"/>
        <v>1.469751524</v>
      </c>
      <c r="HN8" s="50">
        <f t="shared" si="210"/>
        <v>2.094395102</v>
      </c>
      <c r="HO8" s="50">
        <f t="shared" si="211"/>
        <v>0</v>
      </c>
      <c r="HP8" s="72">
        <f t="shared" si="212"/>
        <v>2.094395102</v>
      </c>
      <c r="HQ8" s="72">
        <f t="shared" si="213"/>
        <v>2.094395102</v>
      </c>
      <c r="HR8" s="72">
        <f t="shared" si="214"/>
        <v>2.094395102</v>
      </c>
      <c r="HS8" s="73">
        <f t="shared" si="215"/>
        <v>1</v>
      </c>
      <c r="HT8" s="73">
        <f t="shared" si="216"/>
        <v>1.295771455</v>
      </c>
      <c r="HU8" s="74">
        <f t="shared" si="217"/>
        <v>1.295771455</v>
      </c>
      <c r="HV8" s="75">
        <f t="shared" si="218"/>
        <v>-0.6478857276</v>
      </c>
      <c r="HW8" s="75">
        <f t="shared" si="219"/>
        <v>1.122170998</v>
      </c>
      <c r="HX8" s="75">
        <f t="shared" si="220"/>
        <v>2.094395102</v>
      </c>
      <c r="HY8" s="75">
        <f t="shared" si="221"/>
        <v>1.295771455</v>
      </c>
      <c r="HZ8" s="50">
        <f t="shared" si="222"/>
        <v>-2.094395102</v>
      </c>
      <c r="IA8" s="50">
        <f t="shared" si="223"/>
        <v>0</v>
      </c>
      <c r="IB8" s="72">
        <f t="shared" si="224"/>
        <v>-2.094395102</v>
      </c>
      <c r="IC8" s="72">
        <f t="shared" si="225"/>
        <v>-2.094395102</v>
      </c>
      <c r="ID8" s="72">
        <f t="shared" si="226"/>
        <v>-2.094395102</v>
      </c>
      <c r="IE8" s="73">
        <f t="shared" si="227"/>
        <v>1</v>
      </c>
      <c r="IF8" s="73">
        <f t="shared" si="228"/>
        <v>1.469751524</v>
      </c>
      <c r="IG8" s="74">
        <f t="shared" si="229"/>
        <v>1.469751524</v>
      </c>
      <c r="IH8" s="75">
        <f t="shared" si="230"/>
        <v>-0.7348757619</v>
      </c>
      <c r="II8" s="75">
        <f t="shared" si="231"/>
        <v>-1.272842157</v>
      </c>
      <c r="IJ8" s="75">
        <f t="shared" si="232"/>
        <v>-2.094395102</v>
      </c>
      <c r="IK8" s="75">
        <f t="shared" si="233"/>
        <v>1.469751524</v>
      </c>
    </row>
    <row r="9" ht="12.75" customHeight="1">
      <c r="A9" s="80">
        <f>'Cubic Input'!P13</f>
        <v>0.1421007032</v>
      </c>
      <c r="B9" s="80">
        <f>'Cubic Input'!Q13</f>
        <v>-0.3557934179</v>
      </c>
      <c r="C9" s="80">
        <f>'Cubic Input'!R13</f>
        <v>0.8779023756</v>
      </c>
      <c r="D9" s="80">
        <f>'Cubic Input'!S13</f>
        <v>-0.03382293327</v>
      </c>
      <c r="E9" s="80">
        <f t="shared" ref="E9:H9" si="314">0</f>
        <v>0</v>
      </c>
      <c r="F9" s="80">
        <f t="shared" si="314"/>
        <v>0</v>
      </c>
      <c r="G9" s="80">
        <f t="shared" si="314"/>
        <v>0</v>
      </c>
      <c r="H9" s="81">
        <f t="shared" si="314"/>
        <v>0</v>
      </c>
      <c r="I9" s="65">
        <f>'Cubic Input'!M13</f>
        <v>0.04822258104</v>
      </c>
      <c r="J9" s="66">
        <f t="shared" si="27"/>
        <v>0.03913808152</v>
      </c>
      <c r="K9" s="66">
        <f t="shared" si="28"/>
        <v>1.232336861</v>
      </c>
      <c r="L9" s="67">
        <f t="shared" si="29"/>
        <v>0.03913808152</v>
      </c>
      <c r="M9" s="67">
        <f t="shared" si="30"/>
        <v>0</v>
      </c>
      <c r="N9" s="68">
        <f t="shared" si="31"/>
        <v>1.232336861</v>
      </c>
      <c r="O9" s="68">
        <f t="shared" si="32"/>
        <v>-2.136097619</v>
      </c>
      <c r="P9" s="69">
        <f t="shared" si="33"/>
        <v>1.232336861</v>
      </c>
      <c r="Q9" s="69">
        <f t="shared" si="34"/>
        <v>2.136097619</v>
      </c>
      <c r="R9" s="70">
        <f t="shared" ref="R9:U9" si="315">ATAN2(A9,E9)</f>
        <v>0</v>
      </c>
      <c r="S9" s="70">
        <f t="shared" si="315"/>
        <v>3.141592654</v>
      </c>
      <c r="T9" s="70">
        <f t="shared" si="315"/>
        <v>0</v>
      </c>
      <c r="U9" s="70">
        <f t="shared" si="315"/>
        <v>3.141592654</v>
      </c>
      <c r="V9" s="70">
        <f t="shared" ref="V9:Y9" si="316">SQRT(POWER(A9,2)+POWER(E9,2))</f>
        <v>0.1421007032</v>
      </c>
      <c r="W9" s="70">
        <f t="shared" si="316"/>
        <v>0.3557934179</v>
      </c>
      <c r="X9" s="70">
        <f t="shared" si="316"/>
        <v>0.8779023756</v>
      </c>
      <c r="Y9" s="70">
        <f t="shared" si="316"/>
        <v>0.03382293327</v>
      </c>
      <c r="Z9" s="71">
        <f t="shared" ref="Z9:AC9" si="317">R9-$R9</f>
        <v>0</v>
      </c>
      <c r="AA9" s="71">
        <f t="shared" si="317"/>
        <v>3.141592654</v>
      </c>
      <c r="AB9" s="71">
        <f t="shared" si="317"/>
        <v>0</v>
      </c>
      <c r="AC9" s="71">
        <f t="shared" si="317"/>
        <v>3.141592654</v>
      </c>
      <c r="AD9" s="71">
        <f t="shared" ref="AD9:AG9" si="318">V9/$V9</f>
        <v>1</v>
      </c>
      <c r="AE9" s="71">
        <f t="shared" si="318"/>
        <v>2.503811804</v>
      </c>
      <c r="AF9" s="71">
        <f t="shared" si="318"/>
        <v>6.178029778</v>
      </c>
      <c r="AG9" s="71">
        <f t="shared" si="318"/>
        <v>0.2380208719</v>
      </c>
      <c r="AH9" s="80">
        <f t="shared" ref="AH9:AK9" si="319">AD9*COS(Z9)</f>
        <v>1</v>
      </c>
      <c r="AI9" s="80">
        <f t="shared" si="319"/>
        <v>-2.503811804</v>
      </c>
      <c r="AJ9" s="80">
        <f t="shared" si="319"/>
        <v>6.178029778</v>
      </c>
      <c r="AK9" s="80">
        <f t="shared" si="319"/>
        <v>-0.2380208719</v>
      </c>
      <c r="AL9" s="80">
        <f t="shared" ref="AL9:AO9" si="320">AD9*SIN(Z9)</f>
        <v>0</v>
      </c>
      <c r="AM9" s="80">
        <f t="shared" si="320"/>
        <v>0</v>
      </c>
      <c r="AN9" s="80">
        <f t="shared" si="320"/>
        <v>0</v>
      </c>
      <c r="AO9" s="80">
        <f t="shared" si="320"/>
        <v>0</v>
      </c>
      <c r="AP9" s="50">
        <f t="shared" si="41"/>
        <v>9.424777961</v>
      </c>
      <c r="AQ9" s="72">
        <f t="shared" si="42"/>
        <v>9.424777961</v>
      </c>
      <c r="AR9" s="72">
        <f t="shared" si="43"/>
        <v>3.141592654</v>
      </c>
      <c r="AS9" s="72">
        <f t="shared" si="44"/>
        <v>3.141592654</v>
      </c>
      <c r="AT9" s="73">
        <f t="shared" si="45"/>
        <v>15.69658036</v>
      </c>
      <c r="AU9" s="74">
        <f t="shared" si="46"/>
        <v>15.69658036</v>
      </c>
      <c r="AV9" s="75">
        <f t="shared" si="47"/>
        <v>31.39316071</v>
      </c>
      <c r="AW9" s="75">
        <f t="shared" si="48"/>
        <v>0</v>
      </c>
      <c r="AX9" s="75">
        <f t="shared" si="49"/>
        <v>0</v>
      </c>
      <c r="AY9" s="75">
        <f t="shared" si="50"/>
        <v>31.39316071</v>
      </c>
      <c r="AZ9" s="50">
        <f t="shared" ref="AZ9:BA9" si="321">AZ$1*AA9</f>
        <v>3.141592654</v>
      </c>
      <c r="BA9" s="50">
        <f t="shared" si="321"/>
        <v>0</v>
      </c>
      <c r="BB9" s="72">
        <f t="shared" si="52"/>
        <v>3.141592654</v>
      </c>
      <c r="BC9" s="72">
        <f t="shared" si="53"/>
        <v>3.141592654</v>
      </c>
      <c r="BD9" s="72">
        <f t="shared" si="54"/>
        <v>3.141592654</v>
      </c>
      <c r="BE9" s="73">
        <f t="shared" ref="BE9:BF9" si="322">POWER(AE9,BE$1)</f>
        <v>2.503811804</v>
      </c>
      <c r="BF9" s="73">
        <f t="shared" si="322"/>
        <v>6.178029778</v>
      </c>
      <c r="BG9" s="74">
        <f t="shared" si="56"/>
        <v>15.46862388</v>
      </c>
      <c r="BH9" s="75">
        <f t="shared" si="57"/>
        <v>-139.217615</v>
      </c>
      <c r="BI9" s="75">
        <f t="shared" si="58"/>
        <v>0</v>
      </c>
      <c r="BJ9" s="75">
        <f t="shared" si="59"/>
        <v>3.141592654</v>
      </c>
      <c r="BK9" s="75">
        <f t="shared" si="60"/>
        <v>139.217615</v>
      </c>
      <c r="BL9" s="50">
        <f t="shared" si="61"/>
        <v>3.141592654</v>
      </c>
      <c r="BM9" s="72">
        <f t="shared" si="62"/>
        <v>3.141592654</v>
      </c>
      <c r="BN9" s="72">
        <f t="shared" si="63"/>
        <v>3.141592654</v>
      </c>
      <c r="BO9" s="72">
        <f t="shared" si="64"/>
        <v>3.141592654</v>
      </c>
      <c r="BP9" s="73">
        <f t="shared" si="65"/>
        <v>0.2380208719</v>
      </c>
      <c r="BQ9" s="74">
        <f t="shared" si="66"/>
        <v>0.2380208719</v>
      </c>
      <c r="BR9" s="75">
        <f t="shared" si="67"/>
        <v>6.426563542</v>
      </c>
      <c r="BS9" s="75">
        <f t="shared" si="68"/>
        <v>0</v>
      </c>
      <c r="BT9" s="75">
        <f t="shared" si="69"/>
        <v>0</v>
      </c>
      <c r="BU9" s="75">
        <f t="shared" si="70"/>
        <v>6.426563542</v>
      </c>
      <c r="BV9" s="76">
        <f t="shared" ref="BV9:BW9" si="323">AV9+BH9+BR9</f>
        <v>-101.3978907</v>
      </c>
      <c r="BW9" s="76">
        <f t="shared" si="323"/>
        <v>0</v>
      </c>
      <c r="BX9" s="76">
        <f t="shared" si="72"/>
        <v>3.141592654</v>
      </c>
      <c r="BY9" s="77">
        <f t="shared" si="73"/>
        <v>101.3978907</v>
      </c>
      <c r="BZ9" s="50">
        <f t="shared" ref="BZ9:CA9" si="324">BZ$1*AA9</f>
        <v>6.283185307</v>
      </c>
      <c r="CA9" s="50">
        <f t="shared" si="324"/>
        <v>0</v>
      </c>
      <c r="CB9" s="72">
        <f t="shared" si="75"/>
        <v>6.283185307</v>
      </c>
      <c r="CC9" s="72">
        <f t="shared" si="76"/>
        <v>0</v>
      </c>
      <c r="CD9" s="72">
        <f t="shared" si="77"/>
        <v>0</v>
      </c>
      <c r="CE9" s="73">
        <f t="shared" ref="CE9:CF9" si="325">POWER(AE9,CE$1)</f>
        <v>6.26907355</v>
      </c>
      <c r="CF9" s="73">
        <f t="shared" si="325"/>
        <v>38.16805194</v>
      </c>
      <c r="CG9" s="74">
        <f t="shared" si="79"/>
        <v>239.2783249</v>
      </c>
      <c r="CH9" s="75">
        <f t="shared" si="80"/>
        <v>-239.2783249</v>
      </c>
      <c r="CI9" s="75">
        <f t="shared" si="81"/>
        <v>0</v>
      </c>
      <c r="CJ9" s="75">
        <f t="shared" si="82"/>
        <v>3.141592654</v>
      </c>
      <c r="CK9" s="75">
        <f t="shared" si="83"/>
        <v>239.2783249</v>
      </c>
      <c r="CL9" s="50">
        <f t="shared" si="84"/>
        <v>0</v>
      </c>
      <c r="CM9" s="72">
        <f t="shared" si="85"/>
        <v>0</v>
      </c>
      <c r="CN9" s="72">
        <f t="shared" si="86"/>
        <v>0</v>
      </c>
      <c r="CO9" s="72">
        <f t="shared" si="87"/>
        <v>0</v>
      </c>
      <c r="CP9" s="73">
        <f t="shared" si="88"/>
        <v>235.8033615</v>
      </c>
      <c r="CQ9" s="74">
        <f t="shared" si="89"/>
        <v>235.8033615</v>
      </c>
      <c r="CR9" s="75">
        <f t="shared" si="90"/>
        <v>943.2134458</v>
      </c>
      <c r="CS9" s="75">
        <f t="shared" si="91"/>
        <v>0</v>
      </c>
      <c r="CT9" s="75">
        <f t="shared" si="92"/>
        <v>0</v>
      </c>
      <c r="CU9" s="75">
        <f t="shared" si="93"/>
        <v>943.2134458</v>
      </c>
      <c r="CV9" s="50">
        <f t="shared" si="94"/>
        <v>9.424777961</v>
      </c>
      <c r="CW9" s="50">
        <f t="shared" si="95"/>
        <v>3.141592654</v>
      </c>
      <c r="CX9" s="72">
        <f t="shared" si="96"/>
        <v>12.56637061</v>
      </c>
      <c r="CY9" s="72">
        <f t="shared" si="97"/>
        <v>0</v>
      </c>
      <c r="CZ9" s="72">
        <f t="shared" si="98"/>
        <v>0</v>
      </c>
      <c r="DA9" s="73">
        <f t="shared" si="99"/>
        <v>15.69658036</v>
      </c>
      <c r="DB9" s="73">
        <f t="shared" si="100"/>
        <v>0.2380208719</v>
      </c>
      <c r="DC9" s="74">
        <f t="shared" si="101"/>
        <v>3.736113743</v>
      </c>
      <c r="DD9" s="75">
        <f t="shared" si="102"/>
        <v>14.94445497</v>
      </c>
      <c r="DE9" s="75">
        <f t="shared" si="103"/>
        <v>0</v>
      </c>
      <c r="DF9" s="75">
        <f t="shared" si="104"/>
        <v>0</v>
      </c>
      <c r="DG9" s="75">
        <f t="shared" si="105"/>
        <v>14.94445497</v>
      </c>
      <c r="DH9" s="50">
        <f t="shared" ref="DH9:DJ9" si="326">DH$1*AA9</f>
        <v>3.141592654</v>
      </c>
      <c r="DI9" s="50">
        <f t="shared" si="326"/>
        <v>0</v>
      </c>
      <c r="DJ9" s="50">
        <f t="shared" si="326"/>
        <v>3.141592654</v>
      </c>
      <c r="DK9" s="72">
        <f t="shared" si="107"/>
        <v>6.283185307</v>
      </c>
      <c r="DL9" s="72">
        <f t="shared" si="108"/>
        <v>0</v>
      </c>
      <c r="DM9" s="72">
        <f t="shared" si="109"/>
        <v>0</v>
      </c>
      <c r="DN9" s="73">
        <f t="shared" ref="DN9:DP9" si="327">POWER(AE9,DN$1)</f>
        <v>2.503811804</v>
      </c>
      <c r="DO9" s="73">
        <f t="shared" si="327"/>
        <v>6.178029778</v>
      </c>
      <c r="DP9" s="73">
        <f t="shared" si="327"/>
        <v>0.2380208719</v>
      </c>
      <c r="DQ9" s="74">
        <f t="shared" si="111"/>
        <v>3.681855345</v>
      </c>
      <c r="DR9" s="75">
        <f t="shared" si="112"/>
        <v>-66.27339621</v>
      </c>
      <c r="DS9" s="75">
        <f t="shared" si="113"/>
        <v>0</v>
      </c>
      <c r="DT9" s="75">
        <f t="shared" si="114"/>
        <v>3.141592654</v>
      </c>
      <c r="DU9" s="75">
        <f t="shared" si="115"/>
        <v>66.27339621</v>
      </c>
      <c r="DV9" s="50">
        <f t="shared" si="116"/>
        <v>6.283185307</v>
      </c>
      <c r="DW9" s="72">
        <f t="shared" si="117"/>
        <v>6.283185307</v>
      </c>
      <c r="DX9" s="72">
        <f t="shared" si="118"/>
        <v>0</v>
      </c>
      <c r="DY9" s="72">
        <f t="shared" si="119"/>
        <v>0</v>
      </c>
      <c r="DZ9" s="73">
        <f t="shared" si="120"/>
        <v>0.05665393548</v>
      </c>
      <c r="EA9" s="74">
        <f t="shared" si="121"/>
        <v>0.05665393548</v>
      </c>
      <c r="EB9" s="75">
        <f t="shared" si="122"/>
        <v>1.529656258</v>
      </c>
      <c r="EC9" s="75">
        <f t="shared" si="123"/>
        <v>0</v>
      </c>
      <c r="ED9" s="75">
        <f t="shared" si="124"/>
        <v>0</v>
      </c>
      <c r="EE9" s="75">
        <f t="shared" si="125"/>
        <v>1.529656258</v>
      </c>
      <c r="EF9" s="76">
        <f t="shared" ref="EF9:EG9" si="328">CH9+CR9+DD9+DR9+EB9</f>
        <v>654.135836</v>
      </c>
      <c r="EG9" s="76">
        <f t="shared" si="328"/>
        <v>0</v>
      </c>
      <c r="EH9" s="76">
        <f t="shared" si="127"/>
        <v>0</v>
      </c>
      <c r="EI9" s="77">
        <f t="shared" si="128"/>
        <v>654.135836</v>
      </c>
      <c r="EJ9" s="50">
        <f t="shared" si="129"/>
        <v>0</v>
      </c>
      <c r="EK9" s="72">
        <f t="shared" si="130"/>
        <v>0</v>
      </c>
      <c r="EL9" s="72">
        <f t="shared" si="131"/>
        <v>0</v>
      </c>
      <c r="EM9" s="72">
        <f t="shared" si="132"/>
        <v>0</v>
      </c>
      <c r="EN9" s="73">
        <f t="shared" si="133"/>
        <v>25.57607937</v>
      </c>
      <c r="EO9" s="74">
        <f t="shared" si="134"/>
        <v>25.57607937</v>
      </c>
      <c r="EP9" s="75">
        <f t="shared" si="135"/>
        <v>132.8972068</v>
      </c>
      <c r="EQ9" s="75">
        <f t="shared" si="136"/>
        <v>0</v>
      </c>
      <c r="ER9" s="75">
        <f t="shared" si="137"/>
        <v>0</v>
      </c>
      <c r="ES9" s="75">
        <f t="shared" si="138"/>
        <v>132.8972068</v>
      </c>
      <c r="ET9" s="76">
        <f t="shared" ref="ET9:EU9" si="329">BV9+EP9</f>
        <v>31.49931608</v>
      </c>
      <c r="EU9" s="76">
        <f t="shared" si="329"/>
        <v>0</v>
      </c>
      <c r="EV9" s="76">
        <f t="shared" si="140"/>
        <v>0</v>
      </c>
      <c r="EW9" s="77">
        <f t="shared" si="141"/>
        <v>31.49931608</v>
      </c>
      <c r="EX9" s="50">
        <f t="shared" si="142"/>
        <v>0</v>
      </c>
      <c r="EY9" s="72">
        <f t="shared" si="143"/>
        <v>0</v>
      </c>
      <c r="EZ9" s="72">
        <f t="shared" si="144"/>
        <v>0</v>
      </c>
      <c r="FA9" s="72">
        <f t="shared" si="145"/>
        <v>0</v>
      </c>
      <c r="FB9" s="73">
        <f t="shared" si="146"/>
        <v>3.158156942</v>
      </c>
      <c r="FC9" s="74">
        <f t="shared" si="147"/>
        <v>3.158156942</v>
      </c>
      <c r="FD9" s="75">
        <f t="shared" si="148"/>
        <v>0.8355436087</v>
      </c>
      <c r="FE9" s="75">
        <f t="shared" si="149"/>
        <v>0</v>
      </c>
      <c r="FF9" s="75">
        <f t="shared" si="150"/>
        <v>0</v>
      </c>
      <c r="FG9" s="75">
        <f t="shared" si="151"/>
        <v>0.8355436087</v>
      </c>
      <c r="FH9" s="50">
        <f t="shared" si="152"/>
        <v>6.283185307</v>
      </c>
      <c r="FI9" s="72">
        <f t="shared" si="153"/>
        <v>6.283185307</v>
      </c>
      <c r="FJ9" s="72">
        <f t="shared" si="154"/>
        <v>0</v>
      </c>
      <c r="FK9" s="72">
        <f t="shared" si="155"/>
        <v>0</v>
      </c>
      <c r="FL9" s="73">
        <f t="shared" si="156"/>
        <v>6.26907355</v>
      </c>
      <c r="FM9" s="74">
        <f t="shared" si="157"/>
        <v>6.26907355</v>
      </c>
      <c r="FN9" s="75">
        <f t="shared" si="158"/>
        <v>-6.26907355</v>
      </c>
      <c r="FO9" s="75">
        <f t="shared" si="159"/>
        <v>0</v>
      </c>
      <c r="FP9" s="75">
        <f t="shared" si="160"/>
        <v>3.141592654</v>
      </c>
      <c r="FQ9" s="75">
        <f t="shared" si="161"/>
        <v>6.26907355</v>
      </c>
      <c r="FR9" s="76">
        <f t="shared" si="162"/>
        <v>12.26501578</v>
      </c>
      <c r="FS9" s="76">
        <f t="shared" si="163"/>
        <v>0</v>
      </c>
      <c r="FT9" s="76">
        <f t="shared" si="164"/>
        <v>0</v>
      </c>
      <c r="FU9" s="77">
        <f t="shared" si="165"/>
        <v>12.26501578</v>
      </c>
      <c r="FV9" s="50">
        <f t="shared" si="166"/>
        <v>0</v>
      </c>
      <c r="FW9" s="50">
        <f t="shared" si="167"/>
        <v>0</v>
      </c>
      <c r="FX9" s="72">
        <f t="shared" si="168"/>
        <v>0</v>
      </c>
      <c r="FY9" s="72">
        <f t="shared" si="169"/>
        <v>0</v>
      </c>
      <c r="FZ9" s="72">
        <f t="shared" si="170"/>
        <v>0</v>
      </c>
      <c r="GA9" s="73">
        <f t="shared" si="171"/>
        <v>12.26501578</v>
      </c>
      <c r="GB9" s="73">
        <f t="shared" si="172"/>
        <v>1.196825623</v>
      </c>
      <c r="GC9" s="74">
        <f t="shared" si="173"/>
        <v>14.67908516</v>
      </c>
      <c r="GD9" s="75">
        <f t="shared" si="174"/>
        <v>1.631009462</v>
      </c>
      <c r="GE9" s="75">
        <f t="shared" si="175"/>
        <v>0</v>
      </c>
      <c r="GF9" s="75">
        <f t="shared" si="176"/>
        <v>0</v>
      </c>
      <c r="GG9" s="75">
        <f t="shared" si="177"/>
        <v>1.631009462</v>
      </c>
      <c r="GH9" s="78">
        <f t="shared" si="178"/>
        <v>-0.5</v>
      </c>
      <c r="GI9" s="78">
        <f t="shared" si="179"/>
        <v>-0.8660254038</v>
      </c>
      <c r="GJ9" s="78">
        <f t="shared" si="180"/>
        <v>-2.094395102</v>
      </c>
      <c r="GK9" s="78">
        <f t="shared" si="181"/>
        <v>1</v>
      </c>
      <c r="GL9" s="79">
        <f t="shared" si="182"/>
        <v>-0.5</v>
      </c>
      <c r="GM9" s="79">
        <f t="shared" si="183"/>
        <v>0.8660254038</v>
      </c>
      <c r="GN9" s="79">
        <f t="shared" si="184"/>
        <v>2.094395102</v>
      </c>
      <c r="GO9" s="79">
        <f t="shared" si="185"/>
        <v>1</v>
      </c>
      <c r="GP9" s="50">
        <f t="shared" si="186"/>
        <v>-2.094395102</v>
      </c>
      <c r="GQ9" s="50">
        <f t="shared" si="187"/>
        <v>0</v>
      </c>
      <c r="GR9" s="72">
        <f t="shared" si="188"/>
        <v>-2.094395102</v>
      </c>
      <c r="GS9" s="72">
        <f t="shared" si="189"/>
        <v>-2.094395102</v>
      </c>
      <c r="GT9" s="72">
        <f t="shared" si="190"/>
        <v>-2.094395102</v>
      </c>
      <c r="GU9" s="73">
        <f t="shared" si="191"/>
        <v>1</v>
      </c>
      <c r="GV9" s="73">
        <f t="shared" si="192"/>
        <v>0.8355436087</v>
      </c>
      <c r="GW9" s="74">
        <f t="shared" si="193"/>
        <v>0.8355436087</v>
      </c>
      <c r="GX9" s="75">
        <f t="shared" si="194"/>
        <v>-0.4177718043</v>
      </c>
      <c r="GY9" s="75">
        <f t="shared" si="195"/>
        <v>-0.7236019911</v>
      </c>
      <c r="GZ9" s="75">
        <f t="shared" si="196"/>
        <v>-2.094395102</v>
      </c>
      <c r="HA9" s="75">
        <f t="shared" si="197"/>
        <v>0.8355436087</v>
      </c>
      <c r="HB9" s="50">
        <f t="shared" si="198"/>
        <v>2.094395102</v>
      </c>
      <c r="HC9" s="50">
        <f t="shared" si="199"/>
        <v>0</v>
      </c>
      <c r="HD9" s="72">
        <f t="shared" si="200"/>
        <v>2.094395102</v>
      </c>
      <c r="HE9" s="72">
        <f t="shared" si="201"/>
        <v>2.094395102</v>
      </c>
      <c r="HF9" s="72">
        <f t="shared" si="202"/>
        <v>2.094395102</v>
      </c>
      <c r="HG9" s="73">
        <f t="shared" si="203"/>
        <v>1</v>
      </c>
      <c r="HH9" s="73">
        <f t="shared" si="204"/>
        <v>1.631009462</v>
      </c>
      <c r="HI9" s="74">
        <f t="shared" si="205"/>
        <v>1.631009462</v>
      </c>
      <c r="HJ9" s="75">
        <f t="shared" si="206"/>
        <v>-0.8155047309</v>
      </c>
      <c r="HK9" s="75">
        <f t="shared" si="207"/>
        <v>1.412495628</v>
      </c>
      <c r="HL9" s="75">
        <f t="shared" si="208"/>
        <v>2.094395102</v>
      </c>
      <c r="HM9" s="75">
        <f t="shared" si="209"/>
        <v>1.631009462</v>
      </c>
      <c r="HN9" s="50">
        <f t="shared" si="210"/>
        <v>2.094395102</v>
      </c>
      <c r="HO9" s="50">
        <f t="shared" si="211"/>
        <v>0</v>
      </c>
      <c r="HP9" s="72">
        <f t="shared" si="212"/>
        <v>2.094395102</v>
      </c>
      <c r="HQ9" s="72">
        <f t="shared" si="213"/>
        <v>2.094395102</v>
      </c>
      <c r="HR9" s="72">
        <f t="shared" si="214"/>
        <v>2.094395102</v>
      </c>
      <c r="HS9" s="73">
        <f t="shared" si="215"/>
        <v>1</v>
      </c>
      <c r="HT9" s="73">
        <f t="shared" si="216"/>
        <v>0.8355436087</v>
      </c>
      <c r="HU9" s="74">
        <f t="shared" si="217"/>
        <v>0.8355436087</v>
      </c>
      <c r="HV9" s="75">
        <f t="shared" si="218"/>
        <v>-0.4177718043</v>
      </c>
      <c r="HW9" s="75">
        <f t="shared" si="219"/>
        <v>0.7236019911</v>
      </c>
      <c r="HX9" s="75">
        <f t="shared" si="220"/>
        <v>2.094395102</v>
      </c>
      <c r="HY9" s="75">
        <f t="shared" si="221"/>
        <v>0.8355436087</v>
      </c>
      <c r="HZ9" s="50">
        <f t="shared" si="222"/>
        <v>-2.094395102</v>
      </c>
      <c r="IA9" s="50">
        <f t="shared" si="223"/>
        <v>0</v>
      </c>
      <c r="IB9" s="72">
        <f t="shared" si="224"/>
        <v>-2.094395102</v>
      </c>
      <c r="IC9" s="72">
        <f t="shared" si="225"/>
        <v>-2.094395102</v>
      </c>
      <c r="ID9" s="72">
        <f t="shared" si="226"/>
        <v>-2.094395102</v>
      </c>
      <c r="IE9" s="73">
        <f t="shared" si="227"/>
        <v>1</v>
      </c>
      <c r="IF9" s="73">
        <f t="shared" si="228"/>
        <v>1.631009462</v>
      </c>
      <c r="IG9" s="74">
        <f t="shared" si="229"/>
        <v>1.631009462</v>
      </c>
      <c r="IH9" s="75">
        <f t="shared" si="230"/>
        <v>-0.8155047309</v>
      </c>
      <c r="II9" s="75">
        <f t="shared" si="231"/>
        <v>-1.412495628</v>
      </c>
      <c r="IJ9" s="75">
        <f t="shared" si="232"/>
        <v>-2.094395102</v>
      </c>
      <c r="IK9" s="75">
        <f t="shared" si="233"/>
        <v>1.631009462</v>
      </c>
    </row>
    <row r="10" ht="12.75" customHeight="1">
      <c r="A10" s="80">
        <f>'Cubic Input'!P14</f>
        <v>0.1421007032</v>
      </c>
      <c r="B10" s="80">
        <f>'Cubic Input'!Q14</f>
        <v>0.02557983498</v>
      </c>
      <c r="C10" s="80">
        <f>'Cubic Input'!R14</f>
        <v>0.8460358932</v>
      </c>
      <c r="D10" s="80">
        <f>'Cubic Input'!S14</f>
        <v>-0.08372563134</v>
      </c>
      <c r="E10" s="80">
        <f t="shared" ref="E10:H10" si="330">0</f>
        <v>0</v>
      </c>
      <c r="F10" s="80">
        <f t="shared" si="330"/>
        <v>0</v>
      </c>
      <c r="G10" s="80">
        <f t="shared" si="330"/>
        <v>0</v>
      </c>
      <c r="H10" s="81">
        <f t="shared" si="330"/>
        <v>0</v>
      </c>
      <c r="I10" s="65">
        <f>'Cubic Input'!M14</f>
        <v>0.102386821</v>
      </c>
      <c r="J10" s="66">
        <f t="shared" si="27"/>
        <v>0.09850831642</v>
      </c>
      <c r="K10" s="66">
        <f t="shared" si="28"/>
        <v>-0.1392601695</v>
      </c>
      <c r="L10" s="67">
        <f t="shared" si="29"/>
        <v>0.09850831642</v>
      </c>
      <c r="M10" s="67">
        <f t="shared" si="30"/>
        <v>0</v>
      </c>
      <c r="N10" s="68">
        <f t="shared" si="31"/>
        <v>-0.1392601695</v>
      </c>
      <c r="O10" s="68">
        <f t="shared" si="32"/>
        <v>-2.441683874</v>
      </c>
      <c r="P10" s="69">
        <f t="shared" si="33"/>
        <v>-0.1392601695</v>
      </c>
      <c r="Q10" s="69">
        <f t="shared" si="34"/>
        <v>2.441683874</v>
      </c>
      <c r="R10" s="70">
        <f t="shared" ref="R10:U10" si="331">ATAN2(A10,E10)</f>
        <v>0</v>
      </c>
      <c r="S10" s="70">
        <f t="shared" si="331"/>
        <v>0</v>
      </c>
      <c r="T10" s="70">
        <f t="shared" si="331"/>
        <v>0</v>
      </c>
      <c r="U10" s="70">
        <f t="shared" si="331"/>
        <v>3.141592654</v>
      </c>
      <c r="V10" s="70">
        <f t="shared" ref="V10:Y10" si="332">SQRT(POWER(A10,2)+POWER(E10,2))</f>
        <v>0.1421007032</v>
      </c>
      <c r="W10" s="70">
        <f t="shared" si="332"/>
        <v>0.02557983498</v>
      </c>
      <c r="X10" s="70">
        <f t="shared" si="332"/>
        <v>0.8460358932</v>
      </c>
      <c r="Y10" s="70">
        <f t="shared" si="332"/>
        <v>0.08372563134</v>
      </c>
      <c r="Z10" s="71">
        <f t="shared" ref="Z10:AC10" si="333">R10-$R10</f>
        <v>0</v>
      </c>
      <c r="AA10" s="71">
        <f t="shared" si="333"/>
        <v>0</v>
      </c>
      <c r="AB10" s="71">
        <f t="shared" si="333"/>
        <v>0</v>
      </c>
      <c r="AC10" s="71">
        <f t="shared" si="333"/>
        <v>3.141592654</v>
      </c>
      <c r="AD10" s="71">
        <f t="shared" ref="AD10:AG10" si="334">V10/$V10</f>
        <v>1</v>
      </c>
      <c r="AE10" s="71">
        <f t="shared" si="334"/>
        <v>0.1800120226</v>
      </c>
      <c r="AF10" s="71">
        <f t="shared" si="334"/>
        <v>5.953776965</v>
      </c>
      <c r="AG10" s="71">
        <f t="shared" si="334"/>
        <v>0.5891992755</v>
      </c>
      <c r="AH10" s="80">
        <f t="shared" ref="AH10:AK10" si="335">AD10*COS(Z10)</f>
        <v>1</v>
      </c>
      <c r="AI10" s="80">
        <f t="shared" si="335"/>
        <v>0.1800120226</v>
      </c>
      <c r="AJ10" s="80">
        <f t="shared" si="335"/>
        <v>5.953776965</v>
      </c>
      <c r="AK10" s="80">
        <f t="shared" si="335"/>
        <v>-0.5891992755</v>
      </c>
      <c r="AL10" s="80">
        <f t="shared" ref="AL10:AO10" si="336">AD10*SIN(Z10)</f>
        <v>0</v>
      </c>
      <c r="AM10" s="80">
        <f t="shared" si="336"/>
        <v>0</v>
      </c>
      <c r="AN10" s="80">
        <f t="shared" si="336"/>
        <v>0</v>
      </c>
      <c r="AO10" s="80">
        <f t="shared" si="336"/>
        <v>0</v>
      </c>
      <c r="AP10" s="50">
        <f t="shared" si="41"/>
        <v>0</v>
      </c>
      <c r="AQ10" s="72">
        <f t="shared" si="42"/>
        <v>0</v>
      </c>
      <c r="AR10" s="72">
        <f t="shared" si="43"/>
        <v>0</v>
      </c>
      <c r="AS10" s="72">
        <f t="shared" si="44"/>
        <v>0</v>
      </c>
      <c r="AT10" s="73">
        <f t="shared" si="45"/>
        <v>0.005833168671</v>
      </c>
      <c r="AU10" s="74">
        <f t="shared" si="46"/>
        <v>0.005833168671</v>
      </c>
      <c r="AV10" s="75">
        <f t="shared" si="47"/>
        <v>-0.01166633734</v>
      </c>
      <c r="AW10" s="75">
        <f t="shared" si="48"/>
        <v>0</v>
      </c>
      <c r="AX10" s="75">
        <f t="shared" si="49"/>
        <v>3.141592654</v>
      </c>
      <c r="AY10" s="75">
        <f t="shared" si="50"/>
        <v>0.01166633734</v>
      </c>
      <c r="AZ10" s="50">
        <f t="shared" ref="AZ10:BA10" si="337">AZ$1*AA10</f>
        <v>0</v>
      </c>
      <c r="BA10" s="50">
        <f t="shared" si="337"/>
        <v>0</v>
      </c>
      <c r="BB10" s="72">
        <f t="shared" si="52"/>
        <v>0</v>
      </c>
      <c r="BC10" s="72">
        <f t="shared" si="53"/>
        <v>0</v>
      </c>
      <c r="BD10" s="72">
        <f t="shared" si="54"/>
        <v>0</v>
      </c>
      <c r="BE10" s="73">
        <f t="shared" ref="BE10:BF10" si="338">POWER(AE10,BE$1)</f>
        <v>0.1800120226</v>
      </c>
      <c r="BF10" s="73">
        <f t="shared" si="338"/>
        <v>5.953776965</v>
      </c>
      <c r="BG10" s="74">
        <f t="shared" si="56"/>
        <v>1.071751433</v>
      </c>
      <c r="BH10" s="75">
        <f t="shared" si="57"/>
        <v>9.645762901</v>
      </c>
      <c r="BI10" s="75">
        <f t="shared" si="58"/>
        <v>0</v>
      </c>
      <c r="BJ10" s="75">
        <f t="shared" si="59"/>
        <v>0</v>
      </c>
      <c r="BK10" s="75">
        <f t="shared" si="60"/>
        <v>9.645762901</v>
      </c>
      <c r="BL10" s="50">
        <f t="shared" si="61"/>
        <v>3.141592654</v>
      </c>
      <c r="BM10" s="72">
        <f t="shared" si="62"/>
        <v>3.141592654</v>
      </c>
      <c r="BN10" s="72">
        <f t="shared" si="63"/>
        <v>3.141592654</v>
      </c>
      <c r="BO10" s="72">
        <f t="shared" si="64"/>
        <v>3.141592654</v>
      </c>
      <c r="BP10" s="73">
        <f t="shared" si="65"/>
        <v>0.5891992755</v>
      </c>
      <c r="BQ10" s="74">
        <f t="shared" si="66"/>
        <v>0.5891992755</v>
      </c>
      <c r="BR10" s="75">
        <f t="shared" si="67"/>
        <v>15.90838044</v>
      </c>
      <c r="BS10" s="75">
        <f t="shared" si="68"/>
        <v>0</v>
      </c>
      <c r="BT10" s="75">
        <f t="shared" si="69"/>
        <v>0</v>
      </c>
      <c r="BU10" s="75">
        <f t="shared" si="70"/>
        <v>15.90838044</v>
      </c>
      <c r="BV10" s="76">
        <f t="shared" ref="BV10:BW10" si="339">AV10+BH10+BR10</f>
        <v>25.542477</v>
      </c>
      <c r="BW10" s="76">
        <f t="shared" si="339"/>
        <v>0</v>
      </c>
      <c r="BX10" s="76">
        <f t="shared" si="72"/>
        <v>0</v>
      </c>
      <c r="BY10" s="77">
        <f t="shared" si="73"/>
        <v>25.542477</v>
      </c>
      <c r="BZ10" s="50">
        <f t="shared" ref="BZ10:CA10" si="340">BZ$1*AA10</f>
        <v>0</v>
      </c>
      <c r="CA10" s="50">
        <f t="shared" si="340"/>
        <v>0</v>
      </c>
      <c r="CB10" s="72">
        <f t="shared" si="75"/>
        <v>0</v>
      </c>
      <c r="CC10" s="72">
        <f t="shared" si="76"/>
        <v>0</v>
      </c>
      <c r="CD10" s="72">
        <f t="shared" si="77"/>
        <v>0</v>
      </c>
      <c r="CE10" s="73">
        <f t="shared" ref="CE10:CF10" si="341">POWER(AE10,CE$1)</f>
        <v>0.03240432827</v>
      </c>
      <c r="CF10" s="73">
        <f t="shared" si="341"/>
        <v>35.44746015</v>
      </c>
      <c r="CG10" s="74">
        <f t="shared" si="79"/>
        <v>1.148651135</v>
      </c>
      <c r="CH10" s="75">
        <f t="shared" si="80"/>
        <v>-1.148651135</v>
      </c>
      <c r="CI10" s="75">
        <f t="shared" si="81"/>
        <v>0</v>
      </c>
      <c r="CJ10" s="75">
        <f t="shared" si="82"/>
        <v>3.141592654</v>
      </c>
      <c r="CK10" s="75">
        <f t="shared" si="83"/>
        <v>1.148651135</v>
      </c>
      <c r="CL10" s="50">
        <f t="shared" si="84"/>
        <v>0</v>
      </c>
      <c r="CM10" s="72">
        <f t="shared" si="85"/>
        <v>0</v>
      </c>
      <c r="CN10" s="72">
        <f t="shared" si="86"/>
        <v>0</v>
      </c>
      <c r="CO10" s="72">
        <f t="shared" si="87"/>
        <v>0</v>
      </c>
      <c r="CP10" s="73">
        <f t="shared" si="88"/>
        <v>211.0462717</v>
      </c>
      <c r="CQ10" s="74">
        <f t="shared" si="89"/>
        <v>211.0462717</v>
      </c>
      <c r="CR10" s="75">
        <f t="shared" si="90"/>
        <v>844.185087</v>
      </c>
      <c r="CS10" s="75">
        <f t="shared" si="91"/>
        <v>0</v>
      </c>
      <c r="CT10" s="75">
        <f t="shared" si="92"/>
        <v>0</v>
      </c>
      <c r="CU10" s="75">
        <f t="shared" si="93"/>
        <v>844.185087</v>
      </c>
      <c r="CV10" s="50">
        <f t="shared" si="94"/>
        <v>0</v>
      </c>
      <c r="CW10" s="50">
        <f t="shared" si="95"/>
        <v>3.141592654</v>
      </c>
      <c r="CX10" s="72">
        <f t="shared" si="96"/>
        <v>3.141592654</v>
      </c>
      <c r="CY10" s="72">
        <f t="shared" si="97"/>
        <v>3.141592654</v>
      </c>
      <c r="CZ10" s="72">
        <f t="shared" si="98"/>
        <v>3.141592654</v>
      </c>
      <c r="DA10" s="73">
        <f t="shared" si="99"/>
        <v>0.005833168671</v>
      </c>
      <c r="DB10" s="73">
        <f t="shared" si="100"/>
        <v>0.5891992755</v>
      </c>
      <c r="DC10" s="74">
        <f t="shared" si="101"/>
        <v>0.003436898755</v>
      </c>
      <c r="DD10" s="75">
        <f t="shared" si="102"/>
        <v>-0.01374759502</v>
      </c>
      <c r="DE10" s="75">
        <f t="shared" si="103"/>
        <v>0</v>
      </c>
      <c r="DF10" s="75">
        <f t="shared" si="104"/>
        <v>3.141592654</v>
      </c>
      <c r="DG10" s="75">
        <f t="shared" si="105"/>
        <v>0.01374759502</v>
      </c>
      <c r="DH10" s="50">
        <f t="shared" ref="DH10:DJ10" si="342">DH$1*AA10</f>
        <v>0</v>
      </c>
      <c r="DI10" s="50">
        <f t="shared" si="342"/>
        <v>0</v>
      </c>
      <c r="DJ10" s="50">
        <f t="shared" si="342"/>
        <v>3.141592654</v>
      </c>
      <c r="DK10" s="72">
        <f t="shared" si="107"/>
        <v>3.141592654</v>
      </c>
      <c r="DL10" s="72">
        <f t="shared" si="108"/>
        <v>3.141592654</v>
      </c>
      <c r="DM10" s="72">
        <f t="shared" si="109"/>
        <v>3.141592654</v>
      </c>
      <c r="DN10" s="73">
        <f t="shared" ref="DN10:DP10" si="343">POWER(AE10,DN$1)</f>
        <v>0.1800120226</v>
      </c>
      <c r="DO10" s="73">
        <f t="shared" si="343"/>
        <v>5.953776965</v>
      </c>
      <c r="DP10" s="73">
        <f t="shared" si="343"/>
        <v>0.5891992755</v>
      </c>
      <c r="DQ10" s="74">
        <f t="shared" si="111"/>
        <v>0.6314751681</v>
      </c>
      <c r="DR10" s="75">
        <f t="shared" si="112"/>
        <v>11.36655303</v>
      </c>
      <c r="DS10" s="75">
        <f t="shared" si="113"/>
        <v>0</v>
      </c>
      <c r="DT10" s="75">
        <f t="shared" si="114"/>
        <v>0</v>
      </c>
      <c r="DU10" s="75">
        <f t="shared" si="115"/>
        <v>11.36655303</v>
      </c>
      <c r="DV10" s="50">
        <f t="shared" si="116"/>
        <v>6.283185307</v>
      </c>
      <c r="DW10" s="72">
        <f t="shared" si="117"/>
        <v>6.283185307</v>
      </c>
      <c r="DX10" s="72">
        <f t="shared" si="118"/>
        <v>0</v>
      </c>
      <c r="DY10" s="72">
        <f t="shared" si="119"/>
        <v>0</v>
      </c>
      <c r="DZ10" s="73">
        <f t="shared" si="120"/>
        <v>0.3471557862</v>
      </c>
      <c r="EA10" s="74">
        <f t="shared" si="121"/>
        <v>0.3471557862</v>
      </c>
      <c r="EB10" s="75">
        <f t="shared" si="122"/>
        <v>9.373206229</v>
      </c>
      <c r="EC10" s="75">
        <f t="shared" si="123"/>
        <v>0</v>
      </c>
      <c r="ED10" s="75">
        <f t="shared" si="124"/>
        <v>0</v>
      </c>
      <c r="EE10" s="75">
        <f t="shared" si="125"/>
        <v>9.373206229</v>
      </c>
      <c r="EF10" s="76">
        <f t="shared" ref="EF10:EG10" si="344">CH10+CR10+DD10+DR10+EB10</f>
        <v>863.7624475</v>
      </c>
      <c r="EG10" s="76">
        <f t="shared" si="344"/>
        <v>0</v>
      </c>
      <c r="EH10" s="76">
        <f t="shared" si="127"/>
        <v>0</v>
      </c>
      <c r="EI10" s="77">
        <f t="shared" si="128"/>
        <v>863.7624475</v>
      </c>
      <c r="EJ10" s="50">
        <f t="shared" si="129"/>
        <v>0</v>
      </c>
      <c r="EK10" s="72">
        <f t="shared" si="130"/>
        <v>0</v>
      </c>
      <c r="EL10" s="72">
        <f t="shared" si="131"/>
        <v>0</v>
      </c>
      <c r="EM10" s="72">
        <f t="shared" si="132"/>
        <v>0</v>
      </c>
      <c r="EN10" s="73">
        <f t="shared" si="133"/>
        <v>29.38983579</v>
      </c>
      <c r="EO10" s="74">
        <f t="shared" si="134"/>
        <v>29.38983579</v>
      </c>
      <c r="EP10" s="75">
        <f t="shared" si="135"/>
        <v>152.7140664</v>
      </c>
      <c r="EQ10" s="75">
        <f t="shared" si="136"/>
        <v>0</v>
      </c>
      <c r="ER10" s="75">
        <f t="shared" si="137"/>
        <v>0</v>
      </c>
      <c r="ES10" s="75">
        <f t="shared" si="138"/>
        <v>152.7140664</v>
      </c>
      <c r="ET10" s="76">
        <f t="shared" ref="ET10:EU10" si="345">BV10+EP10</f>
        <v>178.2565434</v>
      </c>
      <c r="EU10" s="76">
        <f t="shared" si="345"/>
        <v>0</v>
      </c>
      <c r="EV10" s="76">
        <f t="shared" si="140"/>
        <v>0</v>
      </c>
      <c r="EW10" s="77">
        <f t="shared" si="141"/>
        <v>178.2565434</v>
      </c>
      <c r="EX10" s="50">
        <f t="shared" si="142"/>
        <v>0</v>
      </c>
      <c r="EY10" s="72">
        <f t="shared" si="143"/>
        <v>0</v>
      </c>
      <c r="EZ10" s="72">
        <f t="shared" si="144"/>
        <v>0</v>
      </c>
      <c r="FA10" s="72">
        <f t="shared" si="145"/>
        <v>0</v>
      </c>
      <c r="FB10" s="73">
        <f t="shared" si="146"/>
        <v>5.627927493</v>
      </c>
      <c r="FC10" s="74">
        <f t="shared" si="147"/>
        <v>5.627927493</v>
      </c>
      <c r="FD10" s="75">
        <f t="shared" si="148"/>
        <v>1.488963004</v>
      </c>
      <c r="FE10" s="75">
        <f t="shared" si="149"/>
        <v>0</v>
      </c>
      <c r="FF10" s="75">
        <f t="shared" si="150"/>
        <v>0</v>
      </c>
      <c r="FG10" s="75">
        <f t="shared" si="151"/>
        <v>1.488963004</v>
      </c>
      <c r="FH10" s="50">
        <f t="shared" si="152"/>
        <v>0</v>
      </c>
      <c r="FI10" s="72">
        <f t="shared" si="153"/>
        <v>0</v>
      </c>
      <c r="FJ10" s="72">
        <f t="shared" si="154"/>
        <v>0</v>
      </c>
      <c r="FK10" s="72">
        <f t="shared" si="155"/>
        <v>0</v>
      </c>
      <c r="FL10" s="73">
        <f t="shared" si="156"/>
        <v>0.03240432827</v>
      </c>
      <c r="FM10" s="74">
        <f t="shared" si="157"/>
        <v>0.03240432827</v>
      </c>
      <c r="FN10" s="75">
        <f t="shared" si="158"/>
        <v>-0.03240432827</v>
      </c>
      <c r="FO10" s="75">
        <f t="shared" si="159"/>
        <v>0</v>
      </c>
      <c r="FP10" s="75">
        <f t="shared" si="160"/>
        <v>3.141592654</v>
      </c>
      <c r="FQ10" s="75">
        <f t="shared" si="161"/>
        <v>0.03240432827</v>
      </c>
      <c r="FR10" s="76">
        <f t="shared" si="162"/>
        <v>17.82892657</v>
      </c>
      <c r="FS10" s="76">
        <f t="shared" si="163"/>
        <v>0</v>
      </c>
      <c r="FT10" s="76">
        <f t="shared" si="164"/>
        <v>0</v>
      </c>
      <c r="FU10" s="77">
        <f t="shared" si="165"/>
        <v>17.82892657</v>
      </c>
      <c r="FV10" s="50">
        <f t="shared" si="166"/>
        <v>0</v>
      </c>
      <c r="FW10" s="50">
        <f t="shared" si="167"/>
        <v>0</v>
      </c>
      <c r="FX10" s="72">
        <f t="shared" si="168"/>
        <v>0</v>
      </c>
      <c r="FY10" s="72">
        <f t="shared" si="169"/>
        <v>0</v>
      </c>
      <c r="FZ10" s="72">
        <f t="shared" si="170"/>
        <v>0</v>
      </c>
      <c r="GA10" s="73">
        <f t="shared" si="171"/>
        <v>17.82892657</v>
      </c>
      <c r="GB10" s="73">
        <f t="shared" si="172"/>
        <v>0.6716083592</v>
      </c>
      <c r="GC10" s="74">
        <f t="shared" si="173"/>
        <v>11.97405612</v>
      </c>
      <c r="GD10" s="75">
        <f t="shared" si="174"/>
        <v>1.33045068</v>
      </c>
      <c r="GE10" s="75">
        <f t="shared" si="175"/>
        <v>0</v>
      </c>
      <c r="GF10" s="75">
        <f t="shared" si="176"/>
        <v>0</v>
      </c>
      <c r="GG10" s="75">
        <f t="shared" si="177"/>
        <v>1.33045068</v>
      </c>
      <c r="GH10" s="78">
        <f t="shared" si="178"/>
        <v>-0.5</v>
      </c>
      <c r="GI10" s="78">
        <f t="shared" si="179"/>
        <v>-0.8660254038</v>
      </c>
      <c r="GJ10" s="78">
        <f t="shared" si="180"/>
        <v>-2.094395102</v>
      </c>
      <c r="GK10" s="78">
        <f t="shared" si="181"/>
        <v>1</v>
      </c>
      <c r="GL10" s="79">
        <f t="shared" si="182"/>
        <v>-0.5</v>
      </c>
      <c r="GM10" s="79">
        <f t="shared" si="183"/>
        <v>0.8660254038</v>
      </c>
      <c r="GN10" s="79">
        <f t="shared" si="184"/>
        <v>2.094395102</v>
      </c>
      <c r="GO10" s="79">
        <f t="shared" si="185"/>
        <v>1</v>
      </c>
      <c r="GP10" s="50">
        <f t="shared" si="186"/>
        <v>-2.094395102</v>
      </c>
      <c r="GQ10" s="50">
        <f t="shared" si="187"/>
        <v>0</v>
      </c>
      <c r="GR10" s="72">
        <f t="shared" si="188"/>
        <v>-2.094395102</v>
      </c>
      <c r="GS10" s="72">
        <f t="shared" si="189"/>
        <v>-2.094395102</v>
      </c>
      <c r="GT10" s="72">
        <f t="shared" si="190"/>
        <v>-2.094395102</v>
      </c>
      <c r="GU10" s="73">
        <f t="shared" si="191"/>
        <v>1</v>
      </c>
      <c r="GV10" s="73">
        <f t="shared" si="192"/>
        <v>1.488963004</v>
      </c>
      <c r="GW10" s="74">
        <f t="shared" si="193"/>
        <v>1.488963004</v>
      </c>
      <c r="GX10" s="75">
        <f t="shared" si="194"/>
        <v>-0.7444815019</v>
      </c>
      <c r="GY10" s="75">
        <f t="shared" si="195"/>
        <v>-1.289479787</v>
      </c>
      <c r="GZ10" s="75">
        <f t="shared" si="196"/>
        <v>-2.094395102</v>
      </c>
      <c r="HA10" s="75">
        <f t="shared" si="197"/>
        <v>1.488963004</v>
      </c>
      <c r="HB10" s="50">
        <f t="shared" si="198"/>
        <v>2.094395102</v>
      </c>
      <c r="HC10" s="50">
        <f t="shared" si="199"/>
        <v>0</v>
      </c>
      <c r="HD10" s="72">
        <f t="shared" si="200"/>
        <v>2.094395102</v>
      </c>
      <c r="HE10" s="72">
        <f t="shared" si="201"/>
        <v>2.094395102</v>
      </c>
      <c r="HF10" s="72">
        <f t="shared" si="202"/>
        <v>2.094395102</v>
      </c>
      <c r="HG10" s="73">
        <f t="shared" si="203"/>
        <v>1</v>
      </c>
      <c r="HH10" s="73">
        <f t="shared" si="204"/>
        <v>1.33045068</v>
      </c>
      <c r="HI10" s="74">
        <f t="shared" si="205"/>
        <v>1.33045068</v>
      </c>
      <c r="HJ10" s="75">
        <f t="shared" si="206"/>
        <v>-0.66522534</v>
      </c>
      <c r="HK10" s="75">
        <f t="shared" si="207"/>
        <v>1.152204087</v>
      </c>
      <c r="HL10" s="75">
        <f t="shared" si="208"/>
        <v>2.094395102</v>
      </c>
      <c r="HM10" s="75">
        <f t="shared" si="209"/>
        <v>1.33045068</v>
      </c>
      <c r="HN10" s="50">
        <f t="shared" si="210"/>
        <v>2.094395102</v>
      </c>
      <c r="HO10" s="50">
        <f t="shared" si="211"/>
        <v>0</v>
      </c>
      <c r="HP10" s="72">
        <f t="shared" si="212"/>
        <v>2.094395102</v>
      </c>
      <c r="HQ10" s="72">
        <f t="shared" si="213"/>
        <v>2.094395102</v>
      </c>
      <c r="HR10" s="72">
        <f t="shared" si="214"/>
        <v>2.094395102</v>
      </c>
      <c r="HS10" s="73">
        <f t="shared" si="215"/>
        <v>1</v>
      </c>
      <c r="HT10" s="73">
        <f t="shared" si="216"/>
        <v>1.488963004</v>
      </c>
      <c r="HU10" s="74">
        <f t="shared" si="217"/>
        <v>1.488963004</v>
      </c>
      <c r="HV10" s="75">
        <f t="shared" si="218"/>
        <v>-0.7444815019</v>
      </c>
      <c r="HW10" s="75">
        <f t="shared" si="219"/>
        <v>1.289479787</v>
      </c>
      <c r="HX10" s="75">
        <f t="shared" si="220"/>
        <v>2.094395102</v>
      </c>
      <c r="HY10" s="75">
        <f t="shared" si="221"/>
        <v>1.488963004</v>
      </c>
      <c r="HZ10" s="50">
        <f t="shared" si="222"/>
        <v>-2.094395102</v>
      </c>
      <c r="IA10" s="50">
        <f t="shared" si="223"/>
        <v>0</v>
      </c>
      <c r="IB10" s="72">
        <f t="shared" si="224"/>
        <v>-2.094395102</v>
      </c>
      <c r="IC10" s="72">
        <f t="shared" si="225"/>
        <v>-2.094395102</v>
      </c>
      <c r="ID10" s="72">
        <f t="shared" si="226"/>
        <v>-2.094395102</v>
      </c>
      <c r="IE10" s="73">
        <f t="shared" si="227"/>
        <v>1</v>
      </c>
      <c r="IF10" s="73">
        <f t="shared" si="228"/>
        <v>1.33045068</v>
      </c>
      <c r="IG10" s="74">
        <f t="shared" si="229"/>
        <v>1.33045068</v>
      </c>
      <c r="IH10" s="75">
        <f t="shared" si="230"/>
        <v>-0.66522534</v>
      </c>
      <c r="II10" s="75">
        <f t="shared" si="231"/>
        <v>-1.152204087</v>
      </c>
      <c r="IJ10" s="75">
        <f t="shared" si="232"/>
        <v>-2.094395102</v>
      </c>
      <c r="IK10" s="75">
        <f t="shared" si="233"/>
        <v>1.33045068</v>
      </c>
    </row>
    <row r="11" ht="12.75" customHeight="1">
      <c r="A11" s="80">
        <f>'Cubic Input'!P15</f>
        <v>0.1421007032</v>
      </c>
      <c r="B11" s="80">
        <f>'Cubic Input'!Q15</f>
        <v>-0.4822232352</v>
      </c>
      <c r="C11" s="80">
        <f>'Cubic Input'!R15</f>
        <v>0.8489431387</v>
      </c>
      <c r="D11" s="80">
        <f>'Cubic Input'!S15</f>
        <v>-0.08902188017</v>
      </c>
      <c r="E11" s="80">
        <f t="shared" ref="E11:H11" si="346">0</f>
        <v>0</v>
      </c>
      <c r="F11" s="80">
        <f t="shared" si="346"/>
        <v>0</v>
      </c>
      <c r="G11" s="80">
        <f t="shared" si="346"/>
        <v>0</v>
      </c>
      <c r="H11" s="81">
        <f t="shared" si="346"/>
        <v>0</v>
      </c>
      <c r="I11" s="65">
        <f>'Cubic Input'!M15</f>
        <v>0.09376337801</v>
      </c>
      <c r="J11" s="66">
        <f t="shared" si="27"/>
        <v>0.1117181327</v>
      </c>
      <c r="K11" s="66">
        <f t="shared" si="28"/>
        <v>1.640906764</v>
      </c>
      <c r="L11" s="67">
        <f t="shared" si="29"/>
        <v>0.1117181327</v>
      </c>
      <c r="M11" s="67">
        <f t="shared" si="30"/>
        <v>0</v>
      </c>
      <c r="N11" s="68">
        <f t="shared" si="31"/>
        <v>1.640906764</v>
      </c>
      <c r="O11" s="68">
        <f t="shared" si="32"/>
        <v>-1.707343822</v>
      </c>
      <c r="P11" s="69">
        <f t="shared" si="33"/>
        <v>1.640906764</v>
      </c>
      <c r="Q11" s="69">
        <f t="shared" si="34"/>
        <v>1.707343822</v>
      </c>
      <c r="R11" s="70">
        <f t="shared" ref="R11:U11" si="347">ATAN2(A11,E11)</f>
        <v>0</v>
      </c>
      <c r="S11" s="70">
        <f t="shared" si="347"/>
        <v>3.141592654</v>
      </c>
      <c r="T11" s="70">
        <f t="shared" si="347"/>
        <v>0</v>
      </c>
      <c r="U11" s="70">
        <f t="shared" si="347"/>
        <v>3.141592654</v>
      </c>
      <c r="V11" s="70">
        <f t="shared" ref="V11:Y11" si="348">SQRT(POWER(A11,2)+POWER(E11,2))</f>
        <v>0.1421007032</v>
      </c>
      <c r="W11" s="70">
        <f t="shared" si="348"/>
        <v>0.4822232352</v>
      </c>
      <c r="X11" s="70">
        <f t="shared" si="348"/>
        <v>0.8489431387</v>
      </c>
      <c r="Y11" s="70">
        <f t="shared" si="348"/>
        <v>0.08902188017</v>
      </c>
      <c r="Z11" s="71">
        <f t="shared" ref="Z11:AC11" si="349">R11-$R11</f>
        <v>0</v>
      </c>
      <c r="AA11" s="71">
        <f t="shared" si="349"/>
        <v>3.141592654</v>
      </c>
      <c r="AB11" s="71">
        <f t="shared" si="349"/>
        <v>0</v>
      </c>
      <c r="AC11" s="71">
        <f t="shared" si="349"/>
        <v>3.141592654</v>
      </c>
      <c r="AD11" s="71">
        <f t="shared" ref="AD11:AG11" si="350">V11/$V11</f>
        <v>1</v>
      </c>
      <c r="AE11" s="71">
        <f t="shared" si="350"/>
        <v>3.393531661</v>
      </c>
      <c r="AF11" s="71">
        <f t="shared" si="350"/>
        <v>5.974236016</v>
      </c>
      <c r="AG11" s="71">
        <f t="shared" si="350"/>
        <v>0.6264703706</v>
      </c>
      <c r="AH11" s="80">
        <f t="shared" ref="AH11:AK11" si="351">AD11*COS(Z11)</f>
        <v>1</v>
      </c>
      <c r="AI11" s="80">
        <f t="shared" si="351"/>
        <v>-3.393531661</v>
      </c>
      <c r="AJ11" s="80">
        <f t="shared" si="351"/>
        <v>5.974236016</v>
      </c>
      <c r="AK11" s="80">
        <f t="shared" si="351"/>
        <v>-0.6264703706</v>
      </c>
      <c r="AL11" s="80">
        <f t="shared" ref="AL11:AO11" si="352">AD11*SIN(Z11)</f>
        <v>0</v>
      </c>
      <c r="AM11" s="80">
        <f t="shared" si="352"/>
        <v>0</v>
      </c>
      <c r="AN11" s="80">
        <f t="shared" si="352"/>
        <v>0</v>
      </c>
      <c r="AO11" s="80">
        <f t="shared" si="352"/>
        <v>0</v>
      </c>
      <c r="AP11" s="50">
        <f t="shared" si="41"/>
        <v>9.424777961</v>
      </c>
      <c r="AQ11" s="72">
        <f t="shared" si="42"/>
        <v>9.424777961</v>
      </c>
      <c r="AR11" s="72">
        <f t="shared" si="43"/>
        <v>3.141592654</v>
      </c>
      <c r="AS11" s="72">
        <f t="shared" si="44"/>
        <v>3.141592654</v>
      </c>
      <c r="AT11" s="73">
        <f t="shared" si="45"/>
        <v>39.08010451</v>
      </c>
      <c r="AU11" s="74">
        <f t="shared" si="46"/>
        <v>39.08010451</v>
      </c>
      <c r="AV11" s="75">
        <f t="shared" si="47"/>
        <v>78.16020901</v>
      </c>
      <c r="AW11" s="75">
        <f t="shared" si="48"/>
        <v>0</v>
      </c>
      <c r="AX11" s="75">
        <f t="shared" si="49"/>
        <v>0</v>
      </c>
      <c r="AY11" s="75">
        <f t="shared" si="50"/>
        <v>78.16020901</v>
      </c>
      <c r="AZ11" s="50">
        <f t="shared" ref="AZ11:BA11" si="353">AZ$1*AA11</f>
        <v>3.141592654</v>
      </c>
      <c r="BA11" s="50">
        <f t="shared" si="353"/>
        <v>0</v>
      </c>
      <c r="BB11" s="72">
        <f t="shared" si="52"/>
        <v>3.141592654</v>
      </c>
      <c r="BC11" s="72">
        <f t="shared" si="53"/>
        <v>3.141592654</v>
      </c>
      <c r="BD11" s="72">
        <f t="shared" si="54"/>
        <v>3.141592654</v>
      </c>
      <c r="BE11" s="73">
        <f t="shared" ref="BE11:BF11" si="354">POWER(AE11,BE$1)</f>
        <v>3.393531661</v>
      </c>
      <c r="BF11" s="73">
        <f t="shared" si="354"/>
        <v>5.974236016</v>
      </c>
      <c r="BG11" s="74">
        <f t="shared" si="56"/>
        <v>20.27375907</v>
      </c>
      <c r="BH11" s="75">
        <f t="shared" si="57"/>
        <v>-182.4638317</v>
      </c>
      <c r="BI11" s="75">
        <f t="shared" si="58"/>
        <v>0</v>
      </c>
      <c r="BJ11" s="75">
        <f t="shared" si="59"/>
        <v>3.141592654</v>
      </c>
      <c r="BK11" s="75">
        <f t="shared" si="60"/>
        <v>182.4638317</v>
      </c>
      <c r="BL11" s="50">
        <f t="shared" si="61"/>
        <v>3.141592654</v>
      </c>
      <c r="BM11" s="72">
        <f t="shared" si="62"/>
        <v>3.141592654</v>
      </c>
      <c r="BN11" s="72">
        <f t="shared" si="63"/>
        <v>3.141592654</v>
      </c>
      <c r="BO11" s="72">
        <f t="shared" si="64"/>
        <v>3.141592654</v>
      </c>
      <c r="BP11" s="73">
        <f t="shared" si="65"/>
        <v>0.6264703706</v>
      </c>
      <c r="BQ11" s="74">
        <f t="shared" si="66"/>
        <v>0.6264703706</v>
      </c>
      <c r="BR11" s="75">
        <f t="shared" si="67"/>
        <v>16.91470001</v>
      </c>
      <c r="BS11" s="75">
        <f t="shared" si="68"/>
        <v>0</v>
      </c>
      <c r="BT11" s="75">
        <f t="shared" si="69"/>
        <v>0</v>
      </c>
      <c r="BU11" s="75">
        <f t="shared" si="70"/>
        <v>16.91470001</v>
      </c>
      <c r="BV11" s="76">
        <f t="shared" ref="BV11:BW11" si="355">AV11+BH11+BR11</f>
        <v>-87.38892264</v>
      </c>
      <c r="BW11" s="76">
        <f t="shared" si="355"/>
        <v>0</v>
      </c>
      <c r="BX11" s="76">
        <f t="shared" si="72"/>
        <v>3.141592654</v>
      </c>
      <c r="BY11" s="77">
        <f t="shared" si="73"/>
        <v>87.38892264</v>
      </c>
      <c r="BZ11" s="50">
        <f t="shared" ref="BZ11:CA11" si="356">BZ$1*AA11</f>
        <v>6.283185307</v>
      </c>
      <c r="CA11" s="50">
        <f t="shared" si="356"/>
        <v>0</v>
      </c>
      <c r="CB11" s="72">
        <f t="shared" si="75"/>
        <v>6.283185307</v>
      </c>
      <c r="CC11" s="72">
        <f t="shared" si="76"/>
        <v>0</v>
      </c>
      <c r="CD11" s="72">
        <f t="shared" si="77"/>
        <v>0</v>
      </c>
      <c r="CE11" s="73">
        <f t="shared" ref="CE11:CF11" si="357">POWER(AE11,CE$1)</f>
        <v>11.51605714</v>
      </c>
      <c r="CF11" s="73">
        <f t="shared" si="357"/>
        <v>35.69149598</v>
      </c>
      <c r="CG11" s="74">
        <f t="shared" si="79"/>
        <v>411.025307</v>
      </c>
      <c r="CH11" s="75">
        <f t="shared" si="80"/>
        <v>-411.025307</v>
      </c>
      <c r="CI11" s="75">
        <f t="shared" si="81"/>
        <v>0</v>
      </c>
      <c r="CJ11" s="75">
        <f t="shared" si="82"/>
        <v>3.141592654</v>
      </c>
      <c r="CK11" s="75">
        <f t="shared" si="83"/>
        <v>411.025307</v>
      </c>
      <c r="CL11" s="50">
        <f t="shared" si="84"/>
        <v>0</v>
      </c>
      <c r="CM11" s="72">
        <f t="shared" si="85"/>
        <v>0</v>
      </c>
      <c r="CN11" s="72">
        <f t="shared" si="86"/>
        <v>0</v>
      </c>
      <c r="CO11" s="72">
        <f t="shared" si="87"/>
        <v>0</v>
      </c>
      <c r="CP11" s="73">
        <f t="shared" si="88"/>
        <v>213.2294207</v>
      </c>
      <c r="CQ11" s="74">
        <f t="shared" si="89"/>
        <v>213.2294207</v>
      </c>
      <c r="CR11" s="75">
        <f t="shared" si="90"/>
        <v>852.917683</v>
      </c>
      <c r="CS11" s="75">
        <f t="shared" si="91"/>
        <v>0</v>
      </c>
      <c r="CT11" s="75">
        <f t="shared" si="92"/>
        <v>0</v>
      </c>
      <c r="CU11" s="75">
        <f t="shared" si="93"/>
        <v>852.917683</v>
      </c>
      <c r="CV11" s="50">
        <f t="shared" si="94"/>
        <v>9.424777961</v>
      </c>
      <c r="CW11" s="50">
        <f t="shared" si="95"/>
        <v>3.141592654</v>
      </c>
      <c r="CX11" s="72">
        <f t="shared" si="96"/>
        <v>12.56637061</v>
      </c>
      <c r="CY11" s="72">
        <f t="shared" si="97"/>
        <v>0</v>
      </c>
      <c r="CZ11" s="72">
        <f t="shared" si="98"/>
        <v>0</v>
      </c>
      <c r="DA11" s="73">
        <f t="shared" si="99"/>
        <v>39.08010451</v>
      </c>
      <c r="DB11" s="73">
        <f t="shared" si="100"/>
        <v>0.6264703706</v>
      </c>
      <c r="DC11" s="74">
        <f t="shared" si="101"/>
        <v>24.48252755</v>
      </c>
      <c r="DD11" s="75">
        <f t="shared" si="102"/>
        <v>97.93011021</v>
      </c>
      <c r="DE11" s="75">
        <f t="shared" si="103"/>
        <v>0</v>
      </c>
      <c r="DF11" s="75">
        <f t="shared" si="104"/>
        <v>0</v>
      </c>
      <c r="DG11" s="75">
        <f t="shared" si="105"/>
        <v>97.93011021</v>
      </c>
      <c r="DH11" s="50">
        <f t="shared" ref="DH11:DJ11" si="358">DH$1*AA11</f>
        <v>3.141592654</v>
      </c>
      <c r="DI11" s="50">
        <f t="shared" si="358"/>
        <v>0</v>
      </c>
      <c r="DJ11" s="50">
        <f t="shared" si="358"/>
        <v>3.141592654</v>
      </c>
      <c r="DK11" s="72">
        <f t="shared" si="107"/>
        <v>6.283185307</v>
      </c>
      <c r="DL11" s="72">
        <f t="shared" si="108"/>
        <v>0</v>
      </c>
      <c r="DM11" s="72">
        <f t="shared" si="109"/>
        <v>0</v>
      </c>
      <c r="DN11" s="73">
        <f t="shared" ref="DN11:DP11" si="359">POWER(AE11,DN$1)</f>
        <v>3.393531661</v>
      </c>
      <c r="DO11" s="73">
        <f t="shared" si="359"/>
        <v>5.974236016</v>
      </c>
      <c r="DP11" s="73">
        <f t="shared" si="359"/>
        <v>0.6264703706</v>
      </c>
      <c r="DQ11" s="74">
        <f t="shared" si="111"/>
        <v>12.70090936</v>
      </c>
      <c r="DR11" s="75">
        <f t="shared" si="112"/>
        <v>-228.6163685</v>
      </c>
      <c r="DS11" s="75">
        <f t="shared" si="113"/>
        <v>0</v>
      </c>
      <c r="DT11" s="75">
        <f t="shared" si="114"/>
        <v>3.141592654</v>
      </c>
      <c r="DU11" s="75">
        <f t="shared" si="115"/>
        <v>228.6163685</v>
      </c>
      <c r="DV11" s="50">
        <f t="shared" si="116"/>
        <v>6.283185307</v>
      </c>
      <c r="DW11" s="72">
        <f t="shared" si="117"/>
        <v>6.283185307</v>
      </c>
      <c r="DX11" s="72">
        <f t="shared" si="118"/>
        <v>0</v>
      </c>
      <c r="DY11" s="72">
        <f t="shared" si="119"/>
        <v>0</v>
      </c>
      <c r="DZ11" s="73">
        <f t="shared" si="120"/>
        <v>0.3924651253</v>
      </c>
      <c r="EA11" s="74">
        <f t="shared" si="121"/>
        <v>0.3924651253</v>
      </c>
      <c r="EB11" s="75">
        <f t="shared" si="122"/>
        <v>10.59655838</v>
      </c>
      <c r="EC11" s="75">
        <f t="shared" si="123"/>
        <v>0</v>
      </c>
      <c r="ED11" s="75">
        <f t="shared" si="124"/>
        <v>0</v>
      </c>
      <c r="EE11" s="75">
        <f t="shared" si="125"/>
        <v>10.59655838</v>
      </c>
      <c r="EF11" s="76">
        <f t="shared" ref="EF11:EG11" si="360">CH11+CR11+DD11+DR11+EB11</f>
        <v>321.8026761</v>
      </c>
      <c r="EG11" s="76">
        <f t="shared" si="360"/>
        <v>0</v>
      </c>
      <c r="EH11" s="76">
        <f t="shared" si="127"/>
        <v>0</v>
      </c>
      <c r="EI11" s="77">
        <f t="shared" si="128"/>
        <v>321.8026761</v>
      </c>
      <c r="EJ11" s="50">
        <f t="shared" si="129"/>
        <v>0</v>
      </c>
      <c r="EK11" s="72">
        <f t="shared" si="130"/>
        <v>0</v>
      </c>
      <c r="EL11" s="72">
        <f t="shared" si="131"/>
        <v>0</v>
      </c>
      <c r="EM11" s="72">
        <f t="shared" si="132"/>
        <v>0</v>
      </c>
      <c r="EN11" s="73">
        <f t="shared" si="133"/>
        <v>17.93885939</v>
      </c>
      <c r="EO11" s="74">
        <f t="shared" si="134"/>
        <v>17.93885939</v>
      </c>
      <c r="EP11" s="75">
        <f t="shared" si="135"/>
        <v>93.21304767</v>
      </c>
      <c r="EQ11" s="75">
        <f t="shared" si="136"/>
        <v>0</v>
      </c>
      <c r="ER11" s="75">
        <f t="shared" si="137"/>
        <v>0</v>
      </c>
      <c r="ES11" s="75">
        <f t="shared" si="138"/>
        <v>93.21304767</v>
      </c>
      <c r="ET11" s="76">
        <f t="shared" ref="ET11:EU11" si="361">BV11+EP11</f>
        <v>5.824125025</v>
      </c>
      <c r="EU11" s="76">
        <f t="shared" si="361"/>
        <v>0</v>
      </c>
      <c r="EV11" s="76">
        <f t="shared" si="140"/>
        <v>0</v>
      </c>
      <c r="EW11" s="77">
        <f t="shared" si="141"/>
        <v>5.824125025</v>
      </c>
      <c r="EX11" s="50">
        <f t="shared" si="142"/>
        <v>0</v>
      </c>
      <c r="EY11" s="72">
        <f t="shared" si="143"/>
        <v>0</v>
      </c>
      <c r="EZ11" s="72">
        <f t="shared" si="144"/>
        <v>0</v>
      </c>
      <c r="FA11" s="72">
        <f t="shared" si="145"/>
        <v>0</v>
      </c>
      <c r="FB11" s="73">
        <f t="shared" si="146"/>
        <v>1.799189452</v>
      </c>
      <c r="FC11" s="74">
        <f t="shared" si="147"/>
        <v>1.799189452</v>
      </c>
      <c r="FD11" s="75">
        <f t="shared" si="148"/>
        <v>0.4760058716</v>
      </c>
      <c r="FE11" s="75">
        <f t="shared" si="149"/>
        <v>0</v>
      </c>
      <c r="FF11" s="75">
        <f t="shared" si="150"/>
        <v>0</v>
      </c>
      <c r="FG11" s="75">
        <f t="shared" si="151"/>
        <v>0.4760058716</v>
      </c>
      <c r="FH11" s="50">
        <f t="shared" si="152"/>
        <v>6.283185307</v>
      </c>
      <c r="FI11" s="72">
        <f t="shared" si="153"/>
        <v>6.283185307</v>
      </c>
      <c r="FJ11" s="72">
        <f t="shared" si="154"/>
        <v>0</v>
      </c>
      <c r="FK11" s="72">
        <f t="shared" si="155"/>
        <v>0</v>
      </c>
      <c r="FL11" s="73">
        <f t="shared" si="156"/>
        <v>11.51605714</v>
      </c>
      <c r="FM11" s="74">
        <f t="shared" si="157"/>
        <v>11.51605714</v>
      </c>
      <c r="FN11" s="75">
        <f t="shared" si="158"/>
        <v>-11.51605714</v>
      </c>
      <c r="FO11" s="75">
        <f t="shared" si="159"/>
        <v>0</v>
      </c>
      <c r="FP11" s="75">
        <f t="shared" si="160"/>
        <v>3.141592654</v>
      </c>
      <c r="FQ11" s="75">
        <f t="shared" si="161"/>
        <v>11.51605714</v>
      </c>
      <c r="FR11" s="76">
        <f t="shared" si="162"/>
        <v>6.406650912</v>
      </c>
      <c r="FS11" s="76">
        <f t="shared" si="163"/>
        <v>0</v>
      </c>
      <c r="FT11" s="76">
        <f t="shared" si="164"/>
        <v>0</v>
      </c>
      <c r="FU11" s="77">
        <f t="shared" si="165"/>
        <v>6.406650912</v>
      </c>
      <c r="FV11" s="50">
        <f t="shared" si="166"/>
        <v>0</v>
      </c>
      <c r="FW11" s="50">
        <f t="shared" si="167"/>
        <v>0</v>
      </c>
      <c r="FX11" s="72">
        <f t="shared" si="168"/>
        <v>0</v>
      </c>
      <c r="FY11" s="72">
        <f t="shared" si="169"/>
        <v>0</v>
      </c>
      <c r="FZ11" s="72">
        <f t="shared" si="170"/>
        <v>0</v>
      </c>
      <c r="GA11" s="73">
        <f t="shared" si="171"/>
        <v>6.406650912</v>
      </c>
      <c r="GB11" s="73">
        <f t="shared" si="172"/>
        <v>2.100814422</v>
      </c>
      <c r="GC11" s="74">
        <f t="shared" si="173"/>
        <v>13.45918463</v>
      </c>
      <c r="GD11" s="75">
        <f t="shared" si="174"/>
        <v>1.495464959</v>
      </c>
      <c r="GE11" s="75">
        <f t="shared" si="175"/>
        <v>0</v>
      </c>
      <c r="GF11" s="75">
        <f t="shared" si="176"/>
        <v>0</v>
      </c>
      <c r="GG11" s="75">
        <f t="shared" si="177"/>
        <v>1.495464959</v>
      </c>
      <c r="GH11" s="78">
        <f t="shared" si="178"/>
        <v>-0.5</v>
      </c>
      <c r="GI11" s="78">
        <f t="shared" si="179"/>
        <v>-0.8660254038</v>
      </c>
      <c r="GJ11" s="78">
        <f t="shared" si="180"/>
        <v>-2.094395102</v>
      </c>
      <c r="GK11" s="78">
        <f t="shared" si="181"/>
        <v>1</v>
      </c>
      <c r="GL11" s="79">
        <f t="shared" si="182"/>
        <v>-0.5</v>
      </c>
      <c r="GM11" s="79">
        <f t="shared" si="183"/>
        <v>0.8660254038</v>
      </c>
      <c r="GN11" s="79">
        <f t="shared" si="184"/>
        <v>2.094395102</v>
      </c>
      <c r="GO11" s="79">
        <f t="shared" si="185"/>
        <v>1</v>
      </c>
      <c r="GP11" s="50">
        <f t="shared" si="186"/>
        <v>-2.094395102</v>
      </c>
      <c r="GQ11" s="50">
        <f t="shared" si="187"/>
        <v>0</v>
      </c>
      <c r="GR11" s="72">
        <f t="shared" si="188"/>
        <v>-2.094395102</v>
      </c>
      <c r="GS11" s="72">
        <f t="shared" si="189"/>
        <v>-2.094395102</v>
      </c>
      <c r="GT11" s="72">
        <f t="shared" si="190"/>
        <v>-2.094395102</v>
      </c>
      <c r="GU11" s="73">
        <f t="shared" si="191"/>
        <v>1</v>
      </c>
      <c r="GV11" s="73">
        <f t="shared" si="192"/>
        <v>0.4760058716</v>
      </c>
      <c r="GW11" s="74">
        <f t="shared" si="193"/>
        <v>0.4760058716</v>
      </c>
      <c r="GX11" s="75">
        <f t="shared" si="194"/>
        <v>-0.2380029358</v>
      </c>
      <c r="GY11" s="75">
        <f t="shared" si="195"/>
        <v>-0.4122331771</v>
      </c>
      <c r="GZ11" s="75">
        <f t="shared" si="196"/>
        <v>-2.094395102</v>
      </c>
      <c r="HA11" s="75">
        <f t="shared" si="197"/>
        <v>0.4760058716</v>
      </c>
      <c r="HB11" s="50">
        <f t="shared" si="198"/>
        <v>2.094395102</v>
      </c>
      <c r="HC11" s="50">
        <f t="shared" si="199"/>
        <v>0</v>
      </c>
      <c r="HD11" s="72">
        <f t="shared" si="200"/>
        <v>2.094395102</v>
      </c>
      <c r="HE11" s="72">
        <f t="shared" si="201"/>
        <v>2.094395102</v>
      </c>
      <c r="HF11" s="72">
        <f t="shared" si="202"/>
        <v>2.094395102</v>
      </c>
      <c r="HG11" s="73">
        <f t="shared" si="203"/>
        <v>1</v>
      </c>
      <c r="HH11" s="73">
        <f t="shared" si="204"/>
        <v>1.495464959</v>
      </c>
      <c r="HI11" s="74">
        <f t="shared" si="205"/>
        <v>1.495464959</v>
      </c>
      <c r="HJ11" s="75">
        <f t="shared" si="206"/>
        <v>-0.7477324796</v>
      </c>
      <c r="HK11" s="75">
        <f t="shared" si="207"/>
        <v>1.295110645</v>
      </c>
      <c r="HL11" s="75">
        <f t="shared" si="208"/>
        <v>2.094395102</v>
      </c>
      <c r="HM11" s="75">
        <f t="shared" si="209"/>
        <v>1.495464959</v>
      </c>
      <c r="HN11" s="50">
        <f t="shared" si="210"/>
        <v>2.094395102</v>
      </c>
      <c r="HO11" s="50">
        <f t="shared" si="211"/>
        <v>0</v>
      </c>
      <c r="HP11" s="72">
        <f t="shared" si="212"/>
        <v>2.094395102</v>
      </c>
      <c r="HQ11" s="72">
        <f t="shared" si="213"/>
        <v>2.094395102</v>
      </c>
      <c r="HR11" s="72">
        <f t="shared" si="214"/>
        <v>2.094395102</v>
      </c>
      <c r="HS11" s="73">
        <f t="shared" si="215"/>
        <v>1</v>
      </c>
      <c r="HT11" s="73">
        <f t="shared" si="216"/>
        <v>0.4760058716</v>
      </c>
      <c r="HU11" s="74">
        <f t="shared" si="217"/>
        <v>0.4760058716</v>
      </c>
      <c r="HV11" s="75">
        <f t="shared" si="218"/>
        <v>-0.2380029358</v>
      </c>
      <c r="HW11" s="75">
        <f t="shared" si="219"/>
        <v>0.4122331771</v>
      </c>
      <c r="HX11" s="75">
        <f t="shared" si="220"/>
        <v>2.094395102</v>
      </c>
      <c r="HY11" s="75">
        <f t="shared" si="221"/>
        <v>0.4760058716</v>
      </c>
      <c r="HZ11" s="50">
        <f t="shared" si="222"/>
        <v>-2.094395102</v>
      </c>
      <c r="IA11" s="50">
        <f t="shared" si="223"/>
        <v>0</v>
      </c>
      <c r="IB11" s="72">
        <f t="shared" si="224"/>
        <v>-2.094395102</v>
      </c>
      <c r="IC11" s="72">
        <f t="shared" si="225"/>
        <v>-2.094395102</v>
      </c>
      <c r="ID11" s="72">
        <f t="shared" si="226"/>
        <v>-2.094395102</v>
      </c>
      <c r="IE11" s="73">
        <f t="shared" si="227"/>
        <v>1</v>
      </c>
      <c r="IF11" s="73">
        <f t="shared" si="228"/>
        <v>1.495464959</v>
      </c>
      <c r="IG11" s="74">
        <f t="shared" si="229"/>
        <v>1.495464959</v>
      </c>
      <c r="IH11" s="75">
        <f t="shared" si="230"/>
        <v>-0.7477324796</v>
      </c>
      <c r="II11" s="75">
        <f t="shared" si="231"/>
        <v>-1.295110645</v>
      </c>
      <c r="IJ11" s="75">
        <f t="shared" si="232"/>
        <v>-2.094395102</v>
      </c>
      <c r="IK11" s="75">
        <f t="shared" si="233"/>
        <v>1.495464959</v>
      </c>
    </row>
    <row r="12" ht="12.75" customHeight="1">
      <c r="A12" s="80">
        <f>'Cubic Input'!P16</f>
        <v>0.1421007032</v>
      </c>
      <c r="B12" s="80">
        <f>'Cubic Input'!Q16</f>
        <v>-0.1971266546</v>
      </c>
      <c r="C12" s="80">
        <f>'Cubic Input'!R16</f>
        <v>0.866325383</v>
      </c>
      <c r="D12" s="80">
        <f>'Cubic Input'!S16</f>
        <v>-0.1641880529</v>
      </c>
      <c r="E12" s="80">
        <f t="shared" ref="E12:H12" si="362">0</f>
        <v>0</v>
      </c>
      <c r="F12" s="80">
        <f t="shared" si="362"/>
        <v>0</v>
      </c>
      <c r="G12" s="80">
        <f t="shared" si="362"/>
        <v>0</v>
      </c>
      <c r="H12" s="81">
        <f t="shared" si="362"/>
        <v>0</v>
      </c>
      <c r="I12" s="65">
        <f>'Cubic Input'!M16</f>
        <v>0.2055413225</v>
      </c>
      <c r="J12" s="66">
        <f t="shared" si="27"/>
        <v>0.1971065934</v>
      </c>
      <c r="K12" s="66">
        <f t="shared" si="28"/>
        <v>0.5950627454</v>
      </c>
      <c r="L12" s="67">
        <f t="shared" si="29"/>
        <v>0.1971065934</v>
      </c>
      <c r="M12" s="67">
        <f t="shared" si="30"/>
        <v>0</v>
      </c>
      <c r="N12" s="68">
        <f t="shared" si="31"/>
        <v>0.5950627454</v>
      </c>
      <c r="O12" s="68">
        <f t="shared" si="32"/>
        <v>-2.346886914</v>
      </c>
      <c r="P12" s="69">
        <f t="shared" si="33"/>
        <v>0.5950627454</v>
      </c>
      <c r="Q12" s="69">
        <f t="shared" si="34"/>
        <v>2.346886914</v>
      </c>
      <c r="R12" s="70">
        <f t="shared" ref="R12:U12" si="363">ATAN2(A12,E12)</f>
        <v>0</v>
      </c>
      <c r="S12" s="70">
        <f t="shared" si="363"/>
        <v>3.141592654</v>
      </c>
      <c r="T12" s="70">
        <f t="shared" si="363"/>
        <v>0</v>
      </c>
      <c r="U12" s="70">
        <f t="shared" si="363"/>
        <v>3.141592654</v>
      </c>
      <c r="V12" s="70">
        <f t="shared" ref="V12:Y12" si="364">SQRT(POWER(A12,2)+POWER(E12,2))</f>
        <v>0.1421007032</v>
      </c>
      <c r="W12" s="70">
        <f t="shared" si="364"/>
        <v>0.1971266546</v>
      </c>
      <c r="X12" s="70">
        <f t="shared" si="364"/>
        <v>0.866325383</v>
      </c>
      <c r="Y12" s="70">
        <f t="shared" si="364"/>
        <v>0.1641880529</v>
      </c>
      <c r="Z12" s="71">
        <f t="shared" ref="Z12:AC12" si="365">R12-$R12</f>
        <v>0</v>
      </c>
      <c r="AA12" s="71">
        <f t="shared" si="365"/>
        <v>3.141592654</v>
      </c>
      <c r="AB12" s="71">
        <f t="shared" si="365"/>
        <v>0</v>
      </c>
      <c r="AC12" s="71">
        <f t="shared" si="365"/>
        <v>3.141592654</v>
      </c>
      <c r="AD12" s="71">
        <f t="shared" ref="AD12:AG12" si="366">V12/$V12</f>
        <v>1</v>
      </c>
      <c r="AE12" s="71">
        <f t="shared" si="366"/>
        <v>1.387232084</v>
      </c>
      <c r="AF12" s="71">
        <f t="shared" si="366"/>
        <v>6.096559438</v>
      </c>
      <c r="AG12" s="71">
        <f t="shared" si="366"/>
        <v>1.155434486</v>
      </c>
      <c r="AH12" s="80">
        <f t="shared" ref="AH12:AK12" si="367">AD12*COS(Z12)</f>
        <v>1</v>
      </c>
      <c r="AI12" s="80">
        <f t="shared" si="367"/>
        <v>-1.387232084</v>
      </c>
      <c r="AJ12" s="80">
        <f t="shared" si="367"/>
        <v>6.096559438</v>
      </c>
      <c r="AK12" s="80">
        <f t="shared" si="367"/>
        <v>-1.155434486</v>
      </c>
      <c r="AL12" s="80">
        <f t="shared" ref="AL12:AO12" si="368">AD12*SIN(Z12)</f>
        <v>0</v>
      </c>
      <c r="AM12" s="80">
        <f t="shared" si="368"/>
        <v>0</v>
      </c>
      <c r="AN12" s="80">
        <f t="shared" si="368"/>
        <v>0</v>
      </c>
      <c r="AO12" s="80">
        <f t="shared" si="368"/>
        <v>0</v>
      </c>
      <c r="AP12" s="50">
        <f t="shared" si="41"/>
        <v>9.424777961</v>
      </c>
      <c r="AQ12" s="72">
        <f t="shared" si="42"/>
        <v>9.424777961</v>
      </c>
      <c r="AR12" s="72">
        <f t="shared" si="43"/>
        <v>3.141592654</v>
      </c>
      <c r="AS12" s="72">
        <f t="shared" si="44"/>
        <v>3.141592654</v>
      </c>
      <c r="AT12" s="73">
        <f t="shared" si="45"/>
        <v>2.669607257</v>
      </c>
      <c r="AU12" s="74">
        <f t="shared" si="46"/>
        <v>2.669607257</v>
      </c>
      <c r="AV12" s="75">
        <f t="shared" si="47"/>
        <v>5.339214514</v>
      </c>
      <c r="AW12" s="75">
        <f t="shared" si="48"/>
        <v>0</v>
      </c>
      <c r="AX12" s="75">
        <f t="shared" si="49"/>
        <v>0</v>
      </c>
      <c r="AY12" s="75">
        <f t="shared" si="50"/>
        <v>5.339214514</v>
      </c>
      <c r="AZ12" s="50">
        <f t="shared" ref="AZ12:BA12" si="369">AZ$1*AA12</f>
        <v>3.141592654</v>
      </c>
      <c r="BA12" s="50">
        <f t="shared" si="369"/>
        <v>0</v>
      </c>
      <c r="BB12" s="72">
        <f t="shared" si="52"/>
        <v>3.141592654</v>
      </c>
      <c r="BC12" s="72">
        <f t="shared" si="53"/>
        <v>3.141592654</v>
      </c>
      <c r="BD12" s="72">
        <f t="shared" si="54"/>
        <v>3.141592654</v>
      </c>
      <c r="BE12" s="73">
        <f t="shared" ref="BE12:BF12" si="370">POWER(AE12,BE$1)</f>
        <v>1.387232084</v>
      </c>
      <c r="BF12" s="73">
        <f t="shared" si="370"/>
        <v>6.096559438</v>
      </c>
      <c r="BG12" s="74">
        <f t="shared" si="56"/>
        <v>8.457342857</v>
      </c>
      <c r="BH12" s="75">
        <f t="shared" si="57"/>
        <v>-76.11608571</v>
      </c>
      <c r="BI12" s="75">
        <f t="shared" si="58"/>
        <v>0</v>
      </c>
      <c r="BJ12" s="75">
        <f t="shared" si="59"/>
        <v>3.141592654</v>
      </c>
      <c r="BK12" s="75">
        <f t="shared" si="60"/>
        <v>76.11608571</v>
      </c>
      <c r="BL12" s="50">
        <f t="shared" si="61"/>
        <v>3.141592654</v>
      </c>
      <c r="BM12" s="72">
        <f t="shared" si="62"/>
        <v>3.141592654</v>
      </c>
      <c r="BN12" s="72">
        <f t="shared" si="63"/>
        <v>3.141592654</v>
      </c>
      <c r="BO12" s="72">
        <f t="shared" si="64"/>
        <v>3.141592654</v>
      </c>
      <c r="BP12" s="73">
        <f t="shared" si="65"/>
        <v>1.155434486</v>
      </c>
      <c r="BQ12" s="74">
        <f t="shared" si="66"/>
        <v>1.155434486</v>
      </c>
      <c r="BR12" s="75">
        <f t="shared" si="67"/>
        <v>31.19673112</v>
      </c>
      <c r="BS12" s="75">
        <f t="shared" si="68"/>
        <v>0</v>
      </c>
      <c r="BT12" s="75">
        <f t="shared" si="69"/>
        <v>0</v>
      </c>
      <c r="BU12" s="75">
        <f t="shared" si="70"/>
        <v>31.19673112</v>
      </c>
      <c r="BV12" s="76">
        <f t="shared" ref="BV12:BW12" si="371">AV12+BH12+BR12</f>
        <v>-39.58014008</v>
      </c>
      <c r="BW12" s="76">
        <f t="shared" si="371"/>
        <v>0</v>
      </c>
      <c r="BX12" s="76">
        <f t="shared" si="72"/>
        <v>3.141592654</v>
      </c>
      <c r="BY12" s="77">
        <f t="shared" si="73"/>
        <v>39.58014008</v>
      </c>
      <c r="BZ12" s="50">
        <f t="shared" ref="BZ12:CA12" si="372">BZ$1*AA12</f>
        <v>6.283185307</v>
      </c>
      <c r="CA12" s="50">
        <f t="shared" si="372"/>
        <v>0</v>
      </c>
      <c r="CB12" s="72">
        <f t="shared" si="75"/>
        <v>6.283185307</v>
      </c>
      <c r="CC12" s="72">
        <f t="shared" si="76"/>
        <v>0</v>
      </c>
      <c r="CD12" s="72">
        <f t="shared" si="77"/>
        <v>0</v>
      </c>
      <c r="CE12" s="73">
        <f t="shared" ref="CE12:CF12" si="373">POWER(AE12,CE$1)</f>
        <v>1.924412856</v>
      </c>
      <c r="CF12" s="73">
        <f t="shared" si="373"/>
        <v>37.16803699</v>
      </c>
      <c r="CG12" s="74">
        <f t="shared" si="79"/>
        <v>71.5266482</v>
      </c>
      <c r="CH12" s="75">
        <f t="shared" si="80"/>
        <v>-71.5266482</v>
      </c>
      <c r="CI12" s="75">
        <f t="shared" si="81"/>
        <v>0</v>
      </c>
      <c r="CJ12" s="75">
        <f t="shared" si="82"/>
        <v>3.141592654</v>
      </c>
      <c r="CK12" s="75">
        <f t="shared" si="83"/>
        <v>71.5266482</v>
      </c>
      <c r="CL12" s="50">
        <f t="shared" si="84"/>
        <v>0</v>
      </c>
      <c r="CM12" s="72">
        <f t="shared" si="85"/>
        <v>0</v>
      </c>
      <c r="CN12" s="72">
        <f t="shared" si="86"/>
        <v>0</v>
      </c>
      <c r="CO12" s="72">
        <f t="shared" si="87"/>
        <v>0</v>
      </c>
      <c r="CP12" s="73">
        <f t="shared" si="88"/>
        <v>226.5971467</v>
      </c>
      <c r="CQ12" s="74">
        <f t="shared" si="89"/>
        <v>226.5971467</v>
      </c>
      <c r="CR12" s="75">
        <f t="shared" si="90"/>
        <v>906.3885868</v>
      </c>
      <c r="CS12" s="75">
        <f t="shared" si="91"/>
        <v>0</v>
      </c>
      <c r="CT12" s="75">
        <f t="shared" si="92"/>
        <v>0</v>
      </c>
      <c r="CU12" s="75">
        <f t="shared" si="93"/>
        <v>906.3885868</v>
      </c>
      <c r="CV12" s="50">
        <f t="shared" si="94"/>
        <v>9.424777961</v>
      </c>
      <c r="CW12" s="50">
        <f t="shared" si="95"/>
        <v>3.141592654</v>
      </c>
      <c r="CX12" s="72">
        <f t="shared" si="96"/>
        <v>12.56637061</v>
      </c>
      <c r="CY12" s="72">
        <f t="shared" si="97"/>
        <v>0</v>
      </c>
      <c r="CZ12" s="72">
        <f t="shared" si="98"/>
        <v>0</v>
      </c>
      <c r="DA12" s="73">
        <f t="shared" si="99"/>
        <v>2.669607257</v>
      </c>
      <c r="DB12" s="73">
        <f t="shared" si="100"/>
        <v>1.155434486</v>
      </c>
      <c r="DC12" s="74">
        <f t="shared" si="101"/>
        <v>3.084556289</v>
      </c>
      <c r="DD12" s="75">
        <f t="shared" si="102"/>
        <v>12.33822515</v>
      </c>
      <c r="DE12" s="75">
        <f t="shared" si="103"/>
        <v>0</v>
      </c>
      <c r="DF12" s="75">
        <f t="shared" si="104"/>
        <v>0</v>
      </c>
      <c r="DG12" s="75">
        <f t="shared" si="105"/>
        <v>12.33822515</v>
      </c>
      <c r="DH12" s="50">
        <f t="shared" ref="DH12:DJ12" si="374">DH$1*AA12</f>
        <v>3.141592654</v>
      </c>
      <c r="DI12" s="50">
        <f t="shared" si="374"/>
        <v>0</v>
      </c>
      <c r="DJ12" s="50">
        <f t="shared" si="374"/>
        <v>3.141592654</v>
      </c>
      <c r="DK12" s="72">
        <f t="shared" si="107"/>
        <v>6.283185307</v>
      </c>
      <c r="DL12" s="72">
        <f t="shared" si="108"/>
        <v>0</v>
      </c>
      <c r="DM12" s="72">
        <f t="shared" si="109"/>
        <v>0</v>
      </c>
      <c r="DN12" s="73">
        <f t="shared" ref="DN12:DP12" si="375">POWER(AE12,DN$1)</f>
        <v>1.387232084</v>
      </c>
      <c r="DO12" s="73">
        <f t="shared" si="375"/>
        <v>6.096559438</v>
      </c>
      <c r="DP12" s="73">
        <f t="shared" si="375"/>
        <v>1.155434486</v>
      </c>
      <c r="DQ12" s="74">
        <f t="shared" si="111"/>
        <v>9.771905597</v>
      </c>
      <c r="DR12" s="75">
        <f t="shared" si="112"/>
        <v>-175.8943007</v>
      </c>
      <c r="DS12" s="75">
        <f t="shared" si="113"/>
        <v>0</v>
      </c>
      <c r="DT12" s="75">
        <f t="shared" si="114"/>
        <v>3.141592654</v>
      </c>
      <c r="DU12" s="75">
        <f t="shared" si="115"/>
        <v>175.8943007</v>
      </c>
      <c r="DV12" s="50">
        <f t="shared" si="116"/>
        <v>6.283185307</v>
      </c>
      <c r="DW12" s="72">
        <f t="shared" si="117"/>
        <v>6.283185307</v>
      </c>
      <c r="DX12" s="72">
        <f t="shared" si="118"/>
        <v>0</v>
      </c>
      <c r="DY12" s="72">
        <f t="shared" si="119"/>
        <v>0</v>
      </c>
      <c r="DZ12" s="73">
        <f t="shared" si="120"/>
        <v>1.335028851</v>
      </c>
      <c r="EA12" s="74">
        <f t="shared" si="121"/>
        <v>1.335028851</v>
      </c>
      <c r="EB12" s="75">
        <f t="shared" si="122"/>
        <v>36.04577899</v>
      </c>
      <c r="EC12" s="75">
        <f t="shared" si="123"/>
        <v>0</v>
      </c>
      <c r="ED12" s="75">
        <f t="shared" si="124"/>
        <v>0</v>
      </c>
      <c r="EE12" s="75">
        <f t="shared" si="125"/>
        <v>36.04577899</v>
      </c>
      <c r="EF12" s="76">
        <f t="shared" ref="EF12:EG12" si="376">CH12+CR12+DD12+DR12+EB12</f>
        <v>707.351642</v>
      </c>
      <c r="EG12" s="76">
        <f t="shared" si="376"/>
        <v>0</v>
      </c>
      <c r="EH12" s="76">
        <f t="shared" si="127"/>
        <v>0</v>
      </c>
      <c r="EI12" s="77">
        <f t="shared" si="128"/>
        <v>707.351642</v>
      </c>
      <c r="EJ12" s="50">
        <f t="shared" si="129"/>
        <v>0</v>
      </c>
      <c r="EK12" s="72">
        <f t="shared" si="130"/>
        <v>0</v>
      </c>
      <c r="EL12" s="72">
        <f t="shared" si="131"/>
        <v>0</v>
      </c>
      <c r="EM12" s="72">
        <f t="shared" si="132"/>
        <v>0</v>
      </c>
      <c r="EN12" s="73">
        <f t="shared" si="133"/>
        <v>26.59608321</v>
      </c>
      <c r="EO12" s="74">
        <f t="shared" si="134"/>
        <v>26.59608321</v>
      </c>
      <c r="EP12" s="75">
        <f t="shared" si="135"/>
        <v>138.1973022</v>
      </c>
      <c r="EQ12" s="75">
        <f t="shared" si="136"/>
        <v>0</v>
      </c>
      <c r="ER12" s="75">
        <f t="shared" si="137"/>
        <v>0</v>
      </c>
      <c r="ES12" s="75">
        <f t="shared" si="138"/>
        <v>138.1973022</v>
      </c>
      <c r="ET12" s="76">
        <f t="shared" ref="ET12:EU12" si="377">BV12+EP12</f>
        <v>98.61716212</v>
      </c>
      <c r="EU12" s="76">
        <f t="shared" si="377"/>
        <v>0</v>
      </c>
      <c r="EV12" s="76">
        <f t="shared" si="140"/>
        <v>0</v>
      </c>
      <c r="EW12" s="77">
        <f t="shared" si="141"/>
        <v>98.61716212</v>
      </c>
      <c r="EX12" s="50">
        <f t="shared" si="142"/>
        <v>0</v>
      </c>
      <c r="EY12" s="72">
        <f t="shared" si="143"/>
        <v>0</v>
      </c>
      <c r="EZ12" s="72">
        <f t="shared" si="144"/>
        <v>0</v>
      </c>
      <c r="FA12" s="72">
        <f t="shared" si="145"/>
        <v>0</v>
      </c>
      <c r="FB12" s="73">
        <f t="shared" si="146"/>
        <v>4.620094232</v>
      </c>
      <c r="FC12" s="74">
        <f t="shared" si="147"/>
        <v>4.620094232</v>
      </c>
      <c r="FD12" s="75">
        <f t="shared" si="148"/>
        <v>1.222323741</v>
      </c>
      <c r="FE12" s="75">
        <f t="shared" si="149"/>
        <v>0</v>
      </c>
      <c r="FF12" s="75">
        <f t="shared" si="150"/>
        <v>0</v>
      </c>
      <c r="FG12" s="75">
        <f t="shared" si="151"/>
        <v>1.222323741</v>
      </c>
      <c r="FH12" s="50">
        <f t="shared" si="152"/>
        <v>6.283185307</v>
      </c>
      <c r="FI12" s="72">
        <f t="shared" si="153"/>
        <v>6.283185307</v>
      </c>
      <c r="FJ12" s="72">
        <f t="shared" si="154"/>
        <v>0</v>
      </c>
      <c r="FK12" s="72">
        <f t="shared" si="155"/>
        <v>0</v>
      </c>
      <c r="FL12" s="73">
        <f t="shared" si="156"/>
        <v>1.924412856</v>
      </c>
      <c r="FM12" s="74">
        <f t="shared" si="157"/>
        <v>1.924412856</v>
      </c>
      <c r="FN12" s="75">
        <f t="shared" si="158"/>
        <v>-1.924412856</v>
      </c>
      <c r="FO12" s="75">
        <f t="shared" si="159"/>
        <v>0</v>
      </c>
      <c r="FP12" s="75">
        <f t="shared" si="160"/>
        <v>3.141592654</v>
      </c>
      <c r="FQ12" s="75">
        <f t="shared" si="161"/>
        <v>1.924412856</v>
      </c>
      <c r="FR12" s="76">
        <f t="shared" si="162"/>
        <v>16.36526546</v>
      </c>
      <c r="FS12" s="76">
        <f t="shared" si="163"/>
        <v>0</v>
      </c>
      <c r="FT12" s="76">
        <f t="shared" si="164"/>
        <v>0</v>
      </c>
      <c r="FU12" s="77">
        <f t="shared" si="165"/>
        <v>16.36526546</v>
      </c>
      <c r="FV12" s="50">
        <f t="shared" si="166"/>
        <v>0</v>
      </c>
      <c r="FW12" s="50">
        <f t="shared" si="167"/>
        <v>0</v>
      </c>
      <c r="FX12" s="72">
        <f t="shared" si="168"/>
        <v>0</v>
      </c>
      <c r="FY12" s="72">
        <f t="shared" si="169"/>
        <v>0</v>
      </c>
      <c r="FZ12" s="72">
        <f t="shared" si="170"/>
        <v>0</v>
      </c>
      <c r="GA12" s="73">
        <f t="shared" si="171"/>
        <v>16.36526546</v>
      </c>
      <c r="GB12" s="73">
        <f t="shared" si="172"/>
        <v>0.8181138651</v>
      </c>
      <c r="GC12" s="74">
        <f t="shared" si="173"/>
        <v>13.38865058</v>
      </c>
      <c r="GD12" s="75">
        <f t="shared" si="174"/>
        <v>1.487627842</v>
      </c>
      <c r="GE12" s="75">
        <f t="shared" si="175"/>
        <v>0</v>
      </c>
      <c r="GF12" s="75">
        <f t="shared" si="176"/>
        <v>0</v>
      </c>
      <c r="GG12" s="75">
        <f t="shared" si="177"/>
        <v>1.487627842</v>
      </c>
      <c r="GH12" s="78">
        <f t="shared" si="178"/>
        <v>-0.5</v>
      </c>
      <c r="GI12" s="78">
        <f t="shared" si="179"/>
        <v>-0.8660254038</v>
      </c>
      <c r="GJ12" s="78">
        <f t="shared" si="180"/>
        <v>-2.094395102</v>
      </c>
      <c r="GK12" s="78">
        <f t="shared" si="181"/>
        <v>1</v>
      </c>
      <c r="GL12" s="79">
        <f t="shared" si="182"/>
        <v>-0.5</v>
      </c>
      <c r="GM12" s="79">
        <f t="shared" si="183"/>
        <v>0.8660254038</v>
      </c>
      <c r="GN12" s="79">
        <f t="shared" si="184"/>
        <v>2.094395102</v>
      </c>
      <c r="GO12" s="79">
        <f t="shared" si="185"/>
        <v>1</v>
      </c>
      <c r="GP12" s="50">
        <f t="shared" si="186"/>
        <v>-2.094395102</v>
      </c>
      <c r="GQ12" s="50">
        <f t="shared" si="187"/>
        <v>0</v>
      </c>
      <c r="GR12" s="72">
        <f t="shared" si="188"/>
        <v>-2.094395102</v>
      </c>
      <c r="GS12" s="72">
        <f t="shared" si="189"/>
        <v>-2.094395102</v>
      </c>
      <c r="GT12" s="72">
        <f t="shared" si="190"/>
        <v>-2.094395102</v>
      </c>
      <c r="GU12" s="73">
        <f t="shared" si="191"/>
        <v>1</v>
      </c>
      <c r="GV12" s="73">
        <f t="shared" si="192"/>
        <v>1.222323741</v>
      </c>
      <c r="GW12" s="74">
        <f t="shared" si="193"/>
        <v>1.222323741</v>
      </c>
      <c r="GX12" s="75">
        <f t="shared" si="194"/>
        <v>-0.6111618704</v>
      </c>
      <c r="GY12" s="75">
        <f t="shared" si="195"/>
        <v>-1.058563411</v>
      </c>
      <c r="GZ12" s="75">
        <f t="shared" si="196"/>
        <v>-2.094395102</v>
      </c>
      <c r="HA12" s="75">
        <f t="shared" si="197"/>
        <v>1.222323741</v>
      </c>
      <c r="HB12" s="50">
        <f t="shared" si="198"/>
        <v>2.094395102</v>
      </c>
      <c r="HC12" s="50">
        <f t="shared" si="199"/>
        <v>0</v>
      </c>
      <c r="HD12" s="72">
        <f t="shared" si="200"/>
        <v>2.094395102</v>
      </c>
      <c r="HE12" s="72">
        <f t="shared" si="201"/>
        <v>2.094395102</v>
      </c>
      <c r="HF12" s="72">
        <f t="shared" si="202"/>
        <v>2.094395102</v>
      </c>
      <c r="HG12" s="73">
        <f t="shared" si="203"/>
        <v>1</v>
      </c>
      <c r="HH12" s="73">
        <f t="shared" si="204"/>
        <v>1.487627842</v>
      </c>
      <c r="HI12" s="74">
        <f t="shared" si="205"/>
        <v>1.487627842</v>
      </c>
      <c r="HJ12" s="75">
        <f t="shared" si="206"/>
        <v>-0.7438139211</v>
      </c>
      <c r="HK12" s="75">
        <f t="shared" si="207"/>
        <v>1.288323503</v>
      </c>
      <c r="HL12" s="75">
        <f t="shared" si="208"/>
        <v>2.094395102</v>
      </c>
      <c r="HM12" s="75">
        <f t="shared" si="209"/>
        <v>1.487627842</v>
      </c>
      <c r="HN12" s="50">
        <f t="shared" si="210"/>
        <v>2.094395102</v>
      </c>
      <c r="HO12" s="50">
        <f t="shared" si="211"/>
        <v>0</v>
      </c>
      <c r="HP12" s="72">
        <f t="shared" si="212"/>
        <v>2.094395102</v>
      </c>
      <c r="HQ12" s="72">
        <f t="shared" si="213"/>
        <v>2.094395102</v>
      </c>
      <c r="HR12" s="72">
        <f t="shared" si="214"/>
        <v>2.094395102</v>
      </c>
      <c r="HS12" s="73">
        <f t="shared" si="215"/>
        <v>1</v>
      </c>
      <c r="HT12" s="73">
        <f t="shared" si="216"/>
        <v>1.222323741</v>
      </c>
      <c r="HU12" s="74">
        <f t="shared" si="217"/>
        <v>1.222323741</v>
      </c>
      <c r="HV12" s="75">
        <f t="shared" si="218"/>
        <v>-0.6111618704</v>
      </c>
      <c r="HW12" s="75">
        <f t="shared" si="219"/>
        <v>1.058563411</v>
      </c>
      <c r="HX12" s="75">
        <f t="shared" si="220"/>
        <v>2.094395102</v>
      </c>
      <c r="HY12" s="75">
        <f t="shared" si="221"/>
        <v>1.222323741</v>
      </c>
      <c r="HZ12" s="50">
        <f t="shared" si="222"/>
        <v>-2.094395102</v>
      </c>
      <c r="IA12" s="50">
        <f t="shared" si="223"/>
        <v>0</v>
      </c>
      <c r="IB12" s="72">
        <f t="shared" si="224"/>
        <v>-2.094395102</v>
      </c>
      <c r="IC12" s="72">
        <f t="shared" si="225"/>
        <v>-2.094395102</v>
      </c>
      <c r="ID12" s="72">
        <f t="shared" si="226"/>
        <v>-2.094395102</v>
      </c>
      <c r="IE12" s="73">
        <f t="shared" si="227"/>
        <v>1</v>
      </c>
      <c r="IF12" s="73">
        <f t="shared" si="228"/>
        <v>1.487627842</v>
      </c>
      <c r="IG12" s="74">
        <f t="shared" si="229"/>
        <v>1.487627842</v>
      </c>
      <c r="IH12" s="75">
        <f t="shared" si="230"/>
        <v>-0.7438139211</v>
      </c>
      <c r="II12" s="75">
        <f t="shared" si="231"/>
        <v>-1.288323503</v>
      </c>
      <c r="IJ12" s="75">
        <f t="shared" si="232"/>
        <v>-2.094395102</v>
      </c>
      <c r="IK12" s="75">
        <f t="shared" si="233"/>
        <v>1.487627842</v>
      </c>
    </row>
    <row r="13" ht="12.75" customHeight="1">
      <c r="A13" s="80">
        <f>'Cubic Input'!P17</f>
        <v>0.1421007032</v>
      </c>
      <c r="B13" s="80">
        <f>'Cubic Input'!Q17</f>
        <v>-0.1330672902</v>
      </c>
      <c r="C13" s="80">
        <f>'Cubic Input'!R17</f>
        <v>0.8685608497</v>
      </c>
      <c r="D13" s="80">
        <f>'Cubic Input'!S17</f>
        <v>-0.1050129501</v>
      </c>
      <c r="E13" s="80">
        <f t="shared" ref="E13:H13" si="378">0</f>
        <v>0</v>
      </c>
      <c r="F13" s="80">
        <f t="shared" si="378"/>
        <v>0</v>
      </c>
      <c r="G13" s="80">
        <f t="shared" si="378"/>
        <v>0</v>
      </c>
      <c r="H13" s="81">
        <f t="shared" si="378"/>
        <v>0</v>
      </c>
      <c r="I13" s="65">
        <f>'Cubic Input'!M17</f>
        <v>0.1243010124</v>
      </c>
      <c r="J13" s="66">
        <f t="shared" si="27"/>
        <v>0.122915361</v>
      </c>
      <c r="K13" s="66">
        <f t="shared" si="28"/>
        <v>0.4067570687</v>
      </c>
      <c r="L13" s="67">
        <f t="shared" si="29"/>
        <v>0.122915361</v>
      </c>
      <c r="M13" s="67">
        <f t="shared" si="30"/>
        <v>0</v>
      </c>
      <c r="N13" s="68">
        <f t="shared" si="31"/>
        <v>0.4067570687</v>
      </c>
      <c r="O13" s="68">
        <f t="shared" si="32"/>
        <v>-2.418025291</v>
      </c>
      <c r="P13" s="69">
        <f t="shared" si="33"/>
        <v>0.4067570687</v>
      </c>
      <c r="Q13" s="69">
        <f t="shared" si="34"/>
        <v>2.418025291</v>
      </c>
      <c r="R13" s="70">
        <f t="shared" ref="R13:U13" si="379">ATAN2(A13,E13)</f>
        <v>0</v>
      </c>
      <c r="S13" s="70">
        <f t="shared" si="379"/>
        <v>3.141592654</v>
      </c>
      <c r="T13" s="70">
        <f t="shared" si="379"/>
        <v>0</v>
      </c>
      <c r="U13" s="70">
        <f t="shared" si="379"/>
        <v>3.141592654</v>
      </c>
      <c r="V13" s="70">
        <f t="shared" ref="V13:Y13" si="380">SQRT(POWER(A13,2)+POWER(E13,2))</f>
        <v>0.1421007032</v>
      </c>
      <c r="W13" s="70">
        <f t="shared" si="380"/>
        <v>0.1330672902</v>
      </c>
      <c r="X13" s="70">
        <f t="shared" si="380"/>
        <v>0.8685608497</v>
      </c>
      <c r="Y13" s="70">
        <f t="shared" si="380"/>
        <v>0.1050129501</v>
      </c>
      <c r="Z13" s="71">
        <f t="shared" ref="Z13:AC13" si="381">R13-$R13</f>
        <v>0</v>
      </c>
      <c r="AA13" s="71">
        <f t="shared" si="381"/>
        <v>3.141592654</v>
      </c>
      <c r="AB13" s="71">
        <f t="shared" si="381"/>
        <v>0</v>
      </c>
      <c r="AC13" s="71">
        <f t="shared" si="381"/>
        <v>3.141592654</v>
      </c>
      <c r="AD13" s="71">
        <f t="shared" ref="AD13:AG13" si="382">V13/$V13</f>
        <v>1</v>
      </c>
      <c r="AE13" s="71">
        <f t="shared" si="382"/>
        <v>0.9364294984</v>
      </c>
      <c r="AF13" s="71">
        <f t="shared" si="382"/>
        <v>6.112291005</v>
      </c>
      <c r="AG13" s="71">
        <f t="shared" si="382"/>
        <v>0.7390037328</v>
      </c>
      <c r="AH13" s="80">
        <f t="shared" ref="AH13:AK13" si="383">AD13*COS(Z13)</f>
        <v>1</v>
      </c>
      <c r="AI13" s="80">
        <f t="shared" si="383"/>
        <v>-0.9364294984</v>
      </c>
      <c r="AJ13" s="80">
        <f t="shared" si="383"/>
        <v>6.112291005</v>
      </c>
      <c r="AK13" s="80">
        <f t="shared" si="383"/>
        <v>-0.7390037328</v>
      </c>
      <c r="AL13" s="80">
        <f t="shared" ref="AL13:AO13" si="384">AD13*SIN(Z13)</f>
        <v>0</v>
      </c>
      <c r="AM13" s="80">
        <f t="shared" si="384"/>
        <v>0</v>
      </c>
      <c r="AN13" s="80">
        <f t="shared" si="384"/>
        <v>0</v>
      </c>
      <c r="AO13" s="80">
        <f t="shared" si="384"/>
        <v>0</v>
      </c>
      <c r="AP13" s="50">
        <f t="shared" si="41"/>
        <v>9.424777961</v>
      </c>
      <c r="AQ13" s="72">
        <f t="shared" si="42"/>
        <v>9.424777961</v>
      </c>
      <c r="AR13" s="72">
        <f t="shared" si="43"/>
        <v>3.141592654</v>
      </c>
      <c r="AS13" s="72">
        <f t="shared" si="44"/>
        <v>3.141592654</v>
      </c>
      <c r="AT13" s="73">
        <f t="shared" si="45"/>
        <v>0.8211552196</v>
      </c>
      <c r="AU13" s="74">
        <f t="shared" si="46"/>
        <v>0.8211552196</v>
      </c>
      <c r="AV13" s="75">
        <f t="shared" si="47"/>
        <v>1.642310439</v>
      </c>
      <c r="AW13" s="75">
        <f t="shared" si="48"/>
        <v>0</v>
      </c>
      <c r="AX13" s="75">
        <f t="shared" si="49"/>
        <v>0</v>
      </c>
      <c r="AY13" s="75">
        <f t="shared" si="50"/>
        <v>1.642310439</v>
      </c>
      <c r="AZ13" s="50">
        <f t="shared" ref="AZ13:BA13" si="385">AZ$1*AA13</f>
        <v>3.141592654</v>
      </c>
      <c r="BA13" s="50">
        <f t="shared" si="385"/>
        <v>0</v>
      </c>
      <c r="BB13" s="72">
        <f t="shared" si="52"/>
        <v>3.141592654</v>
      </c>
      <c r="BC13" s="72">
        <f t="shared" si="53"/>
        <v>3.141592654</v>
      </c>
      <c r="BD13" s="72">
        <f t="shared" si="54"/>
        <v>3.141592654</v>
      </c>
      <c r="BE13" s="73">
        <f t="shared" ref="BE13:BF13" si="386">POWER(AE13,BE$1)</f>
        <v>0.9364294984</v>
      </c>
      <c r="BF13" s="73">
        <f t="shared" si="386"/>
        <v>6.112291005</v>
      </c>
      <c r="BG13" s="74">
        <f t="shared" si="56"/>
        <v>5.7237296</v>
      </c>
      <c r="BH13" s="75">
        <f t="shared" si="57"/>
        <v>-51.5135664</v>
      </c>
      <c r="BI13" s="75">
        <f t="shared" si="58"/>
        <v>0</v>
      </c>
      <c r="BJ13" s="75">
        <f t="shared" si="59"/>
        <v>3.141592654</v>
      </c>
      <c r="BK13" s="75">
        <f t="shared" si="60"/>
        <v>51.5135664</v>
      </c>
      <c r="BL13" s="50">
        <f t="shared" si="61"/>
        <v>3.141592654</v>
      </c>
      <c r="BM13" s="72">
        <f t="shared" si="62"/>
        <v>3.141592654</v>
      </c>
      <c r="BN13" s="72">
        <f t="shared" si="63"/>
        <v>3.141592654</v>
      </c>
      <c r="BO13" s="72">
        <f t="shared" si="64"/>
        <v>3.141592654</v>
      </c>
      <c r="BP13" s="73">
        <f t="shared" si="65"/>
        <v>0.7390037328</v>
      </c>
      <c r="BQ13" s="74">
        <f t="shared" si="66"/>
        <v>0.7390037328</v>
      </c>
      <c r="BR13" s="75">
        <f t="shared" si="67"/>
        <v>19.95310078</v>
      </c>
      <c r="BS13" s="75">
        <f t="shared" si="68"/>
        <v>0</v>
      </c>
      <c r="BT13" s="75">
        <f t="shared" si="69"/>
        <v>0</v>
      </c>
      <c r="BU13" s="75">
        <f t="shared" si="70"/>
        <v>19.95310078</v>
      </c>
      <c r="BV13" s="76">
        <f t="shared" ref="BV13:BW13" si="387">AV13+BH13+BR13</f>
        <v>-29.91815518</v>
      </c>
      <c r="BW13" s="76">
        <f t="shared" si="387"/>
        <v>0</v>
      </c>
      <c r="BX13" s="76">
        <f t="shared" si="72"/>
        <v>3.141592654</v>
      </c>
      <c r="BY13" s="77">
        <f t="shared" si="73"/>
        <v>29.91815518</v>
      </c>
      <c r="BZ13" s="50">
        <f t="shared" ref="BZ13:CA13" si="388">BZ$1*AA13</f>
        <v>6.283185307</v>
      </c>
      <c r="CA13" s="50">
        <f t="shared" si="388"/>
        <v>0</v>
      </c>
      <c r="CB13" s="72">
        <f t="shared" si="75"/>
        <v>6.283185307</v>
      </c>
      <c r="CC13" s="72">
        <f t="shared" si="76"/>
        <v>0</v>
      </c>
      <c r="CD13" s="72">
        <f t="shared" si="77"/>
        <v>0</v>
      </c>
      <c r="CE13" s="73">
        <f t="shared" ref="CE13:CF13" si="389">POWER(AE13,CE$1)</f>
        <v>0.8769002055</v>
      </c>
      <c r="CF13" s="73">
        <f t="shared" si="389"/>
        <v>37.36010133</v>
      </c>
      <c r="CG13" s="74">
        <f t="shared" si="79"/>
        <v>32.76108054</v>
      </c>
      <c r="CH13" s="75">
        <f t="shared" si="80"/>
        <v>-32.76108054</v>
      </c>
      <c r="CI13" s="75">
        <f t="shared" si="81"/>
        <v>0</v>
      </c>
      <c r="CJ13" s="75">
        <f t="shared" si="82"/>
        <v>3.141592654</v>
      </c>
      <c r="CK13" s="75">
        <f t="shared" si="83"/>
        <v>32.76108054</v>
      </c>
      <c r="CL13" s="50">
        <f t="shared" si="84"/>
        <v>0</v>
      </c>
      <c r="CM13" s="72">
        <f t="shared" si="85"/>
        <v>0</v>
      </c>
      <c r="CN13" s="72">
        <f t="shared" si="86"/>
        <v>0</v>
      </c>
      <c r="CO13" s="72">
        <f t="shared" si="87"/>
        <v>0</v>
      </c>
      <c r="CP13" s="73">
        <f t="shared" si="88"/>
        <v>228.3558113</v>
      </c>
      <c r="CQ13" s="74">
        <f t="shared" si="89"/>
        <v>228.3558113</v>
      </c>
      <c r="CR13" s="75">
        <f t="shared" si="90"/>
        <v>913.4232453</v>
      </c>
      <c r="CS13" s="75">
        <f t="shared" si="91"/>
        <v>0</v>
      </c>
      <c r="CT13" s="75">
        <f t="shared" si="92"/>
        <v>0</v>
      </c>
      <c r="CU13" s="75">
        <f t="shared" si="93"/>
        <v>913.4232453</v>
      </c>
      <c r="CV13" s="50">
        <f t="shared" si="94"/>
        <v>9.424777961</v>
      </c>
      <c r="CW13" s="50">
        <f t="shared" si="95"/>
        <v>3.141592654</v>
      </c>
      <c r="CX13" s="72">
        <f t="shared" si="96"/>
        <v>12.56637061</v>
      </c>
      <c r="CY13" s="72">
        <f t="shared" si="97"/>
        <v>0</v>
      </c>
      <c r="CZ13" s="72">
        <f t="shared" si="98"/>
        <v>0</v>
      </c>
      <c r="DA13" s="73">
        <f t="shared" si="99"/>
        <v>0.8211552196</v>
      </c>
      <c r="DB13" s="73">
        <f t="shared" si="100"/>
        <v>0.7390037328</v>
      </c>
      <c r="DC13" s="74">
        <f t="shared" si="101"/>
        <v>0.6068367725</v>
      </c>
      <c r="DD13" s="75">
        <f t="shared" si="102"/>
        <v>2.42734709</v>
      </c>
      <c r="DE13" s="75">
        <f t="shared" si="103"/>
        <v>0</v>
      </c>
      <c r="DF13" s="75">
        <f t="shared" si="104"/>
        <v>0</v>
      </c>
      <c r="DG13" s="75">
        <f t="shared" si="105"/>
        <v>2.42734709</v>
      </c>
      <c r="DH13" s="50">
        <f t="shared" ref="DH13:DJ13" si="390">DH$1*AA13</f>
        <v>3.141592654</v>
      </c>
      <c r="DI13" s="50">
        <f t="shared" si="390"/>
        <v>0</v>
      </c>
      <c r="DJ13" s="50">
        <f t="shared" si="390"/>
        <v>3.141592654</v>
      </c>
      <c r="DK13" s="72">
        <f t="shared" si="107"/>
        <v>6.283185307</v>
      </c>
      <c r="DL13" s="72">
        <f t="shared" si="108"/>
        <v>0</v>
      </c>
      <c r="DM13" s="72">
        <f t="shared" si="109"/>
        <v>0</v>
      </c>
      <c r="DN13" s="73">
        <f t="shared" ref="DN13:DP13" si="391">POWER(AE13,DN$1)</f>
        <v>0.9364294984</v>
      </c>
      <c r="DO13" s="73">
        <f t="shared" si="391"/>
        <v>6.112291005</v>
      </c>
      <c r="DP13" s="73">
        <f t="shared" si="391"/>
        <v>0.7390037328</v>
      </c>
      <c r="DQ13" s="74">
        <f t="shared" si="111"/>
        <v>4.22985754</v>
      </c>
      <c r="DR13" s="75">
        <f t="shared" si="112"/>
        <v>-76.13743572</v>
      </c>
      <c r="DS13" s="75">
        <f t="shared" si="113"/>
        <v>0</v>
      </c>
      <c r="DT13" s="75">
        <f t="shared" si="114"/>
        <v>3.141592654</v>
      </c>
      <c r="DU13" s="75">
        <f t="shared" si="115"/>
        <v>76.13743572</v>
      </c>
      <c r="DV13" s="50">
        <f t="shared" si="116"/>
        <v>6.283185307</v>
      </c>
      <c r="DW13" s="72">
        <f t="shared" si="117"/>
        <v>6.283185307</v>
      </c>
      <c r="DX13" s="72">
        <f t="shared" si="118"/>
        <v>0</v>
      </c>
      <c r="DY13" s="72">
        <f t="shared" si="119"/>
        <v>0</v>
      </c>
      <c r="DZ13" s="73">
        <f t="shared" si="120"/>
        <v>0.546126517</v>
      </c>
      <c r="EA13" s="74">
        <f t="shared" si="121"/>
        <v>0.546126517</v>
      </c>
      <c r="EB13" s="75">
        <f t="shared" si="122"/>
        <v>14.74541596</v>
      </c>
      <c r="EC13" s="75">
        <f t="shared" si="123"/>
        <v>0</v>
      </c>
      <c r="ED13" s="75">
        <f t="shared" si="124"/>
        <v>0</v>
      </c>
      <c r="EE13" s="75">
        <f t="shared" si="125"/>
        <v>14.74541596</v>
      </c>
      <c r="EF13" s="76">
        <f t="shared" ref="EF13:EG13" si="392">CH13+CR13+DD13+DR13+EB13</f>
        <v>821.6974921</v>
      </c>
      <c r="EG13" s="76">
        <f t="shared" si="392"/>
        <v>0</v>
      </c>
      <c r="EH13" s="76">
        <f t="shared" si="127"/>
        <v>0</v>
      </c>
      <c r="EI13" s="77">
        <f t="shared" si="128"/>
        <v>821.6974921</v>
      </c>
      <c r="EJ13" s="50">
        <f t="shared" si="129"/>
        <v>0</v>
      </c>
      <c r="EK13" s="72">
        <f t="shared" si="130"/>
        <v>0</v>
      </c>
      <c r="EL13" s="72">
        <f t="shared" si="131"/>
        <v>0</v>
      </c>
      <c r="EM13" s="72">
        <f t="shared" si="132"/>
        <v>0</v>
      </c>
      <c r="EN13" s="73">
        <f t="shared" si="133"/>
        <v>28.6652663</v>
      </c>
      <c r="EO13" s="74">
        <f t="shared" si="134"/>
        <v>28.6652663</v>
      </c>
      <c r="EP13" s="75">
        <f t="shared" si="135"/>
        <v>148.9490929</v>
      </c>
      <c r="EQ13" s="75">
        <f t="shared" si="136"/>
        <v>0</v>
      </c>
      <c r="ER13" s="75">
        <f t="shared" si="137"/>
        <v>0</v>
      </c>
      <c r="ES13" s="75">
        <f t="shared" si="138"/>
        <v>148.9490929</v>
      </c>
      <c r="ET13" s="76">
        <f t="shared" ref="ET13:EU13" si="393">BV13+EP13</f>
        <v>119.0309378</v>
      </c>
      <c r="EU13" s="76">
        <f t="shared" si="393"/>
        <v>0</v>
      </c>
      <c r="EV13" s="76">
        <f t="shared" si="140"/>
        <v>0</v>
      </c>
      <c r="EW13" s="77">
        <f t="shared" si="141"/>
        <v>119.0309378</v>
      </c>
      <c r="EX13" s="50">
        <f t="shared" si="142"/>
        <v>0</v>
      </c>
      <c r="EY13" s="72">
        <f t="shared" si="143"/>
        <v>0</v>
      </c>
      <c r="EZ13" s="72">
        <f t="shared" si="144"/>
        <v>0</v>
      </c>
      <c r="FA13" s="72">
        <f t="shared" si="145"/>
        <v>0</v>
      </c>
      <c r="FB13" s="73">
        <f t="shared" si="146"/>
        <v>4.919110953</v>
      </c>
      <c r="FC13" s="74">
        <f t="shared" si="147"/>
        <v>4.919110953</v>
      </c>
      <c r="FD13" s="75">
        <f t="shared" si="148"/>
        <v>1.30143365</v>
      </c>
      <c r="FE13" s="75">
        <f t="shared" si="149"/>
        <v>0</v>
      </c>
      <c r="FF13" s="75">
        <f t="shared" si="150"/>
        <v>0</v>
      </c>
      <c r="FG13" s="75">
        <f t="shared" si="151"/>
        <v>1.30143365</v>
      </c>
      <c r="FH13" s="50">
        <f t="shared" si="152"/>
        <v>6.283185307</v>
      </c>
      <c r="FI13" s="72">
        <f t="shared" si="153"/>
        <v>6.283185307</v>
      </c>
      <c r="FJ13" s="72">
        <f t="shared" si="154"/>
        <v>0</v>
      </c>
      <c r="FK13" s="72">
        <f t="shared" si="155"/>
        <v>0</v>
      </c>
      <c r="FL13" s="73">
        <f t="shared" si="156"/>
        <v>0.8769002055</v>
      </c>
      <c r="FM13" s="74">
        <f t="shared" si="157"/>
        <v>0.8769002055</v>
      </c>
      <c r="FN13" s="75">
        <f t="shared" si="158"/>
        <v>-0.8769002055</v>
      </c>
      <c r="FO13" s="75">
        <f t="shared" si="159"/>
        <v>0</v>
      </c>
      <c r="FP13" s="75">
        <f t="shared" si="160"/>
        <v>3.141592654</v>
      </c>
      <c r="FQ13" s="75">
        <f t="shared" si="161"/>
        <v>0.8769002055</v>
      </c>
      <c r="FR13" s="76">
        <f t="shared" si="162"/>
        <v>17.45997281</v>
      </c>
      <c r="FS13" s="76">
        <f t="shared" si="163"/>
        <v>0</v>
      </c>
      <c r="FT13" s="76">
        <f t="shared" si="164"/>
        <v>0</v>
      </c>
      <c r="FU13" s="77">
        <f t="shared" si="165"/>
        <v>17.45997281</v>
      </c>
      <c r="FV13" s="50">
        <f t="shared" si="166"/>
        <v>0</v>
      </c>
      <c r="FW13" s="50">
        <f t="shared" si="167"/>
        <v>0</v>
      </c>
      <c r="FX13" s="72">
        <f t="shared" si="168"/>
        <v>0</v>
      </c>
      <c r="FY13" s="72">
        <f t="shared" si="169"/>
        <v>0</v>
      </c>
      <c r="FZ13" s="72">
        <f t="shared" si="170"/>
        <v>0</v>
      </c>
      <c r="GA13" s="73">
        <f t="shared" si="171"/>
        <v>17.45997281</v>
      </c>
      <c r="GB13" s="73">
        <f t="shared" si="172"/>
        <v>0.76838339</v>
      </c>
      <c r="GC13" s="74">
        <f t="shared" si="173"/>
        <v>13.4159531</v>
      </c>
      <c r="GD13" s="75">
        <f t="shared" si="174"/>
        <v>1.490661455</v>
      </c>
      <c r="GE13" s="75">
        <f t="shared" si="175"/>
        <v>0</v>
      </c>
      <c r="GF13" s="75">
        <f t="shared" si="176"/>
        <v>0</v>
      </c>
      <c r="GG13" s="75">
        <f t="shared" si="177"/>
        <v>1.490661455</v>
      </c>
      <c r="GH13" s="78">
        <f t="shared" si="178"/>
        <v>-0.5</v>
      </c>
      <c r="GI13" s="78">
        <f t="shared" si="179"/>
        <v>-0.8660254038</v>
      </c>
      <c r="GJ13" s="78">
        <f t="shared" si="180"/>
        <v>-2.094395102</v>
      </c>
      <c r="GK13" s="78">
        <f t="shared" si="181"/>
        <v>1</v>
      </c>
      <c r="GL13" s="79">
        <f t="shared" si="182"/>
        <v>-0.5</v>
      </c>
      <c r="GM13" s="79">
        <f t="shared" si="183"/>
        <v>0.8660254038</v>
      </c>
      <c r="GN13" s="79">
        <f t="shared" si="184"/>
        <v>2.094395102</v>
      </c>
      <c r="GO13" s="79">
        <f t="shared" si="185"/>
        <v>1</v>
      </c>
      <c r="GP13" s="50">
        <f t="shared" si="186"/>
        <v>-2.094395102</v>
      </c>
      <c r="GQ13" s="50">
        <f t="shared" si="187"/>
        <v>0</v>
      </c>
      <c r="GR13" s="72">
        <f t="shared" si="188"/>
        <v>-2.094395102</v>
      </c>
      <c r="GS13" s="72">
        <f t="shared" si="189"/>
        <v>-2.094395102</v>
      </c>
      <c r="GT13" s="72">
        <f t="shared" si="190"/>
        <v>-2.094395102</v>
      </c>
      <c r="GU13" s="73">
        <f t="shared" si="191"/>
        <v>1</v>
      </c>
      <c r="GV13" s="73">
        <f t="shared" si="192"/>
        <v>1.30143365</v>
      </c>
      <c r="GW13" s="74">
        <f t="shared" si="193"/>
        <v>1.30143365</v>
      </c>
      <c r="GX13" s="75">
        <f t="shared" si="194"/>
        <v>-0.6507168251</v>
      </c>
      <c r="GY13" s="75">
        <f t="shared" si="195"/>
        <v>-1.127074602</v>
      </c>
      <c r="GZ13" s="75">
        <f t="shared" si="196"/>
        <v>-2.094395102</v>
      </c>
      <c r="HA13" s="75">
        <f t="shared" si="197"/>
        <v>1.30143365</v>
      </c>
      <c r="HB13" s="50">
        <f t="shared" si="198"/>
        <v>2.094395102</v>
      </c>
      <c r="HC13" s="50">
        <f t="shared" si="199"/>
        <v>0</v>
      </c>
      <c r="HD13" s="72">
        <f t="shared" si="200"/>
        <v>2.094395102</v>
      </c>
      <c r="HE13" s="72">
        <f t="shared" si="201"/>
        <v>2.094395102</v>
      </c>
      <c r="HF13" s="72">
        <f t="shared" si="202"/>
        <v>2.094395102</v>
      </c>
      <c r="HG13" s="73">
        <f t="shared" si="203"/>
        <v>1</v>
      </c>
      <c r="HH13" s="73">
        <f t="shared" si="204"/>
        <v>1.490661455</v>
      </c>
      <c r="HI13" s="74">
        <f t="shared" si="205"/>
        <v>1.490661455</v>
      </c>
      <c r="HJ13" s="75">
        <f t="shared" si="206"/>
        <v>-0.7453307276</v>
      </c>
      <c r="HK13" s="75">
        <f t="shared" si="207"/>
        <v>1.290950689</v>
      </c>
      <c r="HL13" s="75">
        <f t="shared" si="208"/>
        <v>2.094395102</v>
      </c>
      <c r="HM13" s="75">
        <f t="shared" si="209"/>
        <v>1.490661455</v>
      </c>
      <c r="HN13" s="50">
        <f t="shared" si="210"/>
        <v>2.094395102</v>
      </c>
      <c r="HO13" s="50">
        <f t="shared" si="211"/>
        <v>0</v>
      </c>
      <c r="HP13" s="72">
        <f t="shared" si="212"/>
        <v>2.094395102</v>
      </c>
      <c r="HQ13" s="72">
        <f t="shared" si="213"/>
        <v>2.094395102</v>
      </c>
      <c r="HR13" s="72">
        <f t="shared" si="214"/>
        <v>2.094395102</v>
      </c>
      <c r="HS13" s="73">
        <f t="shared" si="215"/>
        <v>1</v>
      </c>
      <c r="HT13" s="73">
        <f t="shared" si="216"/>
        <v>1.30143365</v>
      </c>
      <c r="HU13" s="74">
        <f t="shared" si="217"/>
        <v>1.30143365</v>
      </c>
      <c r="HV13" s="75">
        <f t="shared" si="218"/>
        <v>-0.6507168251</v>
      </c>
      <c r="HW13" s="75">
        <f t="shared" si="219"/>
        <v>1.127074602</v>
      </c>
      <c r="HX13" s="75">
        <f t="shared" si="220"/>
        <v>2.094395102</v>
      </c>
      <c r="HY13" s="75">
        <f t="shared" si="221"/>
        <v>1.30143365</v>
      </c>
      <c r="HZ13" s="50">
        <f t="shared" si="222"/>
        <v>-2.094395102</v>
      </c>
      <c r="IA13" s="50">
        <f t="shared" si="223"/>
        <v>0</v>
      </c>
      <c r="IB13" s="72">
        <f t="shared" si="224"/>
        <v>-2.094395102</v>
      </c>
      <c r="IC13" s="72">
        <f t="shared" si="225"/>
        <v>-2.094395102</v>
      </c>
      <c r="ID13" s="72">
        <f t="shared" si="226"/>
        <v>-2.094395102</v>
      </c>
      <c r="IE13" s="73">
        <f t="shared" si="227"/>
        <v>1</v>
      </c>
      <c r="IF13" s="73">
        <f t="shared" si="228"/>
        <v>1.490661455</v>
      </c>
      <c r="IG13" s="74">
        <f t="shared" si="229"/>
        <v>1.490661455</v>
      </c>
      <c r="IH13" s="75">
        <f t="shared" si="230"/>
        <v>-0.7453307276</v>
      </c>
      <c r="II13" s="75">
        <f t="shared" si="231"/>
        <v>-1.290950689</v>
      </c>
      <c r="IJ13" s="75">
        <f t="shared" si="232"/>
        <v>-2.094395102</v>
      </c>
      <c r="IK13" s="75">
        <f t="shared" si="233"/>
        <v>1.490661455</v>
      </c>
    </row>
    <row r="14" ht="12.75" customHeight="1">
      <c r="A14" s="80">
        <f>'Cubic Input'!P18</f>
        <v>0.1421007032</v>
      </c>
      <c r="B14" s="80">
        <f>'Cubic Input'!Q18</f>
        <v>-0.2592842098</v>
      </c>
      <c r="C14" s="80">
        <f>'Cubic Input'!R18</f>
        <v>0.8756701439</v>
      </c>
      <c r="D14" s="80">
        <f>'Cubic Input'!S18</f>
        <v>-0.07317527325</v>
      </c>
      <c r="E14" s="80">
        <f t="shared" ref="E14:H14" si="394">0</f>
        <v>0</v>
      </c>
      <c r="F14" s="80">
        <f t="shared" si="394"/>
        <v>0</v>
      </c>
      <c r="G14" s="80">
        <f t="shared" si="394"/>
        <v>0</v>
      </c>
      <c r="H14" s="81">
        <f t="shared" si="394"/>
        <v>0</v>
      </c>
      <c r="I14" s="65">
        <f>'Cubic Input'!M18</f>
        <v>0.07763434575</v>
      </c>
      <c r="J14" s="66">
        <f t="shared" si="27"/>
        <v>0.08563433497</v>
      </c>
      <c r="K14" s="66">
        <f t="shared" si="28"/>
        <v>0.8695084018</v>
      </c>
      <c r="L14" s="67">
        <f t="shared" si="29"/>
        <v>0.08563433497</v>
      </c>
      <c r="M14" s="67">
        <f t="shared" si="30"/>
        <v>0</v>
      </c>
      <c r="N14" s="68">
        <f t="shared" si="31"/>
        <v>0.8695084018</v>
      </c>
      <c r="O14" s="68">
        <f t="shared" si="32"/>
        <v>-2.292892621</v>
      </c>
      <c r="P14" s="69">
        <f t="shared" si="33"/>
        <v>0.8695084018</v>
      </c>
      <c r="Q14" s="69">
        <f t="shared" si="34"/>
        <v>2.292892621</v>
      </c>
      <c r="R14" s="70">
        <f t="shared" ref="R14:U14" si="395">ATAN2(A14,E14)</f>
        <v>0</v>
      </c>
      <c r="S14" s="70">
        <f t="shared" si="395"/>
        <v>3.141592654</v>
      </c>
      <c r="T14" s="70">
        <f t="shared" si="395"/>
        <v>0</v>
      </c>
      <c r="U14" s="70">
        <f t="shared" si="395"/>
        <v>3.141592654</v>
      </c>
      <c r="V14" s="70">
        <f t="shared" ref="V14:Y14" si="396">SQRT(POWER(A14,2)+POWER(E14,2))</f>
        <v>0.1421007032</v>
      </c>
      <c r="W14" s="70">
        <f t="shared" si="396"/>
        <v>0.2592842098</v>
      </c>
      <c r="X14" s="70">
        <f t="shared" si="396"/>
        <v>0.8756701439</v>
      </c>
      <c r="Y14" s="70">
        <f t="shared" si="396"/>
        <v>0.07317527325</v>
      </c>
      <c r="Z14" s="71">
        <f t="shared" ref="Z14:AC14" si="397">R14-$R14</f>
        <v>0</v>
      </c>
      <c r="AA14" s="71">
        <f t="shared" si="397"/>
        <v>3.141592654</v>
      </c>
      <c r="AB14" s="71">
        <f t="shared" si="397"/>
        <v>0</v>
      </c>
      <c r="AC14" s="71">
        <f t="shared" si="397"/>
        <v>3.141592654</v>
      </c>
      <c r="AD14" s="71">
        <f t="shared" ref="AD14:AG14" si="398">V14/$V14</f>
        <v>1</v>
      </c>
      <c r="AE14" s="71">
        <f t="shared" si="398"/>
        <v>1.824651139</v>
      </c>
      <c r="AF14" s="71">
        <f t="shared" si="398"/>
        <v>6.162320977</v>
      </c>
      <c r="AG14" s="71">
        <f t="shared" si="398"/>
        <v>0.5149536324</v>
      </c>
      <c r="AH14" s="80">
        <f t="shared" ref="AH14:AK14" si="399">AD14*COS(Z14)</f>
        <v>1</v>
      </c>
      <c r="AI14" s="80">
        <f t="shared" si="399"/>
        <v>-1.824651139</v>
      </c>
      <c r="AJ14" s="80">
        <f t="shared" si="399"/>
        <v>6.162320977</v>
      </c>
      <c r="AK14" s="80">
        <f t="shared" si="399"/>
        <v>-0.5149536324</v>
      </c>
      <c r="AL14" s="80">
        <f t="shared" ref="AL14:AO14" si="400">AD14*SIN(Z14)</f>
        <v>0</v>
      </c>
      <c r="AM14" s="80">
        <f t="shared" si="400"/>
        <v>0</v>
      </c>
      <c r="AN14" s="80">
        <f t="shared" si="400"/>
        <v>0</v>
      </c>
      <c r="AO14" s="80">
        <f t="shared" si="400"/>
        <v>0</v>
      </c>
      <c r="AP14" s="50">
        <f t="shared" si="41"/>
        <v>9.424777961</v>
      </c>
      <c r="AQ14" s="72">
        <f t="shared" si="42"/>
        <v>9.424777961</v>
      </c>
      <c r="AR14" s="72">
        <f t="shared" si="43"/>
        <v>3.141592654</v>
      </c>
      <c r="AS14" s="72">
        <f t="shared" si="44"/>
        <v>3.141592654</v>
      </c>
      <c r="AT14" s="73">
        <f t="shared" si="45"/>
        <v>6.074905511</v>
      </c>
      <c r="AU14" s="74">
        <f t="shared" si="46"/>
        <v>6.074905511</v>
      </c>
      <c r="AV14" s="75">
        <f t="shared" si="47"/>
        <v>12.14981102</v>
      </c>
      <c r="AW14" s="75">
        <f t="shared" si="48"/>
        <v>0</v>
      </c>
      <c r="AX14" s="75">
        <f t="shared" si="49"/>
        <v>0</v>
      </c>
      <c r="AY14" s="75">
        <f t="shared" si="50"/>
        <v>12.14981102</v>
      </c>
      <c r="AZ14" s="50">
        <f t="shared" ref="AZ14:BA14" si="401">AZ$1*AA14</f>
        <v>3.141592654</v>
      </c>
      <c r="BA14" s="50">
        <f t="shared" si="401"/>
        <v>0</v>
      </c>
      <c r="BB14" s="72">
        <f t="shared" si="52"/>
        <v>3.141592654</v>
      </c>
      <c r="BC14" s="72">
        <f t="shared" si="53"/>
        <v>3.141592654</v>
      </c>
      <c r="BD14" s="72">
        <f t="shared" si="54"/>
        <v>3.141592654</v>
      </c>
      <c r="BE14" s="73">
        <f t="shared" ref="BE14:BF14" si="402">POWER(AE14,BE$1)</f>
        <v>1.824651139</v>
      </c>
      <c r="BF14" s="73">
        <f t="shared" si="402"/>
        <v>6.162320977</v>
      </c>
      <c r="BG14" s="74">
        <f t="shared" si="56"/>
        <v>11.24408599</v>
      </c>
      <c r="BH14" s="75">
        <f t="shared" si="57"/>
        <v>-101.1967739</v>
      </c>
      <c r="BI14" s="75">
        <f t="shared" si="58"/>
        <v>0</v>
      </c>
      <c r="BJ14" s="75">
        <f t="shared" si="59"/>
        <v>3.141592654</v>
      </c>
      <c r="BK14" s="75">
        <f t="shared" si="60"/>
        <v>101.1967739</v>
      </c>
      <c r="BL14" s="50">
        <f t="shared" si="61"/>
        <v>3.141592654</v>
      </c>
      <c r="BM14" s="72">
        <f t="shared" si="62"/>
        <v>3.141592654</v>
      </c>
      <c r="BN14" s="72">
        <f t="shared" si="63"/>
        <v>3.141592654</v>
      </c>
      <c r="BO14" s="72">
        <f t="shared" si="64"/>
        <v>3.141592654</v>
      </c>
      <c r="BP14" s="73">
        <f t="shared" si="65"/>
        <v>0.5149536324</v>
      </c>
      <c r="BQ14" s="74">
        <f t="shared" si="66"/>
        <v>0.5149536324</v>
      </c>
      <c r="BR14" s="75">
        <f t="shared" si="67"/>
        <v>13.90374807</v>
      </c>
      <c r="BS14" s="75">
        <f t="shared" si="68"/>
        <v>0</v>
      </c>
      <c r="BT14" s="75">
        <f t="shared" si="69"/>
        <v>0</v>
      </c>
      <c r="BU14" s="75">
        <f t="shared" si="70"/>
        <v>13.90374807</v>
      </c>
      <c r="BV14" s="76">
        <f t="shared" ref="BV14:BW14" si="403">AV14+BH14+BR14</f>
        <v>-75.14321479</v>
      </c>
      <c r="BW14" s="76">
        <f t="shared" si="403"/>
        <v>0</v>
      </c>
      <c r="BX14" s="76">
        <f t="shared" si="72"/>
        <v>3.141592654</v>
      </c>
      <c r="BY14" s="77">
        <f t="shared" si="73"/>
        <v>75.14321479</v>
      </c>
      <c r="BZ14" s="50">
        <f t="shared" ref="BZ14:CA14" si="404">BZ$1*AA14</f>
        <v>6.283185307</v>
      </c>
      <c r="CA14" s="50">
        <f t="shared" si="404"/>
        <v>0</v>
      </c>
      <c r="CB14" s="72">
        <f t="shared" si="75"/>
        <v>6.283185307</v>
      </c>
      <c r="CC14" s="72">
        <f t="shared" si="76"/>
        <v>0</v>
      </c>
      <c r="CD14" s="72">
        <f t="shared" si="77"/>
        <v>0</v>
      </c>
      <c r="CE14" s="73">
        <f t="shared" ref="CE14:CF14" si="405">POWER(AE14,CE$1)</f>
        <v>3.329351777</v>
      </c>
      <c r="CF14" s="73">
        <f t="shared" si="405"/>
        <v>37.97419983</v>
      </c>
      <c r="CG14" s="74">
        <f t="shared" si="79"/>
        <v>126.4294697</v>
      </c>
      <c r="CH14" s="75">
        <f t="shared" si="80"/>
        <v>-126.4294697</v>
      </c>
      <c r="CI14" s="75">
        <f t="shared" si="81"/>
        <v>0</v>
      </c>
      <c r="CJ14" s="75">
        <f t="shared" si="82"/>
        <v>3.141592654</v>
      </c>
      <c r="CK14" s="75">
        <f t="shared" si="83"/>
        <v>126.4294697</v>
      </c>
      <c r="CL14" s="50">
        <f t="shared" si="84"/>
        <v>0</v>
      </c>
      <c r="CM14" s="72">
        <f t="shared" si="85"/>
        <v>0</v>
      </c>
      <c r="CN14" s="72">
        <f t="shared" si="86"/>
        <v>0</v>
      </c>
      <c r="CO14" s="72">
        <f t="shared" si="87"/>
        <v>0</v>
      </c>
      <c r="CP14" s="73">
        <f t="shared" si="88"/>
        <v>234.0092082</v>
      </c>
      <c r="CQ14" s="74">
        <f t="shared" si="89"/>
        <v>234.0092082</v>
      </c>
      <c r="CR14" s="75">
        <f t="shared" si="90"/>
        <v>936.0368328</v>
      </c>
      <c r="CS14" s="75">
        <f t="shared" si="91"/>
        <v>0</v>
      </c>
      <c r="CT14" s="75">
        <f t="shared" si="92"/>
        <v>0</v>
      </c>
      <c r="CU14" s="75">
        <f t="shared" si="93"/>
        <v>936.0368328</v>
      </c>
      <c r="CV14" s="50">
        <f t="shared" si="94"/>
        <v>9.424777961</v>
      </c>
      <c r="CW14" s="50">
        <f t="shared" si="95"/>
        <v>3.141592654</v>
      </c>
      <c r="CX14" s="72">
        <f t="shared" si="96"/>
        <v>12.56637061</v>
      </c>
      <c r="CY14" s="72">
        <f t="shared" si="97"/>
        <v>0</v>
      </c>
      <c r="CZ14" s="72">
        <f t="shared" si="98"/>
        <v>0</v>
      </c>
      <c r="DA14" s="73">
        <f t="shared" si="99"/>
        <v>6.074905511</v>
      </c>
      <c r="DB14" s="73">
        <f t="shared" si="100"/>
        <v>0.5149536324</v>
      </c>
      <c r="DC14" s="74">
        <f t="shared" si="101"/>
        <v>3.128294659</v>
      </c>
      <c r="DD14" s="75">
        <f t="shared" si="102"/>
        <v>12.51317864</v>
      </c>
      <c r="DE14" s="75">
        <f t="shared" si="103"/>
        <v>0</v>
      </c>
      <c r="DF14" s="75">
        <f t="shared" si="104"/>
        <v>0</v>
      </c>
      <c r="DG14" s="75">
        <f t="shared" si="105"/>
        <v>12.51317864</v>
      </c>
      <c r="DH14" s="50">
        <f t="shared" ref="DH14:DJ14" si="406">DH$1*AA14</f>
        <v>3.141592654</v>
      </c>
      <c r="DI14" s="50">
        <f t="shared" si="406"/>
        <v>0</v>
      </c>
      <c r="DJ14" s="50">
        <f t="shared" si="406"/>
        <v>3.141592654</v>
      </c>
      <c r="DK14" s="72">
        <f t="shared" si="107"/>
        <v>6.283185307</v>
      </c>
      <c r="DL14" s="72">
        <f t="shared" si="108"/>
        <v>0</v>
      </c>
      <c r="DM14" s="72">
        <f t="shared" si="109"/>
        <v>0</v>
      </c>
      <c r="DN14" s="73">
        <f t="shared" ref="DN14:DP14" si="407">POWER(AE14,DN$1)</f>
        <v>1.824651139</v>
      </c>
      <c r="DO14" s="73">
        <f t="shared" si="407"/>
        <v>6.162320977</v>
      </c>
      <c r="DP14" s="73">
        <f t="shared" si="407"/>
        <v>0.5149536324</v>
      </c>
      <c r="DQ14" s="74">
        <f t="shared" si="111"/>
        <v>5.790182922</v>
      </c>
      <c r="DR14" s="75">
        <f t="shared" si="112"/>
        <v>-104.2232926</v>
      </c>
      <c r="DS14" s="75">
        <f t="shared" si="113"/>
        <v>0</v>
      </c>
      <c r="DT14" s="75">
        <f t="shared" si="114"/>
        <v>3.141592654</v>
      </c>
      <c r="DU14" s="75">
        <f t="shared" si="115"/>
        <v>104.2232926</v>
      </c>
      <c r="DV14" s="50">
        <f t="shared" si="116"/>
        <v>6.283185307</v>
      </c>
      <c r="DW14" s="72">
        <f t="shared" si="117"/>
        <v>6.283185307</v>
      </c>
      <c r="DX14" s="72">
        <f t="shared" si="118"/>
        <v>0</v>
      </c>
      <c r="DY14" s="72">
        <f t="shared" si="119"/>
        <v>0</v>
      </c>
      <c r="DZ14" s="73">
        <f t="shared" si="120"/>
        <v>0.2651772435</v>
      </c>
      <c r="EA14" s="74">
        <f t="shared" si="121"/>
        <v>0.2651772435</v>
      </c>
      <c r="EB14" s="75">
        <f t="shared" si="122"/>
        <v>7.159785574</v>
      </c>
      <c r="EC14" s="75">
        <f t="shared" si="123"/>
        <v>0</v>
      </c>
      <c r="ED14" s="75">
        <f t="shared" si="124"/>
        <v>0</v>
      </c>
      <c r="EE14" s="75">
        <f t="shared" si="125"/>
        <v>7.159785574</v>
      </c>
      <c r="EF14" s="76">
        <f t="shared" ref="EF14:EG14" si="408">CH14+CR14+DD14+DR14+EB14</f>
        <v>725.0570347</v>
      </c>
      <c r="EG14" s="76">
        <f t="shared" si="408"/>
        <v>0</v>
      </c>
      <c r="EH14" s="76">
        <f t="shared" si="127"/>
        <v>0</v>
      </c>
      <c r="EI14" s="77">
        <f t="shared" si="128"/>
        <v>725.0570347</v>
      </c>
      <c r="EJ14" s="50">
        <f t="shared" si="129"/>
        <v>0</v>
      </c>
      <c r="EK14" s="72">
        <f t="shared" si="130"/>
        <v>0</v>
      </c>
      <c r="EL14" s="72">
        <f t="shared" si="131"/>
        <v>0</v>
      </c>
      <c r="EM14" s="72">
        <f t="shared" si="132"/>
        <v>0</v>
      </c>
      <c r="EN14" s="73">
        <f t="shared" si="133"/>
        <v>26.92688312</v>
      </c>
      <c r="EO14" s="74">
        <f t="shared" si="134"/>
        <v>26.92688312</v>
      </c>
      <c r="EP14" s="75">
        <f t="shared" si="135"/>
        <v>139.916189</v>
      </c>
      <c r="EQ14" s="75">
        <f t="shared" si="136"/>
        <v>0</v>
      </c>
      <c r="ER14" s="75">
        <f t="shared" si="137"/>
        <v>0</v>
      </c>
      <c r="ES14" s="75">
        <f t="shared" si="138"/>
        <v>139.916189</v>
      </c>
      <c r="ET14" s="76">
        <f t="shared" ref="ET14:EU14" si="409">BV14+EP14</f>
        <v>64.77297419</v>
      </c>
      <c r="EU14" s="76">
        <f t="shared" si="409"/>
        <v>0</v>
      </c>
      <c r="EV14" s="76">
        <f t="shared" si="140"/>
        <v>0</v>
      </c>
      <c r="EW14" s="77">
        <f t="shared" si="141"/>
        <v>64.77297419</v>
      </c>
      <c r="EX14" s="50">
        <f t="shared" si="142"/>
        <v>0</v>
      </c>
      <c r="EY14" s="72">
        <f t="shared" si="143"/>
        <v>0</v>
      </c>
      <c r="EZ14" s="72">
        <f t="shared" si="144"/>
        <v>0</v>
      </c>
      <c r="FA14" s="72">
        <f t="shared" si="145"/>
        <v>0</v>
      </c>
      <c r="FB14" s="73">
        <f t="shared" si="146"/>
        <v>4.016039229</v>
      </c>
      <c r="FC14" s="74">
        <f t="shared" si="147"/>
        <v>4.016039229</v>
      </c>
      <c r="FD14" s="75">
        <f t="shared" si="148"/>
        <v>1.062510816</v>
      </c>
      <c r="FE14" s="75">
        <f t="shared" si="149"/>
        <v>0</v>
      </c>
      <c r="FF14" s="75">
        <f t="shared" si="150"/>
        <v>0</v>
      </c>
      <c r="FG14" s="75">
        <f t="shared" si="151"/>
        <v>1.062510816</v>
      </c>
      <c r="FH14" s="50">
        <f t="shared" si="152"/>
        <v>6.283185307</v>
      </c>
      <c r="FI14" s="72">
        <f t="shared" si="153"/>
        <v>6.283185307</v>
      </c>
      <c r="FJ14" s="72">
        <f t="shared" si="154"/>
        <v>0</v>
      </c>
      <c r="FK14" s="72">
        <f t="shared" si="155"/>
        <v>0</v>
      </c>
      <c r="FL14" s="73">
        <f t="shared" si="156"/>
        <v>3.329351777</v>
      </c>
      <c r="FM14" s="74">
        <f t="shared" si="157"/>
        <v>3.329351777</v>
      </c>
      <c r="FN14" s="75">
        <f t="shared" si="158"/>
        <v>-3.329351777</v>
      </c>
      <c r="FO14" s="75">
        <f t="shared" si="159"/>
        <v>0</v>
      </c>
      <c r="FP14" s="75">
        <f t="shared" si="160"/>
        <v>3.141592654</v>
      </c>
      <c r="FQ14" s="75">
        <f t="shared" si="161"/>
        <v>3.329351777</v>
      </c>
      <c r="FR14" s="76">
        <f t="shared" si="162"/>
        <v>15.15761115</v>
      </c>
      <c r="FS14" s="76">
        <f t="shared" si="163"/>
        <v>0</v>
      </c>
      <c r="FT14" s="76">
        <f t="shared" si="164"/>
        <v>0</v>
      </c>
      <c r="FU14" s="77">
        <f t="shared" si="165"/>
        <v>15.15761115</v>
      </c>
      <c r="FV14" s="50">
        <f t="shared" si="166"/>
        <v>0</v>
      </c>
      <c r="FW14" s="50">
        <f t="shared" si="167"/>
        <v>0</v>
      </c>
      <c r="FX14" s="72">
        <f t="shared" si="168"/>
        <v>0</v>
      </c>
      <c r="FY14" s="72">
        <f t="shared" si="169"/>
        <v>0</v>
      </c>
      <c r="FZ14" s="72">
        <f t="shared" si="170"/>
        <v>0</v>
      </c>
      <c r="GA14" s="73">
        <f t="shared" si="171"/>
        <v>15.15761115</v>
      </c>
      <c r="GB14" s="73">
        <f t="shared" si="172"/>
        <v>0.9411668897</v>
      </c>
      <c r="GC14" s="74">
        <f t="shared" si="173"/>
        <v>14.26584175</v>
      </c>
      <c r="GD14" s="75">
        <f t="shared" si="174"/>
        <v>1.585093527</v>
      </c>
      <c r="GE14" s="75">
        <f t="shared" si="175"/>
        <v>0</v>
      </c>
      <c r="GF14" s="75">
        <f t="shared" si="176"/>
        <v>0</v>
      </c>
      <c r="GG14" s="75">
        <f t="shared" si="177"/>
        <v>1.585093527</v>
      </c>
      <c r="GH14" s="78">
        <f t="shared" si="178"/>
        <v>-0.5</v>
      </c>
      <c r="GI14" s="78">
        <f t="shared" si="179"/>
        <v>-0.8660254038</v>
      </c>
      <c r="GJ14" s="78">
        <f t="shared" si="180"/>
        <v>-2.094395102</v>
      </c>
      <c r="GK14" s="78">
        <f t="shared" si="181"/>
        <v>1</v>
      </c>
      <c r="GL14" s="79">
        <f t="shared" si="182"/>
        <v>-0.5</v>
      </c>
      <c r="GM14" s="79">
        <f t="shared" si="183"/>
        <v>0.8660254038</v>
      </c>
      <c r="GN14" s="79">
        <f t="shared" si="184"/>
        <v>2.094395102</v>
      </c>
      <c r="GO14" s="79">
        <f t="shared" si="185"/>
        <v>1</v>
      </c>
      <c r="GP14" s="50">
        <f t="shared" si="186"/>
        <v>-2.094395102</v>
      </c>
      <c r="GQ14" s="50">
        <f t="shared" si="187"/>
        <v>0</v>
      </c>
      <c r="GR14" s="72">
        <f t="shared" si="188"/>
        <v>-2.094395102</v>
      </c>
      <c r="GS14" s="72">
        <f t="shared" si="189"/>
        <v>-2.094395102</v>
      </c>
      <c r="GT14" s="72">
        <f t="shared" si="190"/>
        <v>-2.094395102</v>
      </c>
      <c r="GU14" s="73">
        <f t="shared" si="191"/>
        <v>1</v>
      </c>
      <c r="GV14" s="73">
        <f t="shared" si="192"/>
        <v>1.062510816</v>
      </c>
      <c r="GW14" s="74">
        <f t="shared" si="193"/>
        <v>1.062510816</v>
      </c>
      <c r="GX14" s="75">
        <f t="shared" si="194"/>
        <v>-0.531255408</v>
      </c>
      <c r="GY14" s="75">
        <f t="shared" si="195"/>
        <v>-0.9201613585</v>
      </c>
      <c r="GZ14" s="75">
        <f t="shared" si="196"/>
        <v>-2.094395102</v>
      </c>
      <c r="HA14" s="75">
        <f t="shared" si="197"/>
        <v>1.062510816</v>
      </c>
      <c r="HB14" s="50">
        <f t="shared" si="198"/>
        <v>2.094395102</v>
      </c>
      <c r="HC14" s="50">
        <f t="shared" si="199"/>
        <v>0</v>
      </c>
      <c r="HD14" s="72">
        <f t="shared" si="200"/>
        <v>2.094395102</v>
      </c>
      <c r="HE14" s="72">
        <f t="shared" si="201"/>
        <v>2.094395102</v>
      </c>
      <c r="HF14" s="72">
        <f t="shared" si="202"/>
        <v>2.094395102</v>
      </c>
      <c r="HG14" s="73">
        <f t="shared" si="203"/>
        <v>1</v>
      </c>
      <c r="HH14" s="73">
        <f t="shared" si="204"/>
        <v>1.585093527</v>
      </c>
      <c r="HI14" s="74">
        <f t="shared" si="205"/>
        <v>1.585093527</v>
      </c>
      <c r="HJ14" s="75">
        <f t="shared" si="206"/>
        <v>-0.7925467636</v>
      </c>
      <c r="HK14" s="75">
        <f t="shared" si="207"/>
        <v>1.372731262</v>
      </c>
      <c r="HL14" s="75">
        <f t="shared" si="208"/>
        <v>2.094395102</v>
      </c>
      <c r="HM14" s="75">
        <f t="shared" si="209"/>
        <v>1.585093527</v>
      </c>
      <c r="HN14" s="50">
        <f t="shared" si="210"/>
        <v>2.094395102</v>
      </c>
      <c r="HO14" s="50">
        <f t="shared" si="211"/>
        <v>0</v>
      </c>
      <c r="HP14" s="72">
        <f t="shared" si="212"/>
        <v>2.094395102</v>
      </c>
      <c r="HQ14" s="72">
        <f t="shared" si="213"/>
        <v>2.094395102</v>
      </c>
      <c r="HR14" s="72">
        <f t="shared" si="214"/>
        <v>2.094395102</v>
      </c>
      <c r="HS14" s="73">
        <f t="shared" si="215"/>
        <v>1</v>
      </c>
      <c r="HT14" s="73">
        <f t="shared" si="216"/>
        <v>1.062510816</v>
      </c>
      <c r="HU14" s="74">
        <f t="shared" si="217"/>
        <v>1.062510816</v>
      </c>
      <c r="HV14" s="75">
        <f t="shared" si="218"/>
        <v>-0.531255408</v>
      </c>
      <c r="HW14" s="75">
        <f t="shared" si="219"/>
        <v>0.9201613585</v>
      </c>
      <c r="HX14" s="75">
        <f t="shared" si="220"/>
        <v>2.094395102</v>
      </c>
      <c r="HY14" s="75">
        <f t="shared" si="221"/>
        <v>1.062510816</v>
      </c>
      <c r="HZ14" s="50">
        <f t="shared" si="222"/>
        <v>-2.094395102</v>
      </c>
      <c r="IA14" s="50">
        <f t="shared" si="223"/>
        <v>0</v>
      </c>
      <c r="IB14" s="72">
        <f t="shared" si="224"/>
        <v>-2.094395102</v>
      </c>
      <c r="IC14" s="72">
        <f t="shared" si="225"/>
        <v>-2.094395102</v>
      </c>
      <c r="ID14" s="72">
        <f t="shared" si="226"/>
        <v>-2.094395102</v>
      </c>
      <c r="IE14" s="73">
        <f t="shared" si="227"/>
        <v>1</v>
      </c>
      <c r="IF14" s="73">
        <f t="shared" si="228"/>
        <v>1.585093527</v>
      </c>
      <c r="IG14" s="74">
        <f t="shared" si="229"/>
        <v>1.585093527</v>
      </c>
      <c r="IH14" s="75">
        <f t="shared" si="230"/>
        <v>-0.7925467636</v>
      </c>
      <c r="II14" s="75">
        <f t="shared" si="231"/>
        <v>-1.372731262</v>
      </c>
      <c r="IJ14" s="75">
        <f t="shared" si="232"/>
        <v>-2.094395102</v>
      </c>
      <c r="IK14" s="75">
        <f t="shared" si="233"/>
        <v>1.585093527</v>
      </c>
    </row>
    <row r="15" ht="12.75" customHeight="1">
      <c r="A15" s="80">
        <f>'Cubic Input'!P19</f>
        <v>0.1421007032</v>
      </c>
      <c r="B15" s="80">
        <f>'Cubic Input'!Q19</f>
        <v>-0.04126776706</v>
      </c>
      <c r="C15" s="80">
        <f>'Cubic Input'!R19</f>
        <v>0.8584313177</v>
      </c>
      <c r="D15" s="80">
        <f>'Cubic Input'!S19</f>
        <v>0.03197296693</v>
      </c>
      <c r="E15" s="80">
        <f t="shared" ref="E15:H15" si="410">0</f>
        <v>0</v>
      </c>
      <c r="F15" s="80">
        <f t="shared" si="410"/>
        <v>0</v>
      </c>
      <c r="G15" s="80">
        <f t="shared" si="410"/>
        <v>0</v>
      </c>
      <c r="H15" s="81">
        <f t="shared" si="410"/>
        <v>0</v>
      </c>
      <c r="I15" s="65">
        <f>'Cubic Input'!M19</f>
        <v>-0.03289197004</v>
      </c>
      <c r="J15" s="66">
        <f t="shared" si="27"/>
        <v>-0.03717088325</v>
      </c>
      <c r="K15" s="66">
        <f t="shared" si="28"/>
        <v>0.1637915037</v>
      </c>
      <c r="L15" s="67">
        <f t="shared" si="29"/>
        <v>-0.03717088325</v>
      </c>
      <c r="M15" s="67">
        <f t="shared" si="30"/>
        <v>0</v>
      </c>
      <c r="N15" s="68">
        <f t="shared" si="31"/>
        <v>0.1637915037</v>
      </c>
      <c r="O15" s="68">
        <f t="shared" si="32"/>
        <v>-2.454863686</v>
      </c>
      <c r="P15" s="69">
        <f t="shared" si="33"/>
        <v>0.1637915037</v>
      </c>
      <c r="Q15" s="69">
        <f t="shared" si="34"/>
        <v>2.454863686</v>
      </c>
      <c r="R15" s="70">
        <f t="shared" ref="R15:U15" si="411">ATAN2(A15,E15)</f>
        <v>0</v>
      </c>
      <c r="S15" s="70">
        <f t="shared" si="411"/>
        <v>3.141592654</v>
      </c>
      <c r="T15" s="70">
        <f t="shared" si="411"/>
        <v>0</v>
      </c>
      <c r="U15" s="70">
        <f t="shared" si="411"/>
        <v>0</v>
      </c>
      <c r="V15" s="70">
        <f t="shared" ref="V15:Y15" si="412">SQRT(POWER(A15,2)+POWER(E15,2))</f>
        <v>0.1421007032</v>
      </c>
      <c r="W15" s="70">
        <f t="shared" si="412"/>
        <v>0.04126776706</v>
      </c>
      <c r="X15" s="70">
        <f t="shared" si="412"/>
        <v>0.8584313177</v>
      </c>
      <c r="Y15" s="70">
        <f t="shared" si="412"/>
        <v>0.03197296693</v>
      </c>
      <c r="Z15" s="71">
        <f t="shared" ref="Z15:AC15" si="413">R15-$R15</f>
        <v>0</v>
      </c>
      <c r="AA15" s="71">
        <f t="shared" si="413"/>
        <v>3.141592654</v>
      </c>
      <c r="AB15" s="71">
        <f t="shared" si="413"/>
        <v>0</v>
      </c>
      <c r="AC15" s="71">
        <f t="shared" si="413"/>
        <v>0</v>
      </c>
      <c r="AD15" s="71">
        <f t="shared" ref="AD15:AG15" si="414">V15/$V15</f>
        <v>1</v>
      </c>
      <c r="AE15" s="71">
        <f t="shared" si="414"/>
        <v>0.2904121242</v>
      </c>
      <c r="AF15" s="71">
        <f t="shared" si="414"/>
        <v>6.041006826</v>
      </c>
      <c r="AG15" s="71">
        <f t="shared" si="414"/>
        <v>0.2250021726</v>
      </c>
      <c r="AH15" s="80">
        <f t="shared" ref="AH15:AK15" si="415">AD15*COS(Z15)</f>
        <v>1</v>
      </c>
      <c r="AI15" s="80">
        <f t="shared" si="415"/>
        <v>-0.2904121242</v>
      </c>
      <c r="AJ15" s="80">
        <f t="shared" si="415"/>
        <v>6.041006826</v>
      </c>
      <c r="AK15" s="80">
        <f t="shared" si="415"/>
        <v>0.2250021726</v>
      </c>
      <c r="AL15" s="80">
        <f t="shared" ref="AL15:AO15" si="416">AD15*SIN(Z15)</f>
        <v>0</v>
      </c>
      <c r="AM15" s="80">
        <f t="shared" si="416"/>
        <v>0</v>
      </c>
      <c r="AN15" s="80">
        <f t="shared" si="416"/>
        <v>0</v>
      </c>
      <c r="AO15" s="80">
        <f t="shared" si="416"/>
        <v>0</v>
      </c>
      <c r="AP15" s="50">
        <f t="shared" si="41"/>
        <v>9.424777961</v>
      </c>
      <c r="AQ15" s="72">
        <f t="shared" si="42"/>
        <v>9.424777961</v>
      </c>
      <c r="AR15" s="72">
        <f t="shared" si="43"/>
        <v>3.141592654</v>
      </c>
      <c r="AS15" s="72">
        <f t="shared" si="44"/>
        <v>3.141592654</v>
      </c>
      <c r="AT15" s="73">
        <f t="shared" si="45"/>
        <v>0.02449312678</v>
      </c>
      <c r="AU15" s="74">
        <f t="shared" si="46"/>
        <v>0.02449312678</v>
      </c>
      <c r="AV15" s="75">
        <f t="shared" si="47"/>
        <v>0.04898625356</v>
      </c>
      <c r="AW15" s="75">
        <f t="shared" si="48"/>
        <v>0</v>
      </c>
      <c r="AX15" s="75">
        <f t="shared" si="49"/>
        <v>0</v>
      </c>
      <c r="AY15" s="75">
        <f t="shared" si="50"/>
        <v>0.04898625356</v>
      </c>
      <c r="AZ15" s="50">
        <f t="shared" ref="AZ15:BA15" si="417">AZ$1*AA15</f>
        <v>3.141592654</v>
      </c>
      <c r="BA15" s="50">
        <f t="shared" si="417"/>
        <v>0</v>
      </c>
      <c r="BB15" s="72">
        <f t="shared" si="52"/>
        <v>3.141592654</v>
      </c>
      <c r="BC15" s="72">
        <f t="shared" si="53"/>
        <v>3.141592654</v>
      </c>
      <c r="BD15" s="72">
        <f t="shared" si="54"/>
        <v>3.141592654</v>
      </c>
      <c r="BE15" s="73">
        <f t="shared" ref="BE15:BF15" si="418">POWER(AE15,BE$1)</f>
        <v>0.2904121242</v>
      </c>
      <c r="BF15" s="73">
        <f t="shared" si="418"/>
        <v>6.041006826</v>
      </c>
      <c r="BG15" s="74">
        <f t="shared" si="56"/>
        <v>1.754381625</v>
      </c>
      <c r="BH15" s="75">
        <f t="shared" si="57"/>
        <v>-15.78943462</v>
      </c>
      <c r="BI15" s="75">
        <f t="shared" si="58"/>
        <v>0</v>
      </c>
      <c r="BJ15" s="75">
        <f t="shared" si="59"/>
        <v>3.141592654</v>
      </c>
      <c r="BK15" s="75">
        <f t="shared" si="60"/>
        <v>15.78943462</v>
      </c>
      <c r="BL15" s="50">
        <f t="shared" si="61"/>
        <v>0</v>
      </c>
      <c r="BM15" s="72">
        <f t="shared" si="62"/>
        <v>0</v>
      </c>
      <c r="BN15" s="72">
        <f t="shared" si="63"/>
        <v>0</v>
      </c>
      <c r="BO15" s="72">
        <f t="shared" si="64"/>
        <v>0</v>
      </c>
      <c r="BP15" s="73">
        <f t="shared" si="65"/>
        <v>0.2250021726</v>
      </c>
      <c r="BQ15" s="74">
        <f t="shared" si="66"/>
        <v>0.2250021726</v>
      </c>
      <c r="BR15" s="75">
        <f t="shared" si="67"/>
        <v>-6.075058659</v>
      </c>
      <c r="BS15" s="75">
        <f t="shared" si="68"/>
        <v>0</v>
      </c>
      <c r="BT15" s="75">
        <f t="shared" si="69"/>
        <v>3.141592654</v>
      </c>
      <c r="BU15" s="75">
        <f t="shared" si="70"/>
        <v>6.075058659</v>
      </c>
      <c r="BV15" s="76">
        <f t="shared" ref="BV15:BW15" si="419">AV15+BH15+BR15</f>
        <v>-21.81550703</v>
      </c>
      <c r="BW15" s="76">
        <f t="shared" si="419"/>
        <v>0</v>
      </c>
      <c r="BX15" s="76">
        <f t="shared" si="72"/>
        <v>3.141592654</v>
      </c>
      <c r="BY15" s="77">
        <f t="shared" si="73"/>
        <v>21.81550703</v>
      </c>
      <c r="BZ15" s="50">
        <f t="shared" ref="BZ15:CA15" si="420">BZ$1*AA15</f>
        <v>6.283185307</v>
      </c>
      <c r="CA15" s="50">
        <f t="shared" si="420"/>
        <v>0</v>
      </c>
      <c r="CB15" s="72">
        <f t="shared" si="75"/>
        <v>6.283185307</v>
      </c>
      <c r="CC15" s="72">
        <f t="shared" si="76"/>
        <v>0</v>
      </c>
      <c r="CD15" s="72">
        <f t="shared" si="77"/>
        <v>0</v>
      </c>
      <c r="CE15" s="73">
        <f t="shared" ref="CE15:CF15" si="421">POWER(AE15,CE$1)</f>
        <v>0.0843392019</v>
      </c>
      <c r="CF15" s="73">
        <f t="shared" si="421"/>
        <v>36.49376347</v>
      </c>
      <c r="CG15" s="74">
        <f t="shared" si="79"/>
        <v>3.077854885</v>
      </c>
      <c r="CH15" s="75">
        <f t="shared" si="80"/>
        <v>-3.077854885</v>
      </c>
      <c r="CI15" s="75">
        <f t="shared" si="81"/>
        <v>0</v>
      </c>
      <c r="CJ15" s="75">
        <f t="shared" si="82"/>
        <v>3.141592654</v>
      </c>
      <c r="CK15" s="75">
        <f t="shared" si="83"/>
        <v>3.077854885</v>
      </c>
      <c r="CL15" s="50">
        <f t="shared" si="84"/>
        <v>0</v>
      </c>
      <c r="CM15" s="72">
        <f t="shared" si="85"/>
        <v>0</v>
      </c>
      <c r="CN15" s="72">
        <f t="shared" si="86"/>
        <v>0</v>
      </c>
      <c r="CO15" s="72">
        <f t="shared" si="87"/>
        <v>0</v>
      </c>
      <c r="CP15" s="73">
        <f t="shared" si="88"/>
        <v>220.4590742</v>
      </c>
      <c r="CQ15" s="74">
        <f t="shared" si="89"/>
        <v>220.4590742</v>
      </c>
      <c r="CR15" s="75">
        <f t="shared" si="90"/>
        <v>881.836297</v>
      </c>
      <c r="CS15" s="75">
        <f t="shared" si="91"/>
        <v>0</v>
      </c>
      <c r="CT15" s="75">
        <f t="shared" si="92"/>
        <v>0</v>
      </c>
      <c r="CU15" s="75">
        <f t="shared" si="93"/>
        <v>881.836297</v>
      </c>
      <c r="CV15" s="50">
        <f t="shared" si="94"/>
        <v>9.424777961</v>
      </c>
      <c r="CW15" s="50">
        <f t="shared" si="95"/>
        <v>0</v>
      </c>
      <c r="CX15" s="72">
        <f t="shared" si="96"/>
        <v>9.424777961</v>
      </c>
      <c r="CY15" s="72">
        <f t="shared" si="97"/>
        <v>3.141592654</v>
      </c>
      <c r="CZ15" s="72">
        <f t="shared" si="98"/>
        <v>3.141592654</v>
      </c>
      <c r="DA15" s="73">
        <f t="shared" si="99"/>
        <v>0.02449312678</v>
      </c>
      <c r="DB15" s="73">
        <f t="shared" si="100"/>
        <v>0.2250021726</v>
      </c>
      <c r="DC15" s="74">
        <f t="shared" si="101"/>
        <v>0.005511006738</v>
      </c>
      <c r="DD15" s="75">
        <f t="shared" si="102"/>
        <v>-0.02204402695</v>
      </c>
      <c r="DE15" s="75">
        <f t="shared" si="103"/>
        <v>0</v>
      </c>
      <c r="DF15" s="75">
        <f t="shared" si="104"/>
        <v>3.141592654</v>
      </c>
      <c r="DG15" s="75">
        <f t="shared" si="105"/>
        <v>0.02204402695</v>
      </c>
      <c r="DH15" s="50">
        <f t="shared" ref="DH15:DJ15" si="422">DH$1*AA15</f>
        <v>3.141592654</v>
      </c>
      <c r="DI15" s="50">
        <f t="shared" si="422"/>
        <v>0</v>
      </c>
      <c r="DJ15" s="50">
        <f t="shared" si="422"/>
        <v>0</v>
      </c>
      <c r="DK15" s="72">
        <f t="shared" si="107"/>
        <v>3.141592654</v>
      </c>
      <c r="DL15" s="72">
        <f t="shared" si="108"/>
        <v>3.141592654</v>
      </c>
      <c r="DM15" s="72">
        <f t="shared" si="109"/>
        <v>3.141592654</v>
      </c>
      <c r="DN15" s="73">
        <f t="shared" ref="DN15:DP15" si="423">POWER(AE15,DN$1)</f>
        <v>0.2904121242</v>
      </c>
      <c r="DO15" s="73">
        <f t="shared" si="423"/>
        <v>6.041006826</v>
      </c>
      <c r="DP15" s="73">
        <f t="shared" si="423"/>
        <v>0.2250021726</v>
      </c>
      <c r="DQ15" s="74">
        <f t="shared" si="111"/>
        <v>0.3947396771</v>
      </c>
      <c r="DR15" s="75">
        <f t="shared" si="112"/>
        <v>7.105314188</v>
      </c>
      <c r="DS15" s="75">
        <f t="shared" si="113"/>
        <v>0</v>
      </c>
      <c r="DT15" s="75">
        <f t="shared" si="114"/>
        <v>0</v>
      </c>
      <c r="DU15" s="75">
        <f t="shared" si="115"/>
        <v>7.105314188</v>
      </c>
      <c r="DV15" s="50">
        <f t="shared" si="116"/>
        <v>0</v>
      </c>
      <c r="DW15" s="72">
        <f t="shared" si="117"/>
        <v>0</v>
      </c>
      <c r="DX15" s="72">
        <f t="shared" si="118"/>
        <v>0</v>
      </c>
      <c r="DY15" s="72">
        <f t="shared" si="119"/>
        <v>0</v>
      </c>
      <c r="DZ15" s="73">
        <f t="shared" si="120"/>
        <v>0.05062597766</v>
      </c>
      <c r="EA15" s="74">
        <f t="shared" si="121"/>
        <v>0.05062597766</v>
      </c>
      <c r="EB15" s="75">
        <f t="shared" si="122"/>
        <v>1.366901397</v>
      </c>
      <c r="EC15" s="75">
        <f t="shared" si="123"/>
        <v>0</v>
      </c>
      <c r="ED15" s="75">
        <f t="shared" si="124"/>
        <v>0</v>
      </c>
      <c r="EE15" s="75">
        <f t="shared" si="125"/>
        <v>1.366901397</v>
      </c>
      <c r="EF15" s="76">
        <f t="shared" ref="EF15:EG15" si="424">CH15+CR15+DD15+DR15+EB15</f>
        <v>887.2086136</v>
      </c>
      <c r="EG15" s="76">
        <f t="shared" si="424"/>
        <v>0</v>
      </c>
      <c r="EH15" s="76">
        <f t="shared" si="127"/>
        <v>0</v>
      </c>
      <c r="EI15" s="77">
        <f t="shared" si="128"/>
        <v>887.2086136</v>
      </c>
      <c r="EJ15" s="50">
        <f t="shared" si="129"/>
        <v>0</v>
      </c>
      <c r="EK15" s="72">
        <f t="shared" si="130"/>
        <v>0</v>
      </c>
      <c r="EL15" s="72">
        <f t="shared" si="131"/>
        <v>0</v>
      </c>
      <c r="EM15" s="72">
        <f t="shared" si="132"/>
        <v>0</v>
      </c>
      <c r="EN15" s="73">
        <f t="shared" si="133"/>
        <v>29.7860473</v>
      </c>
      <c r="EO15" s="74">
        <f t="shared" si="134"/>
        <v>29.7860473</v>
      </c>
      <c r="EP15" s="75">
        <f t="shared" si="135"/>
        <v>154.7728418</v>
      </c>
      <c r="EQ15" s="75">
        <f t="shared" si="136"/>
        <v>0</v>
      </c>
      <c r="ER15" s="75">
        <f t="shared" si="137"/>
        <v>0</v>
      </c>
      <c r="ES15" s="75">
        <f t="shared" si="138"/>
        <v>154.7728418</v>
      </c>
      <c r="ET15" s="76">
        <f t="shared" ref="ET15:EU15" si="425">BV15+EP15</f>
        <v>132.9573348</v>
      </c>
      <c r="EU15" s="76">
        <f t="shared" si="425"/>
        <v>0</v>
      </c>
      <c r="EV15" s="76">
        <f t="shared" si="140"/>
        <v>0</v>
      </c>
      <c r="EW15" s="77">
        <f t="shared" si="141"/>
        <v>132.9573348</v>
      </c>
      <c r="EX15" s="50">
        <f t="shared" si="142"/>
        <v>0</v>
      </c>
      <c r="EY15" s="72">
        <f t="shared" si="143"/>
        <v>0</v>
      </c>
      <c r="EZ15" s="72">
        <f t="shared" si="144"/>
        <v>0</v>
      </c>
      <c r="FA15" s="72">
        <f t="shared" si="145"/>
        <v>0</v>
      </c>
      <c r="FB15" s="73">
        <f t="shared" si="146"/>
        <v>5.103922841</v>
      </c>
      <c r="FC15" s="74">
        <f t="shared" si="147"/>
        <v>5.103922841</v>
      </c>
      <c r="FD15" s="75">
        <f t="shared" si="148"/>
        <v>1.350328748</v>
      </c>
      <c r="FE15" s="75">
        <f t="shared" si="149"/>
        <v>0</v>
      </c>
      <c r="FF15" s="75">
        <f t="shared" si="150"/>
        <v>0</v>
      </c>
      <c r="FG15" s="75">
        <f t="shared" si="151"/>
        <v>1.350328748</v>
      </c>
      <c r="FH15" s="50">
        <f t="shared" si="152"/>
        <v>6.283185307</v>
      </c>
      <c r="FI15" s="72">
        <f t="shared" si="153"/>
        <v>6.283185307</v>
      </c>
      <c r="FJ15" s="72">
        <f t="shared" si="154"/>
        <v>0</v>
      </c>
      <c r="FK15" s="72">
        <f t="shared" si="155"/>
        <v>0</v>
      </c>
      <c r="FL15" s="73">
        <f t="shared" si="156"/>
        <v>0.0843392019</v>
      </c>
      <c r="FM15" s="74">
        <f t="shared" si="157"/>
        <v>0.0843392019</v>
      </c>
      <c r="FN15" s="75">
        <f t="shared" si="158"/>
        <v>-0.0843392019</v>
      </c>
      <c r="FO15" s="75">
        <f t="shared" si="159"/>
        <v>0</v>
      </c>
      <c r="FP15" s="75">
        <f t="shared" si="160"/>
        <v>3.141592654</v>
      </c>
      <c r="FQ15" s="75">
        <f t="shared" si="161"/>
        <v>0.0843392019</v>
      </c>
      <c r="FR15" s="76">
        <f t="shared" si="162"/>
        <v>18.03868128</v>
      </c>
      <c r="FS15" s="76">
        <f t="shared" si="163"/>
        <v>0</v>
      </c>
      <c r="FT15" s="76">
        <f t="shared" si="164"/>
        <v>0</v>
      </c>
      <c r="FU15" s="77">
        <f t="shared" si="165"/>
        <v>18.03868128</v>
      </c>
      <c r="FV15" s="50">
        <f t="shared" si="166"/>
        <v>0</v>
      </c>
      <c r="FW15" s="50">
        <f t="shared" si="167"/>
        <v>0</v>
      </c>
      <c r="FX15" s="72">
        <f t="shared" si="168"/>
        <v>0</v>
      </c>
      <c r="FY15" s="72">
        <f t="shared" si="169"/>
        <v>0</v>
      </c>
      <c r="FZ15" s="72">
        <f t="shared" si="170"/>
        <v>0</v>
      </c>
      <c r="GA15" s="73">
        <f t="shared" si="171"/>
        <v>18.03868128</v>
      </c>
      <c r="GB15" s="73">
        <f t="shared" si="172"/>
        <v>0.7405604017</v>
      </c>
      <c r="GC15" s="74">
        <f t="shared" si="173"/>
        <v>13.35873305</v>
      </c>
      <c r="GD15" s="75">
        <f t="shared" si="174"/>
        <v>1.484303673</v>
      </c>
      <c r="GE15" s="75">
        <f t="shared" si="175"/>
        <v>0</v>
      </c>
      <c r="GF15" s="75">
        <f t="shared" si="176"/>
        <v>0</v>
      </c>
      <c r="GG15" s="75">
        <f t="shared" si="177"/>
        <v>1.484303673</v>
      </c>
      <c r="GH15" s="78">
        <f t="shared" si="178"/>
        <v>-0.5</v>
      </c>
      <c r="GI15" s="78">
        <f t="shared" si="179"/>
        <v>-0.8660254038</v>
      </c>
      <c r="GJ15" s="78">
        <f t="shared" si="180"/>
        <v>-2.094395102</v>
      </c>
      <c r="GK15" s="78">
        <f t="shared" si="181"/>
        <v>1</v>
      </c>
      <c r="GL15" s="79">
        <f t="shared" si="182"/>
        <v>-0.5</v>
      </c>
      <c r="GM15" s="79">
        <f t="shared" si="183"/>
        <v>0.8660254038</v>
      </c>
      <c r="GN15" s="79">
        <f t="shared" si="184"/>
        <v>2.094395102</v>
      </c>
      <c r="GO15" s="79">
        <f t="shared" si="185"/>
        <v>1</v>
      </c>
      <c r="GP15" s="50">
        <f t="shared" si="186"/>
        <v>-2.094395102</v>
      </c>
      <c r="GQ15" s="50">
        <f t="shared" si="187"/>
        <v>0</v>
      </c>
      <c r="GR15" s="72">
        <f t="shared" si="188"/>
        <v>-2.094395102</v>
      </c>
      <c r="GS15" s="72">
        <f t="shared" si="189"/>
        <v>-2.094395102</v>
      </c>
      <c r="GT15" s="72">
        <f t="shared" si="190"/>
        <v>-2.094395102</v>
      </c>
      <c r="GU15" s="73">
        <f t="shared" si="191"/>
        <v>1</v>
      </c>
      <c r="GV15" s="73">
        <f t="shared" si="192"/>
        <v>1.350328748</v>
      </c>
      <c r="GW15" s="74">
        <f t="shared" si="193"/>
        <v>1.350328748</v>
      </c>
      <c r="GX15" s="75">
        <f t="shared" si="194"/>
        <v>-0.6751643739</v>
      </c>
      <c r="GY15" s="75">
        <f t="shared" si="195"/>
        <v>-1.169418999</v>
      </c>
      <c r="GZ15" s="75">
        <f t="shared" si="196"/>
        <v>-2.094395102</v>
      </c>
      <c r="HA15" s="75">
        <f t="shared" si="197"/>
        <v>1.350328748</v>
      </c>
      <c r="HB15" s="50">
        <f t="shared" si="198"/>
        <v>2.094395102</v>
      </c>
      <c r="HC15" s="50">
        <f t="shared" si="199"/>
        <v>0</v>
      </c>
      <c r="HD15" s="72">
        <f t="shared" si="200"/>
        <v>2.094395102</v>
      </c>
      <c r="HE15" s="72">
        <f t="shared" si="201"/>
        <v>2.094395102</v>
      </c>
      <c r="HF15" s="72">
        <f t="shared" si="202"/>
        <v>2.094395102</v>
      </c>
      <c r="HG15" s="73">
        <f t="shared" si="203"/>
        <v>1</v>
      </c>
      <c r="HH15" s="73">
        <f t="shared" si="204"/>
        <v>1.484303673</v>
      </c>
      <c r="HI15" s="74">
        <f t="shared" si="205"/>
        <v>1.484303673</v>
      </c>
      <c r="HJ15" s="75">
        <f t="shared" si="206"/>
        <v>-0.7421518363</v>
      </c>
      <c r="HK15" s="75">
        <f t="shared" si="207"/>
        <v>1.285444687</v>
      </c>
      <c r="HL15" s="75">
        <f t="shared" si="208"/>
        <v>2.094395102</v>
      </c>
      <c r="HM15" s="75">
        <f t="shared" si="209"/>
        <v>1.484303673</v>
      </c>
      <c r="HN15" s="50">
        <f t="shared" si="210"/>
        <v>2.094395102</v>
      </c>
      <c r="HO15" s="50">
        <f t="shared" si="211"/>
        <v>0</v>
      </c>
      <c r="HP15" s="72">
        <f t="shared" si="212"/>
        <v>2.094395102</v>
      </c>
      <c r="HQ15" s="72">
        <f t="shared" si="213"/>
        <v>2.094395102</v>
      </c>
      <c r="HR15" s="72">
        <f t="shared" si="214"/>
        <v>2.094395102</v>
      </c>
      <c r="HS15" s="73">
        <f t="shared" si="215"/>
        <v>1</v>
      </c>
      <c r="HT15" s="73">
        <f t="shared" si="216"/>
        <v>1.350328748</v>
      </c>
      <c r="HU15" s="74">
        <f t="shared" si="217"/>
        <v>1.350328748</v>
      </c>
      <c r="HV15" s="75">
        <f t="shared" si="218"/>
        <v>-0.6751643739</v>
      </c>
      <c r="HW15" s="75">
        <f t="shared" si="219"/>
        <v>1.169418999</v>
      </c>
      <c r="HX15" s="75">
        <f t="shared" si="220"/>
        <v>2.094395102</v>
      </c>
      <c r="HY15" s="75">
        <f t="shared" si="221"/>
        <v>1.350328748</v>
      </c>
      <c r="HZ15" s="50">
        <f t="shared" si="222"/>
        <v>-2.094395102</v>
      </c>
      <c r="IA15" s="50">
        <f t="shared" si="223"/>
        <v>0</v>
      </c>
      <c r="IB15" s="72">
        <f t="shared" si="224"/>
        <v>-2.094395102</v>
      </c>
      <c r="IC15" s="72">
        <f t="shared" si="225"/>
        <v>-2.094395102</v>
      </c>
      <c r="ID15" s="72">
        <f t="shared" si="226"/>
        <v>-2.094395102</v>
      </c>
      <c r="IE15" s="73">
        <f t="shared" si="227"/>
        <v>1</v>
      </c>
      <c r="IF15" s="73">
        <f t="shared" si="228"/>
        <v>1.484303673</v>
      </c>
      <c r="IG15" s="74">
        <f t="shared" si="229"/>
        <v>1.484303673</v>
      </c>
      <c r="IH15" s="75">
        <f t="shared" si="230"/>
        <v>-0.7421518363</v>
      </c>
      <c r="II15" s="75">
        <f t="shared" si="231"/>
        <v>-1.285444687</v>
      </c>
      <c r="IJ15" s="75">
        <f t="shared" si="232"/>
        <v>-2.094395102</v>
      </c>
      <c r="IK15" s="75">
        <f t="shared" si="233"/>
        <v>1.484303673</v>
      </c>
    </row>
    <row r="16" ht="12.75" customHeight="1">
      <c r="A16" s="80">
        <f>'Cubic Input'!P20</f>
        <v>0.1421007032</v>
      </c>
      <c r="B16" s="80">
        <f>'Cubic Input'!Q20</f>
        <v>-0.4650736607</v>
      </c>
      <c r="C16" s="80">
        <f>'Cubic Input'!R20</f>
        <v>0.8608733245</v>
      </c>
      <c r="D16" s="80">
        <f>'Cubic Input'!S20</f>
        <v>-0.05309833244</v>
      </c>
      <c r="E16" s="80">
        <f t="shared" ref="E16:H16" si="426">0</f>
        <v>0</v>
      </c>
      <c r="F16" s="80">
        <f t="shared" si="426"/>
        <v>0</v>
      </c>
      <c r="G16" s="80">
        <f t="shared" si="426"/>
        <v>0</v>
      </c>
      <c r="H16" s="81">
        <f t="shared" si="426"/>
        <v>0</v>
      </c>
      <c r="I16" s="65">
        <f>'Cubic Input'!M20</f>
        <v>0.06292846339</v>
      </c>
      <c r="J16" s="66">
        <f t="shared" si="27"/>
        <v>0.06383830204</v>
      </c>
      <c r="K16" s="66">
        <f t="shared" si="28"/>
        <v>1.604503648</v>
      </c>
      <c r="L16" s="67">
        <f t="shared" si="29"/>
        <v>0.06383830204</v>
      </c>
      <c r="M16" s="67">
        <f t="shared" si="30"/>
        <v>0</v>
      </c>
      <c r="N16" s="68">
        <f t="shared" si="31"/>
        <v>1.604503648</v>
      </c>
      <c r="O16" s="68">
        <f t="shared" si="32"/>
        <v>-1.810773961</v>
      </c>
      <c r="P16" s="69">
        <f t="shared" si="33"/>
        <v>1.604503648</v>
      </c>
      <c r="Q16" s="69">
        <f t="shared" si="34"/>
        <v>1.810773961</v>
      </c>
      <c r="R16" s="70">
        <f t="shared" ref="R16:U16" si="427">ATAN2(A16,E16)</f>
        <v>0</v>
      </c>
      <c r="S16" s="70">
        <f t="shared" si="427"/>
        <v>3.141592654</v>
      </c>
      <c r="T16" s="70">
        <f t="shared" si="427"/>
        <v>0</v>
      </c>
      <c r="U16" s="70">
        <f t="shared" si="427"/>
        <v>3.141592654</v>
      </c>
      <c r="V16" s="70">
        <f t="shared" ref="V16:Y16" si="428">SQRT(POWER(A16,2)+POWER(E16,2))</f>
        <v>0.1421007032</v>
      </c>
      <c r="W16" s="70">
        <f t="shared" si="428"/>
        <v>0.4650736607</v>
      </c>
      <c r="X16" s="70">
        <f t="shared" si="428"/>
        <v>0.8608733245</v>
      </c>
      <c r="Y16" s="70">
        <f t="shared" si="428"/>
        <v>0.05309833244</v>
      </c>
      <c r="Z16" s="71">
        <f t="shared" ref="Z16:AC16" si="429">R16-$R16</f>
        <v>0</v>
      </c>
      <c r="AA16" s="71">
        <f t="shared" si="429"/>
        <v>3.141592654</v>
      </c>
      <c r="AB16" s="71">
        <f t="shared" si="429"/>
        <v>0</v>
      </c>
      <c r="AC16" s="71">
        <f t="shared" si="429"/>
        <v>3.141592654</v>
      </c>
      <c r="AD16" s="71">
        <f t="shared" ref="AD16:AG16" si="430">V16/$V16</f>
        <v>1</v>
      </c>
      <c r="AE16" s="71">
        <f t="shared" si="430"/>
        <v>3.272845597</v>
      </c>
      <c r="AF16" s="71">
        <f t="shared" si="430"/>
        <v>6.05819187</v>
      </c>
      <c r="AG16" s="71">
        <f t="shared" si="430"/>
        <v>0.3736669225</v>
      </c>
      <c r="AH16" s="80">
        <f t="shared" ref="AH16:AK16" si="431">AD16*COS(Z16)</f>
        <v>1</v>
      </c>
      <c r="AI16" s="80">
        <f t="shared" si="431"/>
        <v>-3.272845597</v>
      </c>
      <c r="AJ16" s="80">
        <f t="shared" si="431"/>
        <v>6.05819187</v>
      </c>
      <c r="AK16" s="80">
        <f t="shared" si="431"/>
        <v>-0.3736669225</v>
      </c>
      <c r="AL16" s="80">
        <f t="shared" ref="AL16:AO16" si="432">AD16*SIN(Z16)</f>
        <v>0</v>
      </c>
      <c r="AM16" s="80">
        <f t="shared" si="432"/>
        <v>0</v>
      </c>
      <c r="AN16" s="80">
        <f t="shared" si="432"/>
        <v>0</v>
      </c>
      <c r="AO16" s="80">
        <f t="shared" si="432"/>
        <v>0</v>
      </c>
      <c r="AP16" s="50">
        <f t="shared" si="41"/>
        <v>9.424777961</v>
      </c>
      <c r="AQ16" s="72">
        <f t="shared" si="42"/>
        <v>9.424777961</v>
      </c>
      <c r="AR16" s="72">
        <f t="shared" si="43"/>
        <v>3.141592654</v>
      </c>
      <c r="AS16" s="72">
        <f t="shared" si="44"/>
        <v>3.141592654</v>
      </c>
      <c r="AT16" s="73">
        <f t="shared" si="45"/>
        <v>35.05714551</v>
      </c>
      <c r="AU16" s="74">
        <f t="shared" si="46"/>
        <v>35.05714551</v>
      </c>
      <c r="AV16" s="75">
        <f t="shared" si="47"/>
        <v>70.11429103</v>
      </c>
      <c r="AW16" s="75">
        <f t="shared" si="48"/>
        <v>0</v>
      </c>
      <c r="AX16" s="75">
        <f t="shared" si="49"/>
        <v>0</v>
      </c>
      <c r="AY16" s="75">
        <f t="shared" si="50"/>
        <v>70.11429103</v>
      </c>
      <c r="AZ16" s="50">
        <f t="shared" ref="AZ16:BA16" si="433">AZ$1*AA16</f>
        <v>3.141592654</v>
      </c>
      <c r="BA16" s="50">
        <f t="shared" si="433"/>
        <v>0</v>
      </c>
      <c r="BB16" s="72">
        <f t="shared" si="52"/>
        <v>3.141592654</v>
      </c>
      <c r="BC16" s="72">
        <f t="shared" si="53"/>
        <v>3.141592654</v>
      </c>
      <c r="BD16" s="72">
        <f t="shared" si="54"/>
        <v>3.141592654</v>
      </c>
      <c r="BE16" s="73">
        <f t="shared" ref="BE16:BF16" si="434">POWER(AE16,BE$1)</f>
        <v>3.272845597</v>
      </c>
      <c r="BF16" s="73">
        <f t="shared" si="434"/>
        <v>6.05819187</v>
      </c>
      <c r="BG16" s="74">
        <f t="shared" si="56"/>
        <v>19.82752659</v>
      </c>
      <c r="BH16" s="75">
        <f t="shared" si="57"/>
        <v>-178.4477393</v>
      </c>
      <c r="BI16" s="75">
        <f t="shared" si="58"/>
        <v>0</v>
      </c>
      <c r="BJ16" s="75">
        <f t="shared" si="59"/>
        <v>3.141592654</v>
      </c>
      <c r="BK16" s="75">
        <f t="shared" si="60"/>
        <v>178.4477393</v>
      </c>
      <c r="BL16" s="50">
        <f t="shared" si="61"/>
        <v>3.141592654</v>
      </c>
      <c r="BM16" s="72">
        <f t="shared" si="62"/>
        <v>3.141592654</v>
      </c>
      <c r="BN16" s="72">
        <f t="shared" si="63"/>
        <v>3.141592654</v>
      </c>
      <c r="BO16" s="72">
        <f t="shared" si="64"/>
        <v>3.141592654</v>
      </c>
      <c r="BP16" s="73">
        <f t="shared" si="65"/>
        <v>0.3736669225</v>
      </c>
      <c r="BQ16" s="74">
        <f t="shared" si="66"/>
        <v>0.3736669225</v>
      </c>
      <c r="BR16" s="75">
        <f t="shared" si="67"/>
        <v>10.08900691</v>
      </c>
      <c r="BS16" s="75">
        <f t="shared" si="68"/>
        <v>0</v>
      </c>
      <c r="BT16" s="75">
        <f t="shared" si="69"/>
        <v>0</v>
      </c>
      <c r="BU16" s="75">
        <f t="shared" si="70"/>
        <v>10.08900691</v>
      </c>
      <c r="BV16" s="76">
        <f t="shared" ref="BV16:BW16" si="435">AV16+BH16+BR16</f>
        <v>-98.24444135</v>
      </c>
      <c r="BW16" s="76">
        <f t="shared" si="435"/>
        <v>0</v>
      </c>
      <c r="BX16" s="76">
        <f t="shared" si="72"/>
        <v>3.141592654</v>
      </c>
      <c r="BY16" s="77">
        <f t="shared" si="73"/>
        <v>98.24444135</v>
      </c>
      <c r="BZ16" s="50">
        <f t="shared" ref="BZ16:CA16" si="436">BZ$1*AA16</f>
        <v>6.283185307</v>
      </c>
      <c r="CA16" s="50">
        <f t="shared" si="436"/>
        <v>0</v>
      </c>
      <c r="CB16" s="72">
        <f t="shared" si="75"/>
        <v>6.283185307</v>
      </c>
      <c r="CC16" s="72">
        <f t="shared" si="76"/>
        <v>0</v>
      </c>
      <c r="CD16" s="72">
        <f t="shared" si="77"/>
        <v>0</v>
      </c>
      <c r="CE16" s="73">
        <f t="shared" ref="CE16:CF16" si="437">POWER(AE16,CE$1)</f>
        <v>10.7115183</v>
      </c>
      <c r="CF16" s="73">
        <f t="shared" si="437"/>
        <v>36.70168873</v>
      </c>
      <c r="CG16" s="74">
        <f t="shared" si="79"/>
        <v>393.1308106</v>
      </c>
      <c r="CH16" s="75">
        <f t="shared" si="80"/>
        <v>-393.1308106</v>
      </c>
      <c r="CI16" s="75">
        <f t="shared" si="81"/>
        <v>0</v>
      </c>
      <c r="CJ16" s="75">
        <f t="shared" si="82"/>
        <v>3.141592654</v>
      </c>
      <c r="CK16" s="75">
        <f t="shared" si="83"/>
        <v>393.1308106</v>
      </c>
      <c r="CL16" s="50">
        <f t="shared" si="84"/>
        <v>0</v>
      </c>
      <c r="CM16" s="72">
        <f t="shared" si="85"/>
        <v>0</v>
      </c>
      <c r="CN16" s="72">
        <f t="shared" si="86"/>
        <v>0</v>
      </c>
      <c r="CO16" s="72">
        <f t="shared" si="87"/>
        <v>0</v>
      </c>
      <c r="CP16" s="73">
        <f t="shared" si="88"/>
        <v>222.3458723</v>
      </c>
      <c r="CQ16" s="74">
        <f t="shared" si="89"/>
        <v>222.3458723</v>
      </c>
      <c r="CR16" s="75">
        <f t="shared" si="90"/>
        <v>889.3834891</v>
      </c>
      <c r="CS16" s="75">
        <f t="shared" si="91"/>
        <v>0</v>
      </c>
      <c r="CT16" s="75">
        <f t="shared" si="92"/>
        <v>0</v>
      </c>
      <c r="CU16" s="75">
        <f t="shared" si="93"/>
        <v>889.3834891</v>
      </c>
      <c r="CV16" s="50">
        <f t="shared" si="94"/>
        <v>9.424777961</v>
      </c>
      <c r="CW16" s="50">
        <f t="shared" si="95"/>
        <v>3.141592654</v>
      </c>
      <c r="CX16" s="72">
        <f t="shared" si="96"/>
        <v>12.56637061</v>
      </c>
      <c r="CY16" s="72">
        <f t="shared" si="97"/>
        <v>0</v>
      </c>
      <c r="CZ16" s="72">
        <f t="shared" si="98"/>
        <v>0</v>
      </c>
      <c r="DA16" s="73">
        <f t="shared" si="99"/>
        <v>35.05714551</v>
      </c>
      <c r="DB16" s="73">
        <f t="shared" si="100"/>
        <v>0.3736669225</v>
      </c>
      <c r="DC16" s="74">
        <f t="shared" si="101"/>
        <v>13.09969568</v>
      </c>
      <c r="DD16" s="75">
        <f t="shared" si="102"/>
        <v>52.39878271</v>
      </c>
      <c r="DE16" s="75">
        <f t="shared" si="103"/>
        <v>0</v>
      </c>
      <c r="DF16" s="75">
        <f t="shared" si="104"/>
        <v>0</v>
      </c>
      <c r="DG16" s="75">
        <f t="shared" si="105"/>
        <v>52.39878271</v>
      </c>
      <c r="DH16" s="50">
        <f t="shared" ref="DH16:DJ16" si="438">DH$1*AA16</f>
        <v>3.141592654</v>
      </c>
      <c r="DI16" s="50">
        <f t="shared" si="438"/>
        <v>0</v>
      </c>
      <c r="DJ16" s="50">
        <f t="shared" si="438"/>
        <v>3.141592654</v>
      </c>
      <c r="DK16" s="72">
        <f t="shared" si="107"/>
        <v>6.283185307</v>
      </c>
      <c r="DL16" s="72">
        <f t="shared" si="108"/>
        <v>0</v>
      </c>
      <c r="DM16" s="72">
        <f t="shared" si="109"/>
        <v>0</v>
      </c>
      <c r="DN16" s="73">
        <f t="shared" ref="DN16:DP16" si="439">POWER(AE16,DN$1)</f>
        <v>3.272845597</v>
      </c>
      <c r="DO16" s="73">
        <f t="shared" si="439"/>
        <v>6.05819187</v>
      </c>
      <c r="DP16" s="73">
        <f t="shared" si="439"/>
        <v>0.3736669225</v>
      </c>
      <c r="DQ16" s="74">
        <f t="shared" si="111"/>
        <v>7.408890842</v>
      </c>
      <c r="DR16" s="75">
        <f t="shared" si="112"/>
        <v>-133.3600351</v>
      </c>
      <c r="DS16" s="75">
        <f t="shared" si="113"/>
        <v>0</v>
      </c>
      <c r="DT16" s="75">
        <f t="shared" si="114"/>
        <v>3.141592654</v>
      </c>
      <c r="DU16" s="75">
        <f t="shared" si="115"/>
        <v>133.3600351</v>
      </c>
      <c r="DV16" s="50">
        <f t="shared" si="116"/>
        <v>6.283185307</v>
      </c>
      <c r="DW16" s="72">
        <f t="shared" si="117"/>
        <v>6.283185307</v>
      </c>
      <c r="DX16" s="72">
        <f t="shared" si="118"/>
        <v>0</v>
      </c>
      <c r="DY16" s="72">
        <f t="shared" si="119"/>
        <v>0</v>
      </c>
      <c r="DZ16" s="73">
        <f t="shared" si="120"/>
        <v>0.139626969</v>
      </c>
      <c r="EA16" s="74">
        <f t="shared" si="121"/>
        <v>0.139626969</v>
      </c>
      <c r="EB16" s="75">
        <f t="shared" si="122"/>
        <v>3.769928163</v>
      </c>
      <c r="EC16" s="75">
        <f t="shared" si="123"/>
        <v>0</v>
      </c>
      <c r="ED16" s="75">
        <f t="shared" si="124"/>
        <v>0</v>
      </c>
      <c r="EE16" s="75">
        <f t="shared" si="125"/>
        <v>3.769928163</v>
      </c>
      <c r="EF16" s="76">
        <f t="shared" ref="EF16:EG16" si="440">CH16+CR16+DD16+DR16+EB16</f>
        <v>419.0613543</v>
      </c>
      <c r="EG16" s="76">
        <f t="shared" si="440"/>
        <v>0</v>
      </c>
      <c r="EH16" s="76">
        <f t="shared" si="127"/>
        <v>0</v>
      </c>
      <c r="EI16" s="77">
        <f t="shared" si="128"/>
        <v>419.0613543</v>
      </c>
      <c r="EJ16" s="50">
        <f t="shared" si="129"/>
        <v>0</v>
      </c>
      <c r="EK16" s="72">
        <f t="shared" si="130"/>
        <v>0</v>
      </c>
      <c r="EL16" s="72">
        <f t="shared" si="131"/>
        <v>0</v>
      </c>
      <c r="EM16" s="72">
        <f t="shared" si="132"/>
        <v>0</v>
      </c>
      <c r="EN16" s="73">
        <f t="shared" si="133"/>
        <v>20.47098811</v>
      </c>
      <c r="EO16" s="74">
        <f t="shared" si="134"/>
        <v>20.47098811</v>
      </c>
      <c r="EP16" s="75">
        <f t="shared" si="135"/>
        <v>106.3703745</v>
      </c>
      <c r="EQ16" s="75">
        <f t="shared" si="136"/>
        <v>0</v>
      </c>
      <c r="ER16" s="75">
        <f t="shared" si="137"/>
        <v>0</v>
      </c>
      <c r="ES16" s="75">
        <f t="shared" si="138"/>
        <v>106.3703745</v>
      </c>
      <c r="ET16" s="76">
        <f t="shared" ref="ET16:EU16" si="441">BV16+EP16</f>
        <v>8.125933123</v>
      </c>
      <c r="EU16" s="76">
        <f t="shared" si="441"/>
        <v>0</v>
      </c>
      <c r="EV16" s="76">
        <f t="shared" si="140"/>
        <v>0</v>
      </c>
      <c r="EW16" s="77">
        <f t="shared" si="141"/>
        <v>8.125933123</v>
      </c>
      <c r="EX16" s="50">
        <f t="shared" si="142"/>
        <v>0</v>
      </c>
      <c r="EY16" s="72">
        <f t="shared" si="143"/>
        <v>0</v>
      </c>
      <c r="EZ16" s="72">
        <f t="shared" si="144"/>
        <v>0</v>
      </c>
      <c r="FA16" s="72">
        <f t="shared" si="145"/>
        <v>0</v>
      </c>
      <c r="FB16" s="73">
        <f t="shared" si="146"/>
        <v>2.010439837</v>
      </c>
      <c r="FC16" s="74">
        <f t="shared" si="147"/>
        <v>2.010439837</v>
      </c>
      <c r="FD16" s="75">
        <f t="shared" si="148"/>
        <v>0.5318957187</v>
      </c>
      <c r="FE16" s="75">
        <f t="shared" si="149"/>
        <v>0</v>
      </c>
      <c r="FF16" s="75">
        <f t="shared" si="150"/>
        <v>0</v>
      </c>
      <c r="FG16" s="75">
        <f t="shared" si="151"/>
        <v>0.5318957187</v>
      </c>
      <c r="FH16" s="50">
        <f t="shared" si="152"/>
        <v>6.283185307</v>
      </c>
      <c r="FI16" s="72">
        <f t="shared" si="153"/>
        <v>6.283185307</v>
      </c>
      <c r="FJ16" s="72">
        <f t="shared" si="154"/>
        <v>0</v>
      </c>
      <c r="FK16" s="72">
        <f t="shared" si="155"/>
        <v>0</v>
      </c>
      <c r="FL16" s="73">
        <f t="shared" si="156"/>
        <v>10.7115183</v>
      </c>
      <c r="FM16" s="74">
        <f t="shared" si="157"/>
        <v>10.7115183</v>
      </c>
      <c r="FN16" s="75">
        <f t="shared" si="158"/>
        <v>-10.7115183</v>
      </c>
      <c r="FO16" s="75">
        <f t="shared" si="159"/>
        <v>0</v>
      </c>
      <c r="FP16" s="75">
        <f t="shared" si="160"/>
        <v>3.141592654</v>
      </c>
      <c r="FQ16" s="75">
        <f t="shared" si="161"/>
        <v>10.7115183</v>
      </c>
      <c r="FR16" s="76">
        <f t="shared" si="162"/>
        <v>7.463057307</v>
      </c>
      <c r="FS16" s="76">
        <f t="shared" si="163"/>
        <v>0</v>
      </c>
      <c r="FT16" s="76">
        <f t="shared" si="164"/>
        <v>0</v>
      </c>
      <c r="FU16" s="77">
        <f t="shared" si="165"/>
        <v>7.463057307</v>
      </c>
      <c r="FV16" s="50">
        <f t="shared" si="166"/>
        <v>0</v>
      </c>
      <c r="FW16" s="50">
        <f t="shared" si="167"/>
        <v>0</v>
      </c>
      <c r="FX16" s="72">
        <f t="shared" si="168"/>
        <v>0</v>
      </c>
      <c r="FY16" s="72">
        <f t="shared" si="169"/>
        <v>0</v>
      </c>
      <c r="FZ16" s="72">
        <f t="shared" si="170"/>
        <v>0</v>
      </c>
      <c r="GA16" s="73">
        <f t="shared" si="171"/>
        <v>7.463057307</v>
      </c>
      <c r="GB16" s="73">
        <f t="shared" si="172"/>
        <v>1.880067774</v>
      </c>
      <c r="GC16" s="74">
        <f t="shared" si="173"/>
        <v>14.03105354</v>
      </c>
      <c r="GD16" s="75">
        <f t="shared" si="174"/>
        <v>1.559005949</v>
      </c>
      <c r="GE16" s="75">
        <f t="shared" si="175"/>
        <v>0</v>
      </c>
      <c r="GF16" s="75">
        <f t="shared" si="176"/>
        <v>0</v>
      </c>
      <c r="GG16" s="75">
        <f t="shared" si="177"/>
        <v>1.559005949</v>
      </c>
      <c r="GH16" s="78">
        <f t="shared" si="178"/>
        <v>-0.5</v>
      </c>
      <c r="GI16" s="78">
        <f t="shared" si="179"/>
        <v>-0.8660254038</v>
      </c>
      <c r="GJ16" s="78">
        <f t="shared" si="180"/>
        <v>-2.094395102</v>
      </c>
      <c r="GK16" s="78">
        <f t="shared" si="181"/>
        <v>1</v>
      </c>
      <c r="GL16" s="79">
        <f t="shared" si="182"/>
        <v>-0.5</v>
      </c>
      <c r="GM16" s="79">
        <f t="shared" si="183"/>
        <v>0.8660254038</v>
      </c>
      <c r="GN16" s="79">
        <f t="shared" si="184"/>
        <v>2.094395102</v>
      </c>
      <c r="GO16" s="79">
        <f t="shared" si="185"/>
        <v>1</v>
      </c>
      <c r="GP16" s="50">
        <f t="shared" si="186"/>
        <v>-2.094395102</v>
      </c>
      <c r="GQ16" s="50">
        <f t="shared" si="187"/>
        <v>0</v>
      </c>
      <c r="GR16" s="72">
        <f t="shared" si="188"/>
        <v>-2.094395102</v>
      </c>
      <c r="GS16" s="72">
        <f t="shared" si="189"/>
        <v>-2.094395102</v>
      </c>
      <c r="GT16" s="72">
        <f t="shared" si="190"/>
        <v>-2.094395102</v>
      </c>
      <c r="GU16" s="73">
        <f t="shared" si="191"/>
        <v>1</v>
      </c>
      <c r="GV16" s="73">
        <f t="shared" si="192"/>
        <v>0.5318957187</v>
      </c>
      <c r="GW16" s="74">
        <f t="shared" si="193"/>
        <v>0.5318957187</v>
      </c>
      <c r="GX16" s="75">
        <f t="shared" si="194"/>
        <v>-0.2659478593</v>
      </c>
      <c r="GY16" s="75">
        <f t="shared" si="195"/>
        <v>-0.4606352045</v>
      </c>
      <c r="GZ16" s="75">
        <f t="shared" si="196"/>
        <v>-2.094395102</v>
      </c>
      <c r="HA16" s="75">
        <f t="shared" si="197"/>
        <v>0.5318957187</v>
      </c>
      <c r="HB16" s="50">
        <f t="shared" si="198"/>
        <v>2.094395102</v>
      </c>
      <c r="HC16" s="50">
        <f t="shared" si="199"/>
        <v>0</v>
      </c>
      <c r="HD16" s="72">
        <f t="shared" si="200"/>
        <v>2.094395102</v>
      </c>
      <c r="HE16" s="72">
        <f t="shared" si="201"/>
        <v>2.094395102</v>
      </c>
      <c r="HF16" s="72">
        <f t="shared" si="202"/>
        <v>2.094395102</v>
      </c>
      <c r="HG16" s="73">
        <f t="shared" si="203"/>
        <v>1</v>
      </c>
      <c r="HH16" s="73">
        <f t="shared" si="204"/>
        <v>1.559005949</v>
      </c>
      <c r="HI16" s="74">
        <f t="shared" si="205"/>
        <v>1.559005949</v>
      </c>
      <c r="HJ16" s="75">
        <f t="shared" si="206"/>
        <v>-0.7795029745</v>
      </c>
      <c r="HK16" s="75">
        <f t="shared" si="207"/>
        <v>1.350138756</v>
      </c>
      <c r="HL16" s="75">
        <f t="shared" si="208"/>
        <v>2.094395102</v>
      </c>
      <c r="HM16" s="75">
        <f t="shared" si="209"/>
        <v>1.559005949</v>
      </c>
      <c r="HN16" s="50">
        <f t="shared" si="210"/>
        <v>2.094395102</v>
      </c>
      <c r="HO16" s="50">
        <f t="shared" si="211"/>
        <v>0</v>
      </c>
      <c r="HP16" s="72">
        <f t="shared" si="212"/>
        <v>2.094395102</v>
      </c>
      <c r="HQ16" s="72">
        <f t="shared" si="213"/>
        <v>2.094395102</v>
      </c>
      <c r="HR16" s="72">
        <f t="shared" si="214"/>
        <v>2.094395102</v>
      </c>
      <c r="HS16" s="73">
        <f t="shared" si="215"/>
        <v>1</v>
      </c>
      <c r="HT16" s="73">
        <f t="shared" si="216"/>
        <v>0.5318957187</v>
      </c>
      <c r="HU16" s="74">
        <f t="shared" si="217"/>
        <v>0.5318957187</v>
      </c>
      <c r="HV16" s="75">
        <f t="shared" si="218"/>
        <v>-0.2659478593</v>
      </c>
      <c r="HW16" s="75">
        <f t="shared" si="219"/>
        <v>0.4606352045</v>
      </c>
      <c r="HX16" s="75">
        <f t="shared" si="220"/>
        <v>2.094395102</v>
      </c>
      <c r="HY16" s="75">
        <f t="shared" si="221"/>
        <v>0.5318957187</v>
      </c>
      <c r="HZ16" s="50">
        <f t="shared" si="222"/>
        <v>-2.094395102</v>
      </c>
      <c r="IA16" s="50">
        <f t="shared" si="223"/>
        <v>0</v>
      </c>
      <c r="IB16" s="72">
        <f t="shared" si="224"/>
        <v>-2.094395102</v>
      </c>
      <c r="IC16" s="72">
        <f t="shared" si="225"/>
        <v>-2.094395102</v>
      </c>
      <c r="ID16" s="72">
        <f t="shared" si="226"/>
        <v>-2.094395102</v>
      </c>
      <c r="IE16" s="73">
        <f t="shared" si="227"/>
        <v>1</v>
      </c>
      <c r="IF16" s="73">
        <f t="shared" si="228"/>
        <v>1.559005949</v>
      </c>
      <c r="IG16" s="74">
        <f t="shared" si="229"/>
        <v>1.559005949</v>
      </c>
      <c r="IH16" s="75">
        <f t="shared" si="230"/>
        <v>-0.7795029745</v>
      </c>
      <c r="II16" s="75">
        <f t="shared" si="231"/>
        <v>-1.350138756</v>
      </c>
      <c r="IJ16" s="75">
        <f t="shared" si="232"/>
        <v>-2.094395102</v>
      </c>
      <c r="IK16" s="75">
        <f t="shared" si="233"/>
        <v>1.559005949</v>
      </c>
    </row>
    <row r="17" ht="12.75" customHeight="1">
      <c r="A17" s="80">
        <f>'Cubic Input'!P21</f>
        <v>0.1421007032</v>
      </c>
      <c r="B17" s="80">
        <f>'Cubic Input'!Q21</f>
        <v>-0.3010634437</v>
      </c>
      <c r="C17" s="80">
        <f>'Cubic Input'!R21</f>
        <v>0.8733675732</v>
      </c>
      <c r="D17" s="80">
        <f>'Cubic Input'!S21</f>
        <v>-0.08158122506</v>
      </c>
      <c r="E17" s="80">
        <f t="shared" ref="E17:H17" si="442">0</f>
        <v>0</v>
      </c>
      <c r="F17" s="80">
        <f t="shared" si="442"/>
        <v>0</v>
      </c>
      <c r="G17" s="80">
        <f t="shared" si="442"/>
        <v>0</v>
      </c>
      <c r="H17" s="81">
        <f t="shared" si="442"/>
        <v>0</v>
      </c>
      <c r="I17" s="65">
        <f>'Cubic Input'!M21</f>
        <v>0.08457879019</v>
      </c>
      <c r="J17" s="66">
        <f t="shared" si="27"/>
        <v>0.09647209124</v>
      </c>
      <c r="K17" s="66">
        <f t="shared" si="28"/>
        <v>1.011095249</v>
      </c>
      <c r="L17" s="67">
        <f t="shared" si="29"/>
        <v>0.09647209124</v>
      </c>
      <c r="M17" s="67">
        <f t="shared" si="30"/>
        <v>0</v>
      </c>
      <c r="N17" s="68">
        <f t="shared" si="31"/>
        <v>1.011095249</v>
      </c>
      <c r="O17" s="68">
        <f t="shared" si="32"/>
        <v>-2.220071763</v>
      </c>
      <c r="P17" s="69">
        <f t="shared" si="33"/>
        <v>1.011095249</v>
      </c>
      <c r="Q17" s="69">
        <f t="shared" si="34"/>
        <v>2.220071763</v>
      </c>
      <c r="R17" s="70">
        <f t="shared" ref="R17:U17" si="443">ATAN2(A17,E17)</f>
        <v>0</v>
      </c>
      <c r="S17" s="70">
        <f t="shared" si="443"/>
        <v>3.141592654</v>
      </c>
      <c r="T17" s="70">
        <f t="shared" si="443"/>
        <v>0</v>
      </c>
      <c r="U17" s="70">
        <f t="shared" si="443"/>
        <v>3.141592654</v>
      </c>
      <c r="V17" s="70">
        <f t="shared" ref="V17:Y17" si="444">SQRT(POWER(A17,2)+POWER(E17,2))</f>
        <v>0.1421007032</v>
      </c>
      <c r="W17" s="70">
        <f t="shared" si="444"/>
        <v>0.3010634437</v>
      </c>
      <c r="X17" s="70">
        <f t="shared" si="444"/>
        <v>0.8733675732</v>
      </c>
      <c r="Y17" s="70">
        <f t="shared" si="444"/>
        <v>0.08158122506</v>
      </c>
      <c r="Z17" s="71">
        <f t="shared" ref="Z17:AC17" si="445">R17-$R17</f>
        <v>0</v>
      </c>
      <c r="AA17" s="71">
        <f t="shared" si="445"/>
        <v>3.141592654</v>
      </c>
      <c r="AB17" s="71">
        <f t="shared" si="445"/>
        <v>0</v>
      </c>
      <c r="AC17" s="71">
        <f t="shared" si="445"/>
        <v>3.141592654</v>
      </c>
      <c r="AD17" s="71">
        <f t="shared" ref="AD17:AG17" si="446">V17/$V17</f>
        <v>1</v>
      </c>
      <c r="AE17" s="71">
        <f t="shared" si="446"/>
        <v>2.11866259</v>
      </c>
      <c r="AF17" s="71">
        <f t="shared" si="446"/>
        <v>6.146117182</v>
      </c>
      <c r="AG17" s="71">
        <f t="shared" si="446"/>
        <v>0.5741085248</v>
      </c>
      <c r="AH17" s="80">
        <f t="shared" ref="AH17:AK17" si="447">AD17*COS(Z17)</f>
        <v>1</v>
      </c>
      <c r="AI17" s="80">
        <f t="shared" si="447"/>
        <v>-2.11866259</v>
      </c>
      <c r="AJ17" s="80">
        <f t="shared" si="447"/>
        <v>6.146117182</v>
      </c>
      <c r="AK17" s="80">
        <f t="shared" si="447"/>
        <v>-0.5741085248</v>
      </c>
      <c r="AL17" s="80">
        <f t="shared" ref="AL17:AO17" si="448">AD17*SIN(Z17)</f>
        <v>0</v>
      </c>
      <c r="AM17" s="80">
        <f t="shared" si="448"/>
        <v>0</v>
      </c>
      <c r="AN17" s="80">
        <f t="shared" si="448"/>
        <v>0</v>
      </c>
      <c r="AO17" s="80">
        <f t="shared" si="448"/>
        <v>0</v>
      </c>
      <c r="AP17" s="50">
        <f t="shared" si="41"/>
        <v>9.424777961</v>
      </c>
      <c r="AQ17" s="72">
        <f t="shared" si="42"/>
        <v>9.424777961</v>
      </c>
      <c r="AR17" s="72">
        <f t="shared" si="43"/>
        <v>3.141592654</v>
      </c>
      <c r="AS17" s="72">
        <f t="shared" si="44"/>
        <v>3.141592654</v>
      </c>
      <c r="AT17" s="73">
        <f t="shared" si="45"/>
        <v>9.510106801</v>
      </c>
      <c r="AU17" s="74">
        <f t="shared" si="46"/>
        <v>9.510106801</v>
      </c>
      <c r="AV17" s="75">
        <f t="shared" si="47"/>
        <v>19.0202136</v>
      </c>
      <c r="AW17" s="75">
        <f t="shared" si="48"/>
        <v>0</v>
      </c>
      <c r="AX17" s="75">
        <f t="shared" si="49"/>
        <v>0</v>
      </c>
      <c r="AY17" s="75">
        <f t="shared" si="50"/>
        <v>19.0202136</v>
      </c>
      <c r="AZ17" s="50">
        <f t="shared" ref="AZ17:BA17" si="449">AZ$1*AA17</f>
        <v>3.141592654</v>
      </c>
      <c r="BA17" s="50">
        <f t="shared" si="449"/>
        <v>0</v>
      </c>
      <c r="BB17" s="72">
        <f t="shared" si="52"/>
        <v>3.141592654</v>
      </c>
      <c r="BC17" s="72">
        <f t="shared" si="53"/>
        <v>3.141592654</v>
      </c>
      <c r="BD17" s="72">
        <f t="shared" si="54"/>
        <v>3.141592654</v>
      </c>
      <c r="BE17" s="73">
        <f t="shared" ref="BE17:BF17" si="450">POWER(AE17,BE$1)</f>
        <v>2.11866259</v>
      </c>
      <c r="BF17" s="73">
        <f t="shared" si="450"/>
        <v>6.146117182</v>
      </c>
      <c r="BG17" s="74">
        <f t="shared" si="56"/>
        <v>13.02154854</v>
      </c>
      <c r="BH17" s="75">
        <f t="shared" si="57"/>
        <v>-117.1939369</v>
      </c>
      <c r="BI17" s="75">
        <f t="shared" si="58"/>
        <v>0</v>
      </c>
      <c r="BJ17" s="75">
        <f t="shared" si="59"/>
        <v>3.141592654</v>
      </c>
      <c r="BK17" s="75">
        <f t="shared" si="60"/>
        <v>117.1939369</v>
      </c>
      <c r="BL17" s="50">
        <f t="shared" si="61"/>
        <v>3.141592654</v>
      </c>
      <c r="BM17" s="72">
        <f t="shared" si="62"/>
        <v>3.141592654</v>
      </c>
      <c r="BN17" s="72">
        <f t="shared" si="63"/>
        <v>3.141592654</v>
      </c>
      <c r="BO17" s="72">
        <f t="shared" si="64"/>
        <v>3.141592654</v>
      </c>
      <c r="BP17" s="73">
        <f t="shared" si="65"/>
        <v>0.5741085248</v>
      </c>
      <c r="BQ17" s="74">
        <f t="shared" si="66"/>
        <v>0.5741085248</v>
      </c>
      <c r="BR17" s="75">
        <f t="shared" si="67"/>
        <v>15.50093017</v>
      </c>
      <c r="BS17" s="75">
        <f t="shared" si="68"/>
        <v>0</v>
      </c>
      <c r="BT17" s="75">
        <f t="shared" si="69"/>
        <v>0</v>
      </c>
      <c r="BU17" s="75">
        <f t="shared" si="70"/>
        <v>15.50093017</v>
      </c>
      <c r="BV17" s="76">
        <f t="shared" ref="BV17:BW17" si="451">AV17+BH17+BR17</f>
        <v>-82.67279312</v>
      </c>
      <c r="BW17" s="76">
        <f t="shared" si="451"/>
        <v>0</v>
      </c>
      <c r="BX17" s="76">
        <f t="shared" si="72"/>
        <v>3.141592654</v>
      </c>
      <c r="BY17" s="77">
        <f t="shared" si="73"/>
        <v>82.67279312</v>
      </c>
      <c r="BZ17" s="50">
        <f t="shared" ref="BZ17:CA17" si="452">BZ$1*AA17</f>
        <v>6.283185307</v>
      </c>
      <c r="CA17" s="50">
        <f t="shared" si="452"/>
        <v>0</v>
      </c>
      <c r="CB17" s="72">
        <f t="shared" si="75"/>
        <v>6.283185307</v>
      </c>
      <c r="CC17" s="72">
        <f t="shared" si="76"/>
        <v>0</v>
      </c>
      <c r="CD17" s="72">
        <f t="shared" si="77"/>
        <v>0</v>
      </c>
      <c r="CE17" s="73">
        <f t="shared" ref="CE17:CF17" si="453">POWER(AE17,CE$1)</f>
        <v>4.488731168</v>
      </c>
      <c r="CF17" s="73">
        <f t="shared" si="453"/>
        <v>37.77475641</v>
      </c>
      <c r="CG17" s="74">
        <f t="shared" si="79"/>
        <v>169.5607265</v>
      </c>
      <c r="CH17" s="75">
        <f t="shared" si="80"/>
        <v>-169.5607265</v>
      </c>
      <c r="CI17" s="75">
        <f t="shared" si="81"/>
        <v>0</v>
      </c>
      <c r="CJ17" s="75">
        <f t="shared" si="82"/>
        <v>3.141592654</v>
      </c>
      <c r="CK17" s="75">
        <f t="shared" si="83"/>
        <v>169.5607265</v>
      </c>
      <c r="CL17" s="50">
        <f t="shared" si="84"/>
        <v>0</v>
      </c>
      <c r="CM17" s="72">
        <f t="shared" si="85"/>
        <v>0</v>
      </c>
      <c r="CN17" s="72">
        <f t="shared" si="86"/>
        <v>0</v>
      </c>
      <c r="CO17" s="72">
        <f t="shared" si="87"/>
        <v>0</v>
      </c>
      <c r="CP17" s="73">
        <f t="shared" si="88"/>
        <v>232.1680794</v>
      </c>
      <c r="CQ17" s="74">
        <f t="shared" si="89"/>
        <v>232.1680794</v>
      </c>
      <c r="CR17" s="75">
        <f t="shared" si="90"/>
        <v>928.6723176</v>
      </c>
      <c r="CS17" s="75">
        <f t="shared" si="91"/>
        <v>0</v>
      </c>
      <c r="CT17" s="75">
        <f t="shared" si="92"/>
        <v>0</v>
      </c>
      <c r="CU17" s="75">
        <f t="shared" si="93"/>
        <v>928.6723176</v>
      </c>
      <c r="CV17" s="50">
        <f t="shared" si="94"/>
        <v>9.424777961</v>
      </c>
      <c r="CW17" s="50">
        <f t="shared" si="95"/>
        <v>3.141592654</v>
      </c>
      <c r="CX17" s="72">
        <f t="shared" si="96"/>
        <v>12.56637061</v>
      </c>
      <c r="CY17" s="72">
        <f t="shared" si="97"/>
        <v>0</v>
      </c>
      <c r="CZ17" s="72">
        <f t="shared" si="98"/>
        <v>0</v>
      </c>
      <c r="DA17" s="73">
        <f t="shared" si="99"/>
        <v>9.510106801</v>
      </c>
      <c r="DB17" s="73">
        <f t="shared" si="100"/>
        <v>0.5741085248</v>
      </c>
      <c r="DC17" s="74">
        <f t="shared" si="101"/>
        <v>5.459833386</v>
      </c>
      <c r="DD17" s="75">
        <f t="shared" si="102"/>
        <v>21.83933354</v>
      </c>
      <c r="DE17" s="75">
        <f t="shared" si="103"/>
        <v>0</v>
      </c>
      <c r="DF17" s="75">
        <f t="shared" si="104"/>
        <v>0</v>
      </c>
      <c r="DG17" s="75">
        <f t="shared" si="105"/>
        <v>21.83933354</v>
      </c>
      <c r="DH17" s="50">
        <f t="shared" ref="DH17:DJ17" si="454">DH$1*AA17</f>
        <v>3.141592654</v>
      </c>
      <c r="DI17" s="50">
        <f t="shared" si="454"/>
        <v>0</v>
      </c>
      <c r="DJ17" s="50">
        <f t="shared" si="454"/>
        <v>3.141592654</v>
      </c>
      <c r="DK17" s="72">
        <f t="shared" si="107"/>
        <v>6.283185307</v>
      </c>
      <c r="DL17" s="72">
        <f t="shared" si="108"/>
        <v>0</v>
      </c>
      <c r="DM17" s="72">
        <f t="shared" si="109"/>
        <v>0</v>
      </c>
      <c r="DN17" s="73">
        <f t="shared" ref="DN17:DP17" si="455">POWER(AE17,DN$1)</f>
        <v>2.11866259</v>
      </c>
      <c r="DO17" s="73">
        <f t="shared" si="455"/>
        <v>6.146117182</v>
      </c>
      <c r="DP17" s="73">
        <f t="shared" si="455"/>
        <v>0.5741085248</v>
      </c>
      <c r="DQ17" s="74">
        <f t="shared" si="111"/>
        <v>7.475782025</v>
      </c>
      <c r="DR17" s="75">
        <f t="shared" si="112"/>
        <v>-134.5640764</v>
      </c>
      <c r="DS17" s="75">
        <f t="shared" si="113"/>
        <v>0</v>
      </c>
      <c r="DT17" s="75">
        <f t="shared" si="114"/>
        <v>3.141592654</v>
      </c>
      <c r="DU17" s="75">
        <f t="shared" si="115"/>
        <v>134.5640764</v>
      </c>
      <c r="DV17" s="50">
        <f t="shared" si="116"/>
        <v>6.283185307</v>
      </c>
      <c r="DW17" s="72">
        <f t="shared" si="117"/>
        <v>6.283185307</v>
      </c>
      <c r="DX17" s="72">
        <f t="shared" si="118"/>
        <v>0</v>
      </c>
      <c r="DY17" s="72">
        <f t="shared" si="119"/>
        <v>0</v>
      </c>
      <c r="DZ17" s="73">
        <f t="shared" si="120"/>
        <v>0.3296005982</v>
      </c>
      <c r="EA17" s="74">
        <f t="shared" si="121"/>
        <v>0.3296005982</v>
      </c>
      <c r="EB17" s="75">
        <f t="shared" si="122"/>
        <v>8.899216153</v>
      </c>
      <c r="EC17" s="75">
        <f t="shared" si="123"/>
        <v>0</v>
      </c>
      <c r="ED17" s="75">
        <f t="shared" si="124"/>
        <v>0</v>
      </c>
      <c r="EE17" s="75">
        <f t="shared" si="125"/>
        <v>8.899216153</v>
      </c>
      <c r="EF17" s="76">
        <f t="shared" ref="EF17:EG17" si="456">CH17+CR17+DD17+DR17+EB17</f>
        <v>655.2860644</v>
      </c>
      <c r="EG17" s="76">
        <f t="shared" si="456"/>
        <v>0</v>
      </c>
      <c r="EH17" s="76">
        <f t="shared" si="127"/>
        <v>0</v>
      </c>
      <c r="EI17" s="77">
        <f t="shared" si="128"/>
        <v>655.2860644</v>
      </c>
      <c r="EJ17" s="50">
        <f t="shared" si="129"/>
        <v>0</v>
      </c>
      <c r="EK17" s="72">
        <f t="shared" si="130"/>
        <v>0</v>
      </c>
      <c r="EL17" s="72">
        <f t="shared" si="131"/>
        <v>0</v>
      </c>
      <c r="EM17" s="72">
        <f t="shared" si="132"/>
        <v>0</v>
      </c>
      <c r="EN17" s="73">
        <f t="shared" si="133"/>
        <v>25.5985559</v>
      </c>
      <c r="EO17" s="74">
        <f t="shared" si="134"/>
        <v>25.5985559</v>
      </c>
      <c r="EP17" s="75">
        <f t="shared" si="135"/>
        <v>133.0139983</v>
      </c>
      <c r="EQ17" s="75">
        <f t="shared" si="136"/>
        <v>0</v>
      </c>
      <c r="ER17" s="75">
        <f t="shared" si="137"/>
        <v>0</v>
      </c>
      <c r="ES17" s="75">
        <f t="shared" si="138"/>
        <v>133.0139983</v>
      </c>
      <c r="ET17" s="76">
        <f t="shared" ref="ET17:EU17" si="457">BV17+EP17</f>
        <v>50.34120516</v>
      </c>
      <c r="EU17" s="76">
        <f t="shared" si="457"/>
        <v>0</v>
      </c>
      <c r="EV17" s="76">
        <f t="shared" si="140"/>
        <v>0</v>
      </c>
      <c r="EW17" s="77">
        <f t="shared" si="141"/>
        <v>50.34120516</v>
      </c>
      <c r="EX17" s="50">
        <f t="shared" si="142"/>
        <v>0</v>
      </c>
      <c r="EY17" s="72">
        <f t="shared" si="143"/>
        <v>0</v>
      </c>
      <c r="EZ17" s="72">
        <f t="shared" si="144"/>
        <v>0</v>
      </c>
      <c r="FA17" s="72">
        <f t="shared" si="145"/>
        <v>0</v>
      </c>
      <c r="FB17" s="73">
        <f t="shared" si="146"/>
        <v>3.692392579</v>
      </c>
      <c r="FC17" s="74">
        <f t="shared" si="147"/>
        <v>3.692392579</v>
      </c>
      <c r="FD17" s="75">
        <f t="shared" si="148"/>
        <v>0.976884644</v>
      </c>
      <c r="FE17" s="75">
        <f t="shared" si="149"/>
        <v>0</v>
      </c>
      <c r="FF17" s="75">
        <f t="shared" si="150"/>
        <v>0</v>
      </c>
      <c r="FG17" s="75">
        <f t="shared" si="151"/>
        <v>0.976884644</v>
      </c>
      <c r="FH17" s="50">
        <f t="shared" si="152"/>
        <v>6.283185307</v>
      </c>
      <c r="FI17" s="72">
        <f t="shared" si="153"/>
        <v>6.283185307</v>
      </c>
      <c r="FJ17" s="72">
        <f t="shared" si="154"/>
        <v>0</v>
      </c>
      <c r="FK17" s="72">
        <f t="shared" si="155"/>
        <v>0</v>
      </c>
      <c r="FL17" s="73">
        <f t="shared" si="156"/>
        <v>4.488731168</v>
      </c>
      <c r="FM17" s="74">
        <f t="shared" si="157"/>
        <v>4.488731168</v>
      </c>
      <c r="FN17" s="75">
        <f t="shared" si="158"/>
        <v>-4.488731168</v>
      </c>
      <c r="FO17" s="75">
        <f t="shared" si="159"/>
        <v>0</v>
      </c>
      <c r="FP17" s="75">
        <f t="shared" si="160"/>
        <v>3.141592654</v>
      </c>
      <c r="FQ17" s="75">
        <f t="shared" si="161"/>
        <v>4.488731168</v>
      </c>
      <c r="FR17" s="76">
        <f t="shared" si="162"/>
        <v>13.94962038</v>
      </c>
      <c r="FS17" s="76">
        <f t="shared" si="163"/>
        <v>0</v>
      </c>
      <c r="FT17" s="76">
        <f t="shared" si="164"/>
        <v>0</v>
      </c>
      <c r="FU17" s="77">
        <f t="shared" si="165"/>
        <v>13.94962038</v>
      </c>
      <c r="FV17" s="50">
        <f t="shared" si="166"/>
        <v>0</v>
      </c>
      <c r="FW17" s="50">
        <f t="shared" si="167"/>
        <v>0</v>
      </c>
      <c r="FX17" s="72">
        <f t="shared" si="168"/>
        <v>0</v>
      </c>
      <c r="FY17" s="72">
        <f t="shared" si="169"/>
        <v>0</v>
      </c>
      <c r="FZ17" s="72">
        <f t="shared" si="170"/>
        <v>0</v>
      </c>
      <c r="GA17" s="73">
        <f t="shared" si="171"/>
        <v>13.94962038</v>
      </c>
      <c r="GB17" s="73">
        <f t="shared" si="172"/>
        <v>1.023662319</v>
      </c>
      <c r="GC17" s="74">
        <f t="shared" si="173"/>
        <v>14.27970074</v>
      </c>
      <c r="GD17" s="75">
        <f t="shared" si="174"/>
        <v>1.586633416</v>
      </c>
      <c r="GE17" s="75">
        <f t="shared" si="175"/>
        <v>0</v>
      </c>
      <c r="GF17" s="75">
        <f t="shared" si="176"/>
        <v>0</v>
      </c>
      <c r="GG17" s="75">
        <f t="shared" si="177"/>
        <v>1.586633416</v>
      </c>
      <c r="GH17" s="78">
        <f t="shared" si="178"/>
        <v>-0.5</v>
      </c>
      <c r="GI17" s="78">
        <f t="shared" si="179"/>
        <v>-0.8660254038</v>
      </c>
      <c r="GJ17" s="78">
        <f t="shared" si="180"/>
        <v>-2.094395102</v>
      </c>
      <c r="GK17" s="78">
        <f t="shared" si="181"/>
        <v>1</v>
      </c>
      <c r="GL17" s="79">
        <f t="shared" si="182"/>
        <v>-0.5</v>
      </c>
      <c r="GM17" s="79">
        <f t="shared" si="183"/>
        <v>0.8660254038</v>
      </c>
      <c r="GN17" s="79">
        <f t="shared" si="184"/>
        <v>2.094395102</v>
      </c>
      <c r="GO17" s="79">
        <f t="shared" si="185"/>
        <v>1</v>
      </c>
      <c r="GP17" s="50">
        <f t="shared" si="186"/>
        <v>-2.094395102</v>
      </c>
      <c r="GQ17" s="50">
        <f t="shared" si="187"/>
        <v>0</v>
      </c>
      <c r="GR17" s="72">
        <f t="shared" si="188"/>
        <v>-2.094395102</v>
      </c>
      <c r="GS17" s="72">
        <f t="shared" si="189"/>
        <v>-2.094395102</v>
      </c>
      <c r="GT17" s="72">
        <f t="shared" si="190"/>
        <v>-2.094395102</v>
      </c>
      <c r="GU17" s="73">
        <f t="shared" si="191"/>
        <v>1</v>
      </c>
      <c r="GV17" s="73">
        <f t="shared" si="192"/>
        <v>0.976884644</v>
      </c>
      <c r="GW17" s="74">
        <f t="shared" si="193"/>
        <v>0.976884644</v>
      </c>
      <c r="GX17" s="75">
        <f t="shared" si="194"/>
        <v>-0.488442322</v>
      </c>
      <c r="GY17" s="75">
        <f t="shared" si="195"/>
        <v>-0.8460069183</v>
      </c>
      <c r="GZ17" s="75">
        <f t="shared" si="196"/>
        <v>-2.094395102</v>
      </c>
      <c r="HA17" s="75">
        <f t="shared" si="197"/>
        <v>0.976884644</v>
      </c>
      <c r="HB17" s="50">
        <f t="shared" si="198"/>
        <v>2.094395102</v>
      </c>
      <c r="HC17" s="50">
        <f t="shared" si="199"/>
        <v>0</v>
      </c>
      <c r="HD17" s="72">
        <f t="shared" si="200"/>
        <v>2.094395102</v>
      </c>
      <c r="HE17" s="72">
        <f t="shared" si="201"/>
        <v>2.094395102</v>
      </c>
      <c r="HF17" s="72">
        <f t="shared" si="202"/>
        <v>2.094395102</v>
      </c>
      <c r="HG17" s="73">
        <f t="shared" si="203"/>
        <v>1</v>
      </c>
      <c r="HH17" s="73">
        <f t="shared" si="204"/>
        <v>1.586633416</v>
      </c>
      <c r="HI17" s="74">
        <f t="shared" si="205"/>
        <v>1.586633416</v>
      </c>
      <c r="HJ17" s="75">
        <f t="shared" si="206"/>
        <v>-0.793316708</v>
      </c>
      <c r="HK17" s="75">
        <f t="shared" si="207"/>
        <v>1.374064845</v>
      </c>
      <c r="HL17" s="75">
        <f t="shared" si="208"/>
        <v>2.094395102</v>
      </c>
      <c r="HM17" s="75">
        <f t="shared" si="209"/>
        <v>1.586633416</v>
      </c>
      <c r="HN17" s="50">
        <f t="shared" si="210"/>
        <v>2.094395102</v>
      </c>
      <c r="HO17" s="50">
        <f t="shared" si="211"/>
        <v>0</v>
      </c>
      <c r="HP17" s="72">
        <f t="shared" si="212"/>
        <v>2.094395102</v>
      </c>
      <c r="HQ17" s="72">
        <f t="shared" si="213"/>
        <v>2.094395102</v>
      </c>
      <c r="HR17" s="72">
        <f t="shared" si="214"/>
        <v>2.094395102</v>
      </c>
      <c r="HS17" s="73">
        <f t="shared" si="215"/>
        <v>1</v>
      </c>
      <c r="HT17" s="73">
        <f t="shared" si="216"/>
        <v>0.976884644</v>
      </c>
      <c r="HU17" s="74">
        <f t="shared" si="217"/>
        <v>0.976884644</v>
      </c>
      <c r="HV17" s="75">
        <f t="shared" si="218"/>
        <v>-0.488442322</v>
      </c>
      <c r="HW17" s="75">
        <f t="shared" si="219"/>
        <v>0.8460069183</v>
      </c>
      <c r="HX17" s="75">
        <f t="shared" si="220"/>
        <v>2.094395102</v>
      </c>
      <c r="HY17" s="75">
        <f t="shared" si="221"/>
        <v>0.976884644</v>
      </c>
      <c r="HZ17" s="50">
        <f t="shared" si="222"/>
        <v>-2.094395102</v>
      </c>
      <c r="IA17" s="50">
        <f t="shared" si="223"/>
        <v>0</v>
      </c>
      <c r="IB17" s="72">
        <f t="shared" si="224"/>
        <v>-2.094395102</v>
      </c>
      <c r="IC17" s="72">
        <f t="shared" si="225"/>
        <v>-2.094395102</v>
      </c>
      <c r="ID17" s="72">
        <f t="shared" si="226"/>
        <v>-2.094395102</v>
      </c>
      <c r="IE17" s="73">
        <f t="shared" si="227"/>
        <v>1</v>
      </c>
      <c r="IF17" s="73">
        <f t="shared" si="228"/>
        <v>1.586633416</v>
      </c>
      <c r="IG17" s="74">
        <f t="shared" si="229"/>
        <v>1.586633416</v>
      </c>
      <c r="IH17" s="75">
        <f t="shared" si="230"/>
        <v>-0.793316708</v>
      </c>
      <c r="II17" s="75">
        <f t="shared" si="231"/>
        <v>-1.374064845</v>
      </c>
      <c r="IJ17" s="75">
        <f t="shared" si="232"/>
        <v>-2.094395102</v>
      </c>
      <c r="IK17" s="75">
        <f t="shared" si="233"/>
        <v>1.586633416</v>
      </c>
    </row>
    <row r="18" ht="12.75" customHeight="1">
      <c r="A18" s="80">
        <f>'Cubic Input'!P22</f>
        <v>0.1421007032</v>
      </c>
      <c r="B18" s="80">
        <f>'Cubic Input'!Q22</f>
        <v>-0.6475592104</v>
      </c>
      <c r="C18" s="80">
        <f>'Cubic Input'!R22</f>
        <v>0.8139243307</v>
      </c>
      <c r="D18" s="80">
        <f>'Cubic Input'!S22</f>
        <v>-0.05375537295</v>
      </c>
      <c r="E18" s="80">
        <f t="shared" ref="E18:H18" si="458">0</f>
        <v>0</v>
      </c>
      <c r="F18" s="80">
        <f t="shared" si="458"/>
        <v>0</v>
      </c>
      <c r="G18" s="80">
        <f t="shared" si="458"/>
        <v>0</v>
      </c>
      <c r="H18" s="81">
        <f t="shared" si="458"/>
        <v>0</v>
      </c>
      <c r="I18" s="65">
        <f>'Cubic Input'!M22</f>
        <v>0.05620577432</v>
      </c>
      <c r="J18" s="66">
        <f t="shared" si="27"/>
        <v>0.06986900206</v>
      </c>
      <c r="K18" s="66">
        <f t="shared" si="28"/>
        <v>0.06986900206</v>
      </c>
      <c r="L18" s="67">
        <f t="shared" si="29"/>
        <v>2.243587688</v>
      </c>
      <c r="M18" s="67">
        <f t="shared" si="30"/>
        <v>-0.6169272887</v>
      </c>
      <c r="N18" s="68">
        <f t="shared" si="31"/>
        <v>2.243587688</v>
      </c>
      <c r="O18" s="68">
        <f t="shared" si="32"/>
        <v>0.6169272887</v>
      </c>
      <c r="P18" s="69">
        <f t="shared" si="33"/>
        <v>0.06986900206</v>
      </c>
      <c r="Q18" s="69">
        <f t="shared" si="34"/>
        <v>0</v>
      </c>
      <c r="R18" s="70">
        <f t="shared" ref="R18:U18" si="459">ATAN2(A18,E18)</f>
        <v>0</v>
      </c>
      <c r="S18" s="70">
        <f t="shared" si="459"/>
        <v>3.141592654</v>
      </c>
      <c r="T18" s="70">
        <f t="shared" si="459"/>
        <v>0</v>
      </c>
      <c r="U18" s="70">
        <f t="shared" si="459"/>
        <v>3.141592654</v>
      </c>
      <c r="V18" s="70">
        <f t="shared" ref="V18:Y18" si="460">SQRT(POWER(A18,2)+POWER(E18,2))</f>
        <v>0.1421007032</v>
      </c>
      <c r="W18" s="70">
        <f t="shared" si="460"/>
        <v>0.6475592104</v>
      </c>
      <c r="X18" s="70">
        <f t="shared" si="460"/>
        <v>0.8139243307</v>
      </c>
      <c r="Y18" s="70">
        <f t="shared" si="460"/>
        <v>0.05375537295</v>
      </c>
      <c r="Z18" s="71">
        <f t="shared" ref="Z18:AC18" si="461">R18-$R18</f>
        <v>0</v>
      </c>
      <c r="AA18" s="71">
        <f t="shared" si="461"/>
        <v>3.141592654</v>
      </c>
      <c r="AB18" s="71">
        <f t="shared" si="461"/>
        <v>0</v>
      </c>
      <c r="AC18" s="71">
        <f t="shared" si="461"/>
        <v>3.141592654</v>
      </c>
      <c r="AD18" s="71">
        <f t="shared" ref="AD18:AG18" si="462">V18/$V18</f>
        <v>1</v>
      </c>
      <c r="AE18" s="71">
        <f t="shared" si="462"/>
        <v>4.557044378</v>
      </c>
      <c r="AF18" s="71">
        <f t="shared" si="462"/>
        <v>5.727799459</v>
      </c>
      <c r="AG18" s="71">
        <f t="shared" si="462"/>
        <v>0.3782906893</v>
      </c>
      <c r="AH18" s="80">
        <f t="shared" ref="AH18:AK18" si="463">AD18*COS(Z18)</f>
        <v>1</v>
      </c>
      <c r="AI18" s="80">
        <f t="shared" si="463"/>
        <v>-4.557044378</v>
      </c>
      <c r="AJ18" s="80">
        <f t="shared" si="463"/>
        <v>5.727799459</v>
      </c>
      <c r="AK18" s="80">
        <f t="shared" si="463"/>
        <v>-0.3782906893</v>
      </c>
      <c r="AL18" s="80">
        <f t="shared" ref="AL18:AO18" si="464">AD18*SIN(Z18)</f>
        <v>0</v>
      </c>
      <c r="AM18" s="80">
        <f t="shared" si="464"/>
        <v>0</v>
      </c>
      <c r="AN18" s="80">
        <f t="shared" si="464"/>
        <v>0</v>
      </c>
      <c r="AO18" s="80">
        <f t="shared" si="464"/>
        <v>0</v>
      </c>
      <c r="AP18" s="50">
        <f t="shared" si="41"/>
        <v>9.424777961</v>
      </c>
      <c r="AQ18" s="72">
        <f t="shared" si="42"/>
        <v>9.424777961</v>
      </c>
      <c r="AR18" s="72">
        <f t="shared" si="43"/>
        <v>3.141592654</v>
      </c>
      <c r="AS18" s="72">
        <f t="shared" si="44"/>
        <v>3.141592654</v>
      </c>
      <c r="AT18" s="73">
        <f t="shared" si="45"/>
        <v>94.63456142</v>
      </c>
      <c r="AU18" s="74">
        <f t="shared" si="46"/>
        <v>94.63456142</v>
      </c>
      <c r="AV18" s="75">
        <f t="shared" si="47"/>
        <v>189.2691228</v>
      </c>
      <c r="AW18" s="75">
        <f t="shared" si="48"/>
        <v>0</v>
      </c>
      <c r="AX18" s="75">
        <f t="shared" si="49"/>
        <v>0</v>
      </c>
      <c r="AY18" s="75">
        <f t="shared" si="50"/>
        <v>189.2691228</v>
      </c>
      <c r="AZ18" s="50">
        <f t="shared" ref="AZ18:BA18" si="465">AZ$1*AA18</f>
        <v>3.141592654</v>
      </c>
      <c r="BA18" s="50">
        <f t="shared" si="465"/>
        <v>0</v>
      </c>
      <c r="BB18" s="72">
        <f t="shared" si="52"/>
        <v>3.141592654</v>
      </c>
      <c r="BC18" s="72">
        <f t="shared" si="53"/>
        <v>3.141592654</v>
      </c>
      <c r="BD18" s="72">
        <f t="shared" si="54"/>
        <v>3.141592654</v>
      </c>
      <c r="BE18" s="73">
        <f t="shared" ref="BE18:BF18" si="466">POWER(AE18,BE$1)</f>
        <v>4.557044378</v>
      </c>
      <c r="BF18" s="73">
        <f t="shared" si="466"/>
        <v>5.727799459</v>
      </c>
      <c r="BG18" s="74">
        <f t="shared" si="56"/>
        <v>26.10183632</v>
      </c>
      <c r="BH18" s="75">
        <f t="shared" si="57"/>
        <v>-234.9165269</v>
      </c>
      <c r="BI18" s="75">
        <f t="shared" si="58"/>
        <v>0</v>
      </c>
      <c r="BJ18" s="75">
        <f t="shared" si="59"/>
        <v>3.141592654</v>
      </c>
      <c r="BK18" s="75">
        <f t="shared" si="60"/>
        <v>234.9165269</v>
      </c>
      <c r="BL18" s="50">
        <f t="shared" si="61"/>
        <v>3.141592654</v>
      </c>
      <c r="BM18" s="72">
        <f t="shared" si="62"/>
        <v>3.141592654</v>
      </c>
      <c r="BN18" s="72">
        <f t="shared" si="63"/>
        <v>3.141592654</v>
      </c>
      <c r="BO18" s="72">
        <f t="shared" si="64"/>
        <v>3.141592654</v>
      </c>
      <c r="BP18" s="73">
        <f t="shared" si="65"/>
        <v>0.3782906893</v>
      </c>
      <c r="BQ18" s="74">
        <f t="shared" si="66"/>
        <v>0.3782906893</v>
      </c>
      <c r="BR18" s="75">
        <f t="shared" si="67"/>
        <v>10.21384861</v>
      </c>
      <c r="BS18" s="75">
        <f t="shared" si="68"/>
        <v>0</v>
      </c>
      <c r="BT18" s="75">
        <f t="shared" si="69"/>
        <v>0</v>
      </c>
      <c r="BU18" s="75">
        <f t="shared" si="70"/>
        <v>10.21384861</v>
      </c>
      <c r="BV18" s="76">
        <f t="shared" ref="BV18:BW18" si="467">AV18+BH18+BR18</f>
        <v>-35.43355546</v>
      </c>
      <c r="BW18" s="76">
        <f t="shared" si="467"/>
        <v>0</v>
      </c>
      <c r="BX18" s="76">
        <f t="shared" si="72"/>
        <v>3.141592654</v>
      </c>
      <c r="BY18" s="77">
        <f t="shared" si="73"/>
        <v>35.43355546</v>
      </c>
      <c r="BZ18" s="50">
        <f t="shared" ref="BZ18:CA18" si="468">BZ$1*AA18</f>
        <v>6.283185307</v>
      </c>
      <c r="CA18" s="50">
        <f t="shared" si="468"/>
        <v>0</v>
      </c>
      <c r="CB18" s="72">
        <f t="shared" si="75"/>
        <v>6.283185307</v>
      </c>
      <c r="CC18" s="72">
        <f t="shared" si="76"/>
        <v>0</v>
      </c>
      <c r="CD18" s="72">
        <f t="shared" si="77"/>
        <v>0</v>
      </c>
      <c r="CE18" s="73">
        <f t="shared" ref="CE18:CF18" si="469">POWER(AE18,CE$1)</f>
        <v>20.76665346</v>
      </c>
      <c r="CF18" s="73">
        <f t="shared" si="469"/>
        <v>32.80768664</v>
      </c>
      <c r="CG18" s="74">
        <f t="shared" si="79"/>
        <v>681.3058595</v>
      </c>
      <c r="CH18" s="75">
        <f t="shared" si="80"/>
        <v>-681.3058595</v>
      </c>
      <c r="CI18" s="75">
        <f t="shared" si="81"/>
        <v>0</v>
      </c>
      <c r="CJ18" s="75">
        <f t="shared" si="82"/>
        <v>3.141592654</v>
      </c>
      <c r="CK18" s="75">
        <f t="shared" si="83"/>
        <v>681.3058595</v>
      </c>
      <c r="CL18" s="50">
        <f t="shared" si="84"/>
        <v>0</v>
      </c>
      <c r="CM18" s="72">
        <f t="shared" si="85"/>
        <v>0</v>
      </c>
      <c r="CN18" s="72">
        <f t="shared" si="86"/>
        <v>0</v>
      </c>
      <c r="CO18" s="72">
        <f t="shared" si="87"/>
        <v>0</v>
      </c>
      <c r="CP18" s="73">
        <f t="shared" si="88"/>
        <v>187.9158498</v>
      </c>
      <c r="CQ18" s="74">
        <f t="shared" si="89"/>
        <v>187.9158498</v>
      </c>
      <c r="CR18" s="75">
        <f t="shared" si="90"/>
        <v>751.6633992</v>
      </c>
      <c r="CS18" s="75">
        <f t="shared" si="91"/>
        <v>0</v>
      </c>
      <c r="CT18" s="75">
        <f t="shared" si="92"/>
        <v>0</v>
      </c>
      <c r="CU18" s="75">
        <f t="shared" si="93"/>
        <v>751.6633992</v>
      </c>
      <c r="CV18" s="50">
        <f t="shared" si="94"/>
        <v>9.424777961</v>
      </c>
      <c r="CW18" s="50">
        <f t="shared" si="95"/>
        <v>3.141592654</v>
      </c>
      <c r="CX18" s="72">
        <f t="shared" si="96"/>
        <v>12.56637061</v>
      </c>
      <c r="CY18" s="72">
        <f t="shared" si="97"/>
        <v>0</v>
      </c>
      <c r="CZ18" s="72">
        <f t="shared" si="98"/>
        <v>0</v>
      </c>
      <c r="DA18" s="73">
        <f t="shared" si="99"/>
        <v>94.63456142</v>
      </c>
      <c r="DB18" s="73">
        <f t="shared" si="100"/>
        <v>0.3782906893</v>
      </c>
      <c r="DC18" s="74">
        <f t="shared" si="101"/>
        <v>35.79937348</v>
      </c>
      <c r="DD18" s="75">
        <f t="shared" si="102"/>
        <v>143.1974939</v>
      </c>
      <c r="DE18" s="75">
        <f t="shared" si="103"/>
        <v>0</v>
      </c>
      <c r="DF18" s="75">
        <f t="shared" si="104"/>
        <v>0</v>
      </c>
      <c r="DG18" s="75">
        <f t="shared" si="105"/>
        <v>143.1974939</v>
      </c>
      <c r="DH18" s="50">
        <f t="shared" ref="DH18:DJ18" si="470">DH$1*AA18</f>
        <v>3.141592654</v>
      </c>
      <c r="DI18" s="50">
        <f t="shared" si="470"/>
        <v>0</v>
      </c>
      <c r="DJ18" s="50">
        <f t="shared" si="470"/>
        <v>3.141592654</v>
      </c>
      <c r="DK18" s="72">
        <f t="shared" si="107"/>
        <v>6.283185307</v>
      </c>
      <c r="DL18" s="72">
        <f t="shared" si="108"/>
        <v>0</v>
      </c>
      <c r="DM18" s="72">
        <f t="shared" si="109"/>
        <v>0</v>
      </c>
      <c r="DN18" s="73">
        <f t="shared" ref="DN18:DP18" si="471">POWER(AE18,DN$1)</f>
        <v>4.557044378</v>
      </c>
      <c r="DO18" s="73">
        <f t="shared" si="471"/>
        <v>5.727799459</v>
      </c>
      <c r="DP18" s="73">
        <f t="shared" si="471"/>
        <v>0.3782906893</v>
      </c>
      <c r="DQ18" s="74">
        <f t="shared" si="111"/>
        <v>9.874081656</v>
      </c>
      <c r="DR18" s="75">
        <f t="shared" si="112"/>
        <v>-177.7334698</v>
      </c>
      <c r="DS18" s="75">
        <f t="shared" si="113"/>
        <v>0</v>
      </c>
      <c r="DT18" s="75">
        <f t="shared" si="114"/>
        <v>3.141592654</v>
      </c>
      <c r="DU18" s="75">
        <f t="shared" si="115"/>
        <v>177.7334698</v>
      </c>
      <c r="DV18" s="50">
        <f t="shared" si="116"/>
        <v>6.283185307</v>
      </c>
      <c r="DW18" s="72">
        <f t="shared" si="117"/>
        <v>6.283185307</v>
      </c>
      <c r="DX18" s="72">
        <f t="shared" si="118"/>
        <v>0</v>
      </c>
      <c r="DY18" s="72">
        <f t="shared" si="119"/>
        <v>0</v>
      </c>
      <c r="DZ18" s="73">
        <f t="shared" si="120"/>
        <v>0.1431038456</v>
      </c>
      <c r="EA18" s="74">
        <f t="shared" si="121"/>
        <v>0.1431038456</v>
      </c>
      <c r="EB18" s="75">
        <f t="shared" si="122"/>
        <v>3.863803832</v>
      </c>
      <c r="EC18" s="75">
        <f t="shared" si="123"/>
        <v>0</v>
      </c>
      <c r="ED18" s="75">
        <f t="shared" si="124"/>
        <v>0</v>
      </c>
      <c r="EE18" s="75">
        <f t="shared" si="125"/>
        <v>3.863803832</v>
      </c>
      <c r="EF18" s="76">
        <f t="shared" ref="EF18:EG18" si="472">CH18+CR18+DD18+DR18+EB18</f>
        <v>39.68536767</v>
      </c>
      <c r="EG18" s="76">
        <f t="shared" si="472"/>
        <v>0</v>
      </c>
      <c r="EH18" s="76">
        <f t="shared" si="127"/>
        <v>0</v>
      </c>
      <c r="EI18" s="77">
        <f t="shared" si="128"/>
        <v>39.68536767</v>
      </c>
      <c r="EJ18" s="50">
        <f t="shared" si="129"/>
        <v>0</v>
      </c>
      <c r="EK18" s="72">
        <f t="shared" si="130"/>
        <v>0</v>
      </c>
      <c r="EL18" s="72">
        <f t="shared" si="131"/>
        <v>0</v>
      </c>
      <c r="EM18" s="72">
        <f t="shared" si="132"/>
        <v>0</v>
      </c>
      <c r="EN18" s="73">
        <f t="shared" si="133"/>
        <v>6.299632344</v>
      </c>
      <c r="EO18" s="74">
        <f t="shared" si="134"/>
        <v>6.299632344</v>
      </c>
      <c r="EP18" s="75">
        <f t="shared" si="135"/>
        <v>32.73384987</v>
      </c>
      <c r="EQ18" s="75">
        <f t="shared" si="136"/>
        <v>0</v>
      </c>
      <c r="ER18" s="75">
        <f t="shared" si="137"/>
        <v>0</v>
      </c>
      <c r="ES18" s="75">
        <f t="shared" si="138"/>
        <v>32.73384987</v>
      </c>
      <c r="ET18" s="76">
        <f t="shared" ref="ET18:EU18" si="473">BV18+EP18</f>
        <v>-2.699705592</v>
      </c>
      <c r="EU18" s="76">
        <f t="shared" si="473"/>
        <v>0</v>
      </c>
      <c r="EV18" s="76">
        <f t="shared" si="140"/>
        <v>3.141592654</v>
      </c>
      <c r="EW18" s="77">
        <f t="shared" si="141"/>
        <v>2.699705592</v>
      </c>
      <c r="EX18" s="50">
        <f t="shared" si="142"/>
        <v>1.047197551</v>
      </c>
      <c r="EY18" s="72">
        <f t="shared" si="143"/>
        <v>1.047197551</v>
      </c>
      <c r="EZ18" s="72">
        <f t="shared" si="144"/>
        <v>1.047197551</v>
      </c>
      <c r="FA18" s="72">
        <f t="shared" si="145"/>
        <v>1.047197551</v>
      </c>
      <c r="FB18" s="73">
        <f t="shared" si="146"/>
        <v>1.392426036</v>
      </c>
      <c r="FC18" s="74">
        <f t="shared" si="147"/>
        <v>1.392426036</v>
      </c>
      <c r="FD18" s="75">
        <f t="shared" si="148"/>
        <v>0.1841948796</v>
      </c>
      <c r="FE18" s="75">
        <f t="shared" si="149"/>
        <v>0.3190348899</v>
      </c>
      <c r="FF18" s="75">
        <f t="shared" si="150"/>
        <v>1.047197551</v>
      </c>
      <c r="FG18" s="75">
        <f t="shared" si="151"/>
        <v>0.3683897591</v>
      </c>
      <c r="FH18" s="50">
        <f t="shared" si="152"/>
        <v>6.283185307</v>
      </c>
      <c r="FI18" s="72">
        <f t="shared" si="153"/>
        <v>6.283185307</v>
      </c>
      <c r="FJ18" s="72">
        <f t="shared" si="154"/>
        <v>0</v>
      </c>
      <c r="FK18" s="72">
        <f t="shared" si="155"/>
        <v>0</v>
      </c>
      <c r="FL18" s="73">
        <f t="shared" si="156"/>
        <v>20.76665346</v>
      </c>
      <c r="FM18" s="74">
        <f t="shared" si="157"/>
        <v>20.76665346</v>
      </c>
      <c r="FN18" s="75">
        <f t="shared" si="158"/>
        <v>-20.76665346</v>
      </c>
      <c r="FO18" s="75">
        <f t="shared" si="159"/>
        <v>0</v>
      </c>
      <c r="FP18" s="75">
        <f t="shared" si="160"/>
        <v>3.141592654</v>
      </c>
      <c r="FQ18" s="75">
        <f t="shared" si="161"/>
        <v>20.76665346</v>
      </c>
      <c r="FR18" s="76">
        <f t="shared" si="162"/>
        <v>-3.583255087</v>
      </c>
      <c r="FS18" s="76">
        <f t="shared" si="163"/>
        <v>0</v>
      </c>
      <c r="FT18" s="76">
        <f t="shared" si="164"/>
        <v>3.141592654</v>
      </c>
      <c r="FU18" s="77">
        <f t="shared" si="165"/>
        <v>3.583255087</v>
      </c>
      <c r="FV18" s="50">
        <f t="shared" si="166"/>
        <v>3.141592654</v>
      </c>
      <c r="FW18" s="50">
        <f t="shared" si="167"/>
        <v>-1.047197551</v>
      </c>
      <c r="FX18" s="72">
        <f t="shared" si="168"/>
        <v>2.094395102</v>
      </c>
      <c r="FY18" s="72">
        <f t="shared" si="169"/>
        <v>2.094395102</v>
      </c>
      <c r="FZ18" s="72">
        <f t="shared" si="170"/>
        <v>2.094395102</v>
      </c>
      <c r="GA18" s="73">
        <f t="shared" si="171"/>
        <v>3.583255087</v>
      </c>
      <c r="GB18" s="73">
        <f t="shared" si="172"/>
        <v>2.714516284</v>
      </c>
      <c r="GC18" s="74">
        <f t="shared" si="173"/>
        <v>9.726804284</v>
      </c>
      <c r="GD18" s="75">
        <f t="shared" si="174"/>
        <v>-0.5403780158</v>
      </c>
      <c r="GE18" s="75">
        <f t="shared" si="175"/>
        <v>0.9359621786</v>
      </c>
      <c r="GF18" s="75">
        <f t="shared" si="176"/>
        <v>2.094395102</v>
      </c>
      <c r="GG18" s="75">
        <f t="shared" si="177"/>
        <v>1.080756032</v>
      </c>
      <c r="GH18" s="78">
        <f t="shared" si="178"/>
        <v>-0.5</v>
      </c>
      <c r="GI18" s="78">
        <f t="shared" si="179"/>
        <v>-0.8660254038</v>
      </c>
      <c r="GJ18" s="78">
        <f t="shared" si="180"/>
        <v>-2.094395102</v>
      </c>
      <c r="GK18" s="78">
        <f t="shared" si="181"/>
        <v>1</v>
      </c>
      <c r="GL18" s="79">
        <f t="shared" si="182"/>
        <v>-0.5</v>
      </c>
      <c r="GM18" s="79">
        <f t="shared" si="183"/>
        <v>0.8660254038</v>
      </c>
      <c r="GN18" s="79">
        <f t="shared" si="184"/>
        <v>2.094395102</v>
      </c>
      <c r="GO18" s="79">
        <f t="shared" si="185"/>
        <v>1</v>
      </c>
      <c r="GP18" s="50">
        <f t="shared" si="186"/>
        <v>-2.094395102</v>
      </c>
      <c r="GQ18" s="50">
        <f t="shared" si="187"/>
        <v>1.047197551</v>
      </c>
      <c r="GR18" s="72">
        <f t="shared" si="188"/>
        <v>-1.047197551</v>
      </c>
      <c r="GS18" s="72">
        <f t="shared" si="189"/>
        <v>-1.047197551</v>
      </c>
      <c r="GT18" s="72">
        <f t="shared" si="190"/>
        <v>-1.047197551</v>
      </c>
      <c r="GU18" s="73">
        <f t="shared" si="191"/>
        <v>1</v>
      </c>
      <c r="GV18" s="73">
        <f t="shared" si="192"/>
        <v>0.3683897591</v>
      </c>
      <c r="GW18" s="74">
        <f t="shared" si="193"/>
        <v>0.3683897591</v>
      </c>
      <c r="GX18" s="75">
        <f t="shared" si="194"/>
        <v>0.1841948796</v>
      </c>
      <c r="GY18" s="75">
        <f t="shared" si="195"/>
        <v>-0.3190348899</v>
      </c>
      <c r="GZ18" s="75">
        <f t="shared" si="196"/>
        <v>-1.047197551</v>
      </c>
      <c r="HA18" s="75">
        <f t="shared" si="197"/>
        <v>0.3683897591</v>
      </c>
      <c r="HB18" s="50">
        <f t="shared" si="198"/>
        <v>2.094395102</v>
      </c>
      <c r="HC18" s="50">
        <f t="shared" si="199"/>
        <v>2.094395102</v>
      </c>
      <c r="HD18" s="72">
        <f t="shared" si="200"/>
        <v>4.188790205</v>
      </c>
      <c r="HE18" s="72">
        <f t="shared" si="201"/>
        <v>4.188790205</v>
      </c>
      <c r="HF18" s="72">
        <f t="shared" si="202"/>
        <v>-2.094395102</v>
      </c>
      <c r="HG18" s="73">
        <f t="shared" si="203"/>
        <v>1</v>
      </c>
      <c r="HH18" s="73">
        <f t="shared" si="204"/>
        <v>1.080756032</v>
      </c>
      <c r="HI18" s="74">
        <f t="shared" si="205"/>
        <v>1.080756032</v>
      </c>
      <c r="HJ18" s="75">
        <f t="shared" si="206"/>
        <v>-0.5403780158</v>
      </c>
      <c r="HK18" s="75">
        <f t="shared" si="207"/>
        <v>-0.9359621786</v>
      </c>
      <c r="HL18" s="75">
        <f t="shared" si="208"/>
        <v>-2.094395102</v>
      </c>
      <c r="HM18" s="75">
        <f t="shared" si="209"/>
        <v>1.080756032</v>
      </c>
      <c r="HN18" s="50">
        <f t="shared" si="210"/>
        <v>2.094395102</v>
      </c>
      <c r="HO18" s="50">
        <f t="shared" si="211"/>
        <v>1.047197551</v>
      </c>
      <c r="HP18" s="72">
        <f t="shared" si="212"/>
        <v>3.141592654</v>
      </c>
      <c r="HQ18" s="72">
        <f t="shared" si="213"/>
        <v>3.141592654</v>
      </c>
      <c r="HR18" s="72">
        <f t="shared" si="214"/>
        <v>3.141592654</v>
      </c>
      <c r="HS18" s="73">
        <f t="shared" si="215"/>
        <v>1</v>
      </c>
      <c r="HT18" s="73">
        <f t="shared" si="216"/>
        <v>0.3683897591</v>
      </c>
      <c r="HU18" s="74">
        <f t="shared" si="217"/>
        <v>0.3683897591</v>
      </c>
      <c r="HV18" s="75">
        <f t="shared" si="218"/>
        <v>-0.3683897591</v>
      </c>
      <c r="HW18" s="75">
        <f t="shared" si="219"/>
        <v>0</v>
      </c>
      <c r="HX18" s="75">
        <f t="shared" si="220"/>
        <v>3.141592654</v>
      </c>
      <c r="HY18" s="75">
        <f t="shared" si="221"/>
        <v>0.3683897591</v>
      </c>
      <c r="HZ18" s="50">
        <f t="shared" si="222"/>
        <v>-2.094395102</v>
      </c>
      <c r="IA18" s="50">
        <f t="shared" si="223"/>
        <v>2.094395102</v>
      </c>
      <c r="IB18" s="72">
        <f t="shared" si="224"/>
        <v>0</v>
      </c>
      <c r="IC18" s="72">
        <f t="shared" si="225"/>
        <v>0</v>
      </c>
      <c r="ID18" s="72">
        <f t="shared" si="226"/>
        <v>0</v>
      </c>
      <c r="IE18" s="73">
        <f t="shared" si="227"/>
        <v>1</v>
      </c>
      <c r="IF18" s="73">
        <f t="shared" si="228"/>
        <v>1.080756032</v>
      </c>
      <c r="IG18" s="74">
        <f t="shared" si="229"/>
        <v>1.080756032</v>
      </c>
      <c r="IH18" s="75">
        <f t="shared" si="230"/>
        <v>1.080756032</v>
      </c>
      <c r="II18" s="75">
        <f t="shared" si="231"/>
        <v>0</v>
      </c>
      <c r="IJ18" s="75">
        <f t="shared" si="232"/>
        <v>0</v>
      </c>
      <c r="IK18" s="75">
        <f t="shared" si="233"/>
        <v>1.080756032</v>
      </c>
    </row>
    <row r="19" ht="12.75" customHeight="1">
      <c r="A19" s="80">
        <f>'Cubic Input'!P23</f>
        <v>0.1421007032</v>
      </c>
      <c r="B19" s="80">
        <f>'Cubic Input'!Q23</f>
        <v>-0.5069084074</v>
      </c>
      <c r="C19" s="80">
        <f>'Cubic Input'!R23</f>
        <v>0.8480988554</v>
      </c>
      <c r="D19" s="80">
        <f>'Cubic Input'!S23</f>
        <v>-0.07148582509</v>
      </c>
      <c r="E19" s="80">
        <f t="shared" ref="E19:H19" si="474">0</f>
        <v>0</v>
      </c>
      <c r="F19" s="80">
        <f t="shared" si="474"/>
        <v>0</v>
      </c>
      <c r="G19" s="80">
        <f t="shared" si="474"/>
        <v>0</v>
      </c>
      <c r="H19" s="81">
        <f t="shared" si="474"/>
        <v>0</v>
      </c>
      <c r="I19" s="65">
        <f>'Cubic Input'!M23</f>
        <v>0.08858325086</v>
      </c>
      <c r="J19" s="66">
        <f t="shared" si="27"/>
        <v>0.08889501031</v>
      </c>
      <c r="K19" s="66">
        <f t="shared" si="28"/>
        <v>1.739176348</v>
      </c>
      <c r="L19" s="67">
        <f t="shared" si="29"/>
        <v>0.08889501031</v>
      </c>
      <c r="M19" s="67">
        <f t="shared" si="30"/>
        <v>0</v>
      </c>
      <c r="N19" s="68">
        <f t="shared" si="31"/>
        <v>1.739176348</v>
      </c>
      <c r="O19" s="68">
        <f t="shared" si="32"/>
        <v>-1.6230687</v>
      </c>
      <c r="P19" s="69">
        <f t="shared" si="33"/>
        <v>1.739176348</v>
      </c>
      <c r="Q19" s="69">
        <f t="shared" si="34"/>
        <v>1.6230687</v>
      </c>
      <c r="R19" s="70">
        <f t="shared" ref="R19:U19" si="475">ATAN2(A19,E19)</f>
        <v>0</v>
      </c>
      <c r="S19" s="70">
        <f t="shared" si="475"/>
        <v>3.141592654</v>
      </c>
      <c r="T19" s="70">
        <f t="shared" si="475"/>
        <v>0</v>
      </c>
      <c r="U19" s="70">
        <f t="shared" si="475"/>
        <v>3.141592654</v>
      </c>
      <c r="V19" s="70">
        <f t="shared" ref="V19:Y19" si="476">SQRT(POWER(A19,2)+POWER(E19,2))</f>
        <v>0.1421007032</v>
      </c>
      <c r="W19" s="70">
        <f t="shared" si="476"/>
        <v>0.5069084074</v>
      </c>
      <c r="X19" s="70">
        <f t="shared" si="476"/>
        <v>0.8480988554</v>
      </c>
      <c r="Y19" s="70">
        <f t="shared" si="476"/>
        <v>0.07148582509</v>
      </c>
      <c r="Z19" s="71">
        <f t="shared" ref="Z19:AC19" si="477">R19-$R19</f>
        <v>0</v>
      </c>
      <c r="AA19" s="71">
        <f t="shared" si="477"/>
        <v>3.141592654</v>
      </c>
      <c r="AB19" s="71">
        <f t="shared" si="477"/>
        <v>0</v>
      </c>
      <c r="AC19" s="71">
        <f t="shared" si="477"/>
        <v>3.141592654</v>
      </c>
      <c r="AD19" s="71">
        <f t="shared" ref="AD19:AG19" si="478">V19/$V19</f>
        <v>1</v>
      </c>
      <c r="AE19" s="71">
        <f t="shared" si="478"/>
        <v>3.567247706</v>
      </c>
      <c r="AF19" s="71">
        <f t="shared" si="478"/>
        <v>5.968294573</v>
      </c>
      <c r="AG19" s="71">
        <f t="shared" si="478"/>
        <v>0.5030645416</v>
      </c>
      <c r="AH19" s="80">
        <f t="shared" ref="AH19:AK19" si="479">AD19*COS(Z19)</f>
        <v>1</v>
      </c>
      <c r="AI19" s="80">
        <f t="shared" si="479"/>
        <v>-3.567247706</v>
      </c>
      <c r="AJ19" s="80">
        <f t="shared" si="479"/>
        <v>5.968294573</v>
      </c>
      <c r="AK19" s="80">
        <f t="shared" si="479"/>
        <v>-0.5030645416</v>
      </c>
      <c r="AL19" s="80">
        <f t="shared" ref="AL19:AO19" si="480">AD19*SIN(Z19)</f>
        <v>0</v>
      </c>
      <c r="AM19" s="80">
        <f t="shared" si="480"/>
        <v>0</v>
      </c>
      <c r="AN19" s="80">
        <f t="shared" si="480"/>
        <v>0</v>
      </c>
      <c r="AO19" s="80">
        <f t="shared" si="480"/>
        <v>0</v>
      </c>
      <c r="AP19" s="50">
        <f t="shared" si="41"/>
        <v>9.424777961</v>
      </c>
      <c r="AQ19" s="72">
        <f t="shared" si="42"/>
        <v>9.424777961</v>
      </c>
      <c r="AR19" s="72">
        <f t="shared" si="43"/>
        <v>3.141592654</v>
      </c>
      <c r="AS19" s="72">
        <f t="shared" si="44"/>
        <v>3.141592654</v>
      </c>
      <c r="AT19" s="73">
        <f t="shared" si="45"/>
        <v>45.39414099</v>
      </c>
      <c r="AU19" s="74">
        <f t="shared" si="46"/>
        <v>45.39414099</v>
      </c>
      <c r="AV19" s="75">
        <f t="shared" si="47"/>
        <v>90.78828198</v>
      </c>
      <c r="AW19" s="75">
        <f t="shared" si="48"/>
        <v>0</v>
      </c>
      <c r="AX19" s="75">
        <f t="shared" si="49"/>
        <v>0</v>
      </c>
      <c r="AY19" s="75">
        <f t="shared" si="50"/>
        <v>90.78828198</v>
      </c>
      <c r="AZ19" s="50">
        <f t="shared" ref="AZ19:BA19" si="481">AZ$1*AA19</f>
        <v>3.141592654</v>
      </c>
      <c r="BA19" s="50">
        <f t="shared" si="481"/>
        <v>0</v>
      </c>
      <c r="BB19" s="72">
        <f t="shared" si="52"/>
        <v>3.141592654</v>
      </c>
      <c r="BC19" s="72">
        <f t="shared" si="53"/>
        <v>3.141592654</v>
      </c>
      <c r="BD19" s="72">
        <f t="shared" si="54"/>
        <v>3.141592654</v>
      </c>
      <c r="BE19" s="73">
        <f t="shared" ref="BE19:BF19" si="482">POWER(AE19,BE$1)</f>
        <v>3.567247706</v>
      </c>
      <c r="BF19" s="73">
        <f t="shared" si="482"/>
        <v>5.968294573</v>
      </c>
      <c r="BG19" s="74">
        <f t="shared" si="56"/>
        <v>21.29038513</v>
      </c>
      <c r="BH19" s="75">
        <f t="shared" si="57"/>
        <v>-191.6134661</v>
      </c>
      <c r="BI19" s="75">
        <f t="shared" si="58"/>
        <v>0</v>
      </c>
      <c r="BJ19" s="75">
        <f t="shared" si="59"/>
        <v>3.141592654</v>
      </c>
      <c r="BK19" s="75">
        <f t="shared" si="60"/>
        <v>191.6134661</v>
      </c>
      <c r="BL19" s="50">
        <f t="shared" si="61"/>
        <v>3.141592654</v>
      </c>
      <c r="BM19" s="72">
        <f t="shared" si="62"/>
        <v>3.141592654</v>
      </c>
      <c r="BN19" s="72">
        <f t="shared" si="63"/>
        <v>3.141592654</v>
      </c>
      <c r="BO19" s="72">
        <f t="shared" si="64"/>
        <v>3.141592654</v>
      </c>
      <c r="BP19" s="73">
        <f t="shared" si="65"/>
        <v>0.5030645416</v>
      </c>
      <c r="BQ19" s="74">
        <f t="shared" si="66"/>
        <v>0.5030645416</v>
      </c>
      <c r="BR19" s="75">
        <f t="shared" si="67"/>
        <v>13.58274262</v>
      </c>
      <c r="BS19" s="75">
        <f t="shared" si="68"/>
        <v>0</v>
      </c>
      <c r="BT19" s="75">
        <f t="shared" si="69"/>
        <v>0</v>
      </c>
      <c r="BU19" s="75">
        <f t="shared" si="70"/>
        <v>13.58274262</v>
      </c>
      <c r="BV19" s="76">
        <f t="shared" ref="BV19:BW19" si="483">AV19+BH19+BR19</f>
        <v>-87.24244154</v>
      </c>
      <c r="BW19" s="76">
        <f t="shared" si="483"/>
        <v>0</v>
      </c>
      <c r="BX19" s="76">
        <f t="shared" si="72"/>
        <v>3.141592654</v>
      </c>
      <c r="BY19" s="77">
        <f t="shared" si="73"/>
        <v>87.24244154</v>
      </c>
      <c r="BZ19" s="50">
        <f t="shared" ref="BZ19:CA19" si="484">BZ$1*AA19</f>
        <v>6.283185307</v>
      </c>
      <c r="CA19" s="50">
        <f t="shared" si="484"/>
        <v>0</v>
      </c>
      <c r="CB19" s="72">
        <f t="shared" si="75"/>
        <v>6.283185307</v>
      </c>
      <c r="CC19" s="72">
        <f t="shared" si="76"/>
        <v>0</v>
      </c>
      <c r="CD19" s="72">
        <f t="shared" si="77"/>
        <v>0</v>
      </c>
      <c r="CE19" s="73">
        <f t="shared" ref="CE19:CF19" si="485">POWER(AE19,CE$1)</f>
        <v>12.7252562</v>
      </c>
      <c r="CF19" s="73">
        <f t="shared" si="485"/>
        <v>35.62054011</v>
      </c>
      <c r="CG19" s="74">
        <f t="shared" si="79"/>
        <v>453.2804988</v>
      </c>
      <c r="CH19" s="75">
        <f t="shared" si="80"/>
        <v>-453.2804988</v>
      </c>
      <c r="CI19" s="75">
        <f t="shared" si="81"/>
        <v>0</v>
      </c>
      <c r="CJ19" s="75">
        <f t="shared" si="82"/>
        <v>3.141592654</v>
      </c>
      <c r="CK19" s="75">
        <f t="shared" si="83"/>
        <v>453.2804988</v>
      </c>
      <c r="CL19" s="50">
        <f t="shared" si="84"/>
        <v>0</v>
      </c>
      <c r="CM19" s="72">
        <f t="shared" si="85"/>
        <v>0</v>
      </c>
      <c r="CN19" s="72">
        <f t="shared" si="86"/>
        <v>0</v>
      </c>
      <c r="CO19" s="72">
        <f t="shared" si="87"/>
        <v>0</v>
      </c>
      <c r="CP19" s="73">
        <f t="shared" si="88"/>
        <v>212.5938762</v>
      </c>
      <c r="CQ19" s="74">
        <f t="shared" si="89"/>
        <v>212.5938762</v>
      </c>
      <c r="CR19" s="75">
        <f t="shared" si="90"/>
        <v>850.3755049</v>
      </c>
      <c r="CS19" s="75">
        <f t="shared" si="91"/>
        <v>0</v>
      </c>
      <c r="CT19" s="75">
        <f t="shared" si="92"/>
        <v>0</v>
      </c>
      <c r="CU19" s="75">
        <f t="shared" si="93"/>
        <v>850.3755049</v>
      </c>
      <c r="CV19" s="50">
        <f t="shared" si="94"/>
        <v>9.424777961</v>
      </c>
      <c r="CW19" s="50">
        <f t="shared" si="95"/>
        <v>3.141592654</v>
      </c>
      <c r="CX19" s="72">
        <f t="shared" si="96"/>
        <v>12.56637061</v>
      </c>
      <c r="CY19" s="72">
        <f t="shared" si="97"/>
        <v>0</v>
      </c>
      <c r="CZ19" s="72">
        <f t="shared" si="98"/>
        <v>0</v>
      </c>
      <c r="DA19" s="73">
        <f t="shared" si="99"/>
        <v>45.39414099</v>
      </c>
      <c r="DB19" s="73">
        <f t="shared" si="100"/>
        <v>0.5030645416</v>
      </c>
      <c r="DC19" s="74">
        <f t="shared" si="101"/>
        <v>22.83618273</v>
      </c>
      <c r="DD19" s="75">
        <f t="shared" si="102"/>
        <v>91.34473091</v>
      </c>
      <c r="DE19" s="75">
        <f t="shared" si="103"/>
        <v>0</v>
      </c>
      <c r="DF19" s="75">
        <f t="shared" si="104"/>
        <v>0</v>
      </c>
      <c r="DG19" s="75">
        <f t="shared" si="105"/>
        <v>91.34473091</v>
      </c>
      <c r="DH19" s="50">
        <f t="shared" ref="DH19:DJ19" si="486">DH$1*AA19</f>
        <v>3.141592654</v>
      </c>
      <c r="DI19" s="50">
        <f t="shared" si="486"/>
        <v>0</v>
      </c>
      <c r="DJ19" s="50">
        <f t="shared" si="486"/>
        <v>3.141592654</v>
      </c>
      <c r="DK19" s="72">
        <f t="shared" si="107"/>
        <v>6.283185307</v>
      </c>
      <c r="DL19" s="72">
        <f t="shared" si="108"/>
        <v>0</v>
      </c>
      <c r="DM19" s="72">
        <f t="shared" si="109"/>
        <v>0</v>
      </c>
      <c r="DN19" s="73">
        <f t="shared" ref="DN19:DP19" si="487">POWER(AE19,DN$1)</f>
        <v>3.567247706</v>
      </c>
      <c r="DO19" s="73">
        <f t="shared" si="487"/>
        <v>5.968294573</v>
      </c>
      <c r="DP19" s="73">
        <f t="shared" si="487"/>
        <v>0.5030645416</v>
      </c>
      <c r="DQ19" s="74">
        <f t="shared" si="111"/>
        <v>10.71043783</v>
      </c>
      <c r="DR19" s="75">
        <f t="shared" si="112"/>
        <v>-192.787881</v>
      </c>
      <c r="DS19" s="75">
        <f t="shared" si="113"/>
        <v>0</v>
      </c>
      <c r="DT19" s="75">
        <f t="shared" si="114"/>
        <v>3.141592654</v>
      </c>
      <c r="DU19" s="75">
        <f t="shared" si="115"/>
        <v>192.787881</v>
      </c>
      <c r="DV19" s="50">
        <f t="shared" si="116"/>
        <v>6.283185307</v>
      </c>
      <c r="DW19" s="72">
        <f t="shared" si="117"/>
        <v>6.283185307</v>
      </c>
      <c r="DX19" s="72">
        <f t="shared" si="118"/>
        <v>0</v>
      </c>
      <c r="DY19" s="72">
        <f t="shared" si="119"/>
        <v>0</v>
      </c>
      <c r="DZ19" s="73">
        <f t="shared" si="120"/>
        <v>0.253073933</v>
      </c>
      <c r="EA19" s="74">
        <f t="shared" si="121"/>
        <v>0.253073933</v>
      </c>
      <c r="EB19" s="75">
        <f t="shared" si="122"/>
        <v>6.832996191</v>
      </c>
      <c r="EC19" s="75">
        <f t="shared" si="123"/>
        <v>0</v>
      </c>
      <c r="ED19" s="75">
        <f t="shared" si="124"/>
        <v>0</v>
      </c>
      <c r="EE19" s="75">
        <f t="shared" si="125"/>
        <v>6.832996191</v>
      </c>
      <c r="EF19" s="76">
        <f t="shared" ref="EF19:EG19" si="488">CH19+CR19+DD19+DR19+EB19</f>
        <v>302.4848521</v>
      </c>
      <c r="EG19" s="76">
        <f t="shared" si="488"/>
        <v>0</v>
      </c>
      <c r="EH19" s="76">
        <f t="shared" si="127"/>
        <v>0</v>
      </c>
      <c r="EI19" s="77">
        <f t="shared" si="128"/>
        <v>302.4848521</v>
      </c>
      <c r="EJ19" s="50">
        <f t="shared" si="129"/>
        <v>0</v>
      </c>
      <c r="EK19" s="72">
        <f t="shared" si="130"/>
        <v>0</v>
      </c>
      <c r="EL19" s="72">
        <f t="shared" si="131"/>
        <v>0</v>
      </c>
      <c r="EM19" s="72">
        <f t="shared" si="132"/>
        <v>0</v>
      </c>
      <c r="EN19" s="73">
        <f t="shared" si="133"/>
        <v>17.39209165</v>
      </c>
      <c r="EO19" s="74">
        <f t="shared" si="134"/>
        <v>17.39209165</v>
      </c>
      <c r="EP19" s="75">
        <f t="shared" si="135"/>
        <v>90.37195919</v>
      </c>
      <c r="EQ19" s="75">
        <f t="shared" si="136"/>
        <v>0</v>
      </c>
      <c r="ER19" s="75">
        <f t="shared" si="137"/>
        <v>0</v>
      </c>
      <c r="ES19" s="75">
        <f t="shared" si="138"/>
        <v>90.37195919</v>
      </c>
      <c r="ET19" s="76">
        <f t="shared" ref="ET19:EU19" si="489">BV19+EP19</f>
        <v>3.129517651</v>
      </c>
      <c r="EU19" s="76">
        <f t="shared" si="489"/>
        <v>0</v>
      </c>
      <c r="EV19" s="76">
        <f t="shared" si="140"/>
        <v>0</v>
      </c>
      <c r="EW19" s="77">
        <f t="shared" si="141"/>
        <v>3.129517651</v>
      </c>
      <c r="EX19" s="50">
        <f t="shared" si="142"/>
        <v>0</v>
      </c>
      <c r="EY19" s="72">
        <f t="shared" si="143"/>
        <v>0</v>
      </c>
      <c r="EZ19" s="72">
        <f t="shared" si="144"/>
        <v>0</v>
      </c>
      <c r="FA19" s="72">
        <f t="shared" si="145"/>
        <v>0</v>
      </c>
      <c r="FB19" s="73">
        <f t="shared" si="146"/>
        <v>1.462713047</v>
      </c>
      <c r="FC19" s="74">
        <f t="shared" si="147"/>
        <v>1.462713047</v>
      </c>
      <c r="FD19" s="75">
        <f t="shared" si="148"/>
        <v>0.3869853715</v>
      </c>
      <c r="FE19" s="75">
        <f t="shared" si="149"/>
        <v>0</v>
      </c>
      <c r="FF19" s="75">
        <f t="shared" si="150"/>
        <v>0</v>
      </c>
      <c r="FG19" s="75">
        <f t="shared" si="151"/>
        <v>0.3869853715</v>
      </c>
      <c r="FH19" s="50">
        <f t="shared" si="152"/>
        <v>6.283185307</v>
      </c>
      <c r="FI19" s="72">
        <f t="shared" si="153"/>
        <v>6.283185307</v>
      </c>
      <c r="FJ19" s="72">
        <f t="shared" si="154"/>
        <v>0</v>
      </c>
      <c r="FK19" s="72">
        <f t="shared" si="155"/>
        <v>0</v>
      </c>
      <c r="FL19" s="73">
        <f t="shared" si="156"/>
        <v>12.7252562</v>
      </c>
      <c r="FM19" s="74">
        <f t="shared" si="157"/>
        <v>12.7252562</v>
      </c>
      <c r="FN19" s="75">
        <f t="shared" si="158"/>
        <v>-12.7252562</v>
      </c>
      <c r="FO19" s="75">
        <f t="shared" si="159"/>
        <v>0</v>
      </c>
      <c r="FP19" s="75">
        <f t="shared" si="160"/>
        <v>3.141592654</v>
      </c>
      <c r="FQ19" s="75">
        <f t="shared" si="161"/>
        <v>12.7252562</v>
      </c>
      <c r="FR19" s="76">
        <f t="shared" si="162"/>
        <v>5.17962752</v>
      </c>
      <c r="FS19" s="76">
        <f t="shared" si="163"/>
        <v>0</v>
      </c>
      <c r="FT19" s="76">
        <f t="shared" si="164"/>
        <v>0</v>
      </c>
      <c r="FU19" s="77">
        <f t="shared" si="165"/>
        <v>5.17962752</v>
      </c>
      <c r="FV19" s="50">
        <f t="shared" si="166"/>
        <v>0</v>
      </c>
      <c r="FW19" s="50">
        <f t="shared" si="167"/>
        <v>0</v>
      </c>
      <c r="FX19" s="72">
        <f t="shared" si="168"/>
        <v>0</v>
      </c>
      <c r="FY19" s="72">
        <f t="shared" si="169"/>
        <v>0</v>
      </c>
      <c r="FZ19" s="72">
        <f t="shared" si="170"/>
        <v>0</v>
      </c>
      <c r="GA19" s="73">
        <f t="shared" si="171"/>
        <v>5.17962752</v>
      </c>
      <c r="GB19" s="73">
        <f t="shared" si="172"/>
        <v>2.584077005</v>
      </c>
      <c r="GC19" s="74">
        <f t="shared" si="173"/>
        <v>13.38455637</v>
      </c>
      <c r="GD19" s="75">
        <f t="shared" si="174"/>
        <v>1.48717293</v>
      </c>
      <c r="GE19" s="75">
        <f t="shared" si="175"/>
        <v>0</v>
      </c>
      <c r="GF19" s="75">
        <f t="shared" si="176"/>
        <v>0</v>
      </c>
      <c r="GG19" s="75">
        <f t="shared" si="177"/>
        <v>1.48717293</v>
      </c>
      <c r="GH19" s="78">
        <f t="shared" si="178"/>
        <v>-0.5</v>
      </c>
      <c r="GI19" s="78">
        <f t="shared" si="179"/>
        <v>-0.8660254038</v>
      </c>
      <c r="GJ19" s="78">
        <f t="shared" si="180"/>
        <v>-2.094395102</v>
      </c>
      <c r="GK19" s="78">
        <f t="shared" si="181"/>
        <v>1</v>
      </c>
      <c r="GL19" s="79">
        <f t="shared" si="182"/>
        <v>-0.5</v>
      </c>
      <c r="GM19" s="79">
        <f t="shared" si="183"/>
        <v>0.8660254038</v>
      </c>
      <c r="GN19" s="79">
        <f t="shared" si="184"/>
        <v>2.094395102</v>
      </c>
      <c r="GO19" s="79">
        <f t="shared" si="185"/>
        <v>1</v>
      </c>
      <c r="GP19" s="50">
        <f t="shared" si="186"/>
        <v>-2.094395102</v>
      </c>
      <c r="GQ19" s="50">
        <f t="shared" si="187"/>
        <v>0</v>
      </c>
      <c r="GR19" s="72">
        <f t="shared" si="188"/>
        <v>-2.094395102</v>
      </c>
      <c r="GS19" s="72">
        <f t="shared" si="189"/>
        <v>-2.094395102</v>
      </c>
      <c r="GT19" s="72">
        <f t="shared" si="190"/>
        <v>-2.094395102</v>
      </c>
      <c r="GU19" s="73">
        <f t="shared" si="191"/>
        <v>1</v>
      </c>
      <c r="GV19" s="73">
        <f t="shared" si="192"/>
        <v>0.3869853715</v>
      </c>
      <c r="GW19" s="74">
        <f t="shared" si="193"/>
        <v>0.3869853715</v>
      </c>
      <c r="GX19" s="75">
        <f t="shared" si="194"/>
        <v>-0.1934926858</v>
      </c>
      <c r="GY19" s="75">
        <f t="shared" si="195"/>
        <v>-0.3351391626</v>
      </c>
      <c r="GZ19" s="75">
        <f t="shared" si="196"/>
        <v>-2.094395102</v>
      </c>
      <c r="HA19" s="75">
        <f t="shared" si="197"/>
        <v>0.3869853715</v>
      </c>
      <c r="HB19" s="50">
        <f t="shared" si="198"/>
        <v>2.094395102</v>
      </c>
      <c r="HC19" s="50">
        <f t="shared" si="199"/>
        <v>0</v>
      </c>
      <c r="HD19" s="72">
        <f t="shared" si="200"/>
        <v>2.094395102</v>
      </c>
      <c r="HE19" s="72">
        <f t="shared" si="201"/>
        <v>2.094395102</v>
      </c>
      <c r="HF19" s="72">
        <f t="shared" si="202"/>
        <v>2.094395102</v>
      </c>
      <c r="HG19" s="73">
        <f t="shared" si="203"/>
        <v>1</v>
      </c>
      <c r="HH19" s="73">
        <f t="shared" si="204"/>
        <v>1.48717293</v>
      </c>
      <c r="HI19" s="74">
        <f t="shared" si="205"/>
        <v>1.48717293</v>
      </c>
      <c r="HJ19" s="75">
        <f t="shared" si="206"/>
        <v>-0.743586465</v>
      </c>
      <c r="HK19" s="75">
        <f t="shared" si="207"/>
        <v>1.287929537</v>
      </c>
      <c r="HL19" s="75">
        <f t="shared" si="208"/>
        <v>2.094395102</v>
      </c>
      <c r="HM19" s="75">
        <f t="shared" si="209"/>
        <v>1.48717293</v>
      </c>
      <c r="HN19" s="50">
        <f t="shared" si="210"/>
        <v>2.094395102</v>
      </c>
      <c r="HO19" s="50">
        <f t="shared" si="211"/>
        <v>0</v>
      </c>
      <c r="HP19" s="72">
        <f t="shared" si="212"/>
        <v>2.094395102</v>
      </c>
      <c r="HQ19" s="72">
        <f t="shared" si="213"/>
        <v>2.094395102</v>
      </c>
      <c r="HR19" s="72">
        <f t="shared" si="214"/>
        <v>2.094395102</v>
      </c>
      <c r="HS19" s="73">
        <f t="shared" si="215"/>
        <v>1</v>
      </c>
      <c r="HT19" s="73">
        <f t="shared" si="216"/>
        <v>0.3869853715</v>
      </c>
      <c r="HU19" s="74">
        <f t="shared" si="217"/>
        <v>0.3869853715</v>
      </c>
      <c r="HV19" s="75">
        <f t="shared" si="218"/>
        <v>-0.1934926858</v>
      </c>
      <c r="HW19" s="75">
        <f t="shared" si="219"/>
        <v>0.3351391626</v>
      </c>
      <c r="HX19" s="75">
        <f t="shared" si="220"/>
        <v>2.094395102</v>
      </c>
      <c r="HY19" s="75">
        <f t="shared" si="221"/>
        <v>0.3869853715</v>
      </c>
      <c r="HZ19" s="50">
        <f t="shared" si="222"/>
        <v>-2.094395102</v>
      </c>
      <c r="IA19" s="50">
        <f t="shared" si="223"/>
        <v>0</v>
      </c>
      <c r="IB19" s="72">
        <f t="shared" si="224"/>
        <v>-2.094395102</v>
      </c>
      <c r="IC19" s="72">
        <f t="shared" si="225"/>
        <v>-2.094395102</v>
      </c>
      <c r="ID19" s="72">
        <f t="shared" si="226"/>
        <v>-2.094395102</v>
      </c>
      <c r="IE19" s="73">
        <f t="shared" si="227"/>
        <v>1</v>
      </c>
      <c r="IF19" s="73">
        <f t="shared" si="228"/>
        <v>1.48717293</v>
      </c>
      <c r="IG19" s="74">
        <f t="shared" si="229"/>
        <v>1.48717293</v>
      </c>
      <c r="IH19" s="75">
        <f t="shared" si="230"/>
        <v>-0.743586465</v>
      </c>
      <c r="II19" s="75">
        <f t="shared" si="231"/>
        <v>-1.287929537</v>
      </c>
      <c r="IJ19" s="75">
        <f t="shared" si="232"/>
        <v>-2.094395102</v>
      </c>
      <c r="IK19" s="75">
        <f t="shared" si="233"/>
        <v>1.48717293</v>
      </c>
    </row>
    <row r="20" ht="12.75" customHeight="1">
      <c r="A20" s="80">
        <f>'Cubic Input'!P24</f>
        <v>0.1421007032</v>
      </c>
      <c r="B20" s="80">
        <f>'Cubic Input'!Q24</f>
        <v>0.1964514106</v>
      </c>
      <c r="C20" s="80">
        <f>'Cubic Input'!R24</f>
        <v>0.7882223613</v>
      </c>
      <c r="D20" s="80">
        <f>'Cubic Input'!S24</f>
        <v>0.0006514140916</v>
      </c>
      <c r="E20" s="80">
        <f t="shared" ref="E20:H20" si="490">0</f>
        <v>0</v>
      </c>
      <c r="F20" s="80">
        <f t="shared" si="490"/>
        <v>0</v>
      </c>
      <c r="G20" s="80">
        <f t="shared" si="490"/>
        <v>0</v>
      </c>
      <c r="H20" s="81">
        <f t="shared" si="490"/>
        <v>0</v>
      </c>
      <c r="I20" s="65">
        <f>'Cubic Input'!M24</f>
        <v>-0.001764795884</v>
      </c>
      <c r="J20" s="66">
        <f t="shared" si="27"/>
        <v>-0.0008266046153</v>
      </c>
      <c r="K20" s="66">
        <f t="shared" si="28"/>
        <v>-0.690826805</v>
      </c>
      <c r="L20" s="67">
        <f t="shared" si="29"/>
        <v>-0.0008266046153</v>
      </c>
      <c r="M20" s="67">
        <f t="shared" si="30"/>
        <v>0</v>
      </c>
      <c r="N20" s="68">
        <f t="shared" si="31"/>
        <v>-0.690826805</v>
      </c>
      <c r="O20" s="68">
        <f t="shared" si="32"/>
        <v>-2.251342753</v>
      </c>
      <c r="P20" s="69">
        <f t="shared" si="33"/>
        <v>-0.690826805</v>
      </c>
      <c r="Q20" s="69">
        <f t="shared" si="34"/>
        <v>2.251342753</v>
      </c>
      <c r="R20" s="70">
        <f t="shared" ref="R20:U20" si="491">ATAN2(A20,E20)</f>
        <v>0</v>
      </c>
      <c r="S20" s="70">
        <f t="shared" si="491"/>
        <v>0</v>
      </c>
      <c r="T20" s="70">
        <f t="shared" si="491"/>
        <v>0</v>
      </c>
      <c r="U20" s="70">
        <f t="shared" si="491"/>
        <v>0</v>
      </c>
      <c r="V20" s="70">
        <f t="shared" ref="V20:Y20" si="492">SQRT(POWER(A20,2)+POWER(E20,2))</f>
        <v>0.1421007032</v>
      </c>
      <c r="W20" s="70">
        <f t="shared" si="492"/>
        <v>0.1964514106</v>
      </c>
      <c r="X20" s="70">
        <f t="shared" si="492"/>
        <v>0.7882223613</v>
      </c>
      <c r="Y20" s="70">
        <f t="shared" si="492"/>
        <v>0.0006514140916</v>
      </c>
      <c r="Z20" s="71">
        <f t="shared" ref="Z20:AC20" si="493">R20-$R20</f>
        <v>0</v>
      </c>
      <c r="AA20" s="71">
        <f t="shared" si="493"/>
        <v>0</v>
      </c>
      <c r="AB20" s="71">
        <f t="shared" si="493"/>
        <v>0</v>
      </c>
      <c r="AC20" s="71">
        <f t="shared" si="493"/>
        <v>0</v>
      </c>
      <c r="AD20" s="71">
        <f t="shared" ref="AD20:AG20" si="494">V20/$V20</f>
        <v>1</v>
      </c>
      <c r="AE20" s="71">
        <f t="shared" si="494"/>
        <v>1.382480215</v>
      </c>
      <c r="AF20" s="71">
        <f t="shared" si="494"/>
        <v>5.546927945</v>
      </c>
      <c r="AG20" s="71">
        <f t="shared" si="494"/>
        <v>0.00458417219</v>
      </c>
      <c r="AH20" s="80">
        <f t="shared" ref="AH20:AK20" si="495">AD20*COS(Z20)</f>
        <v>1</v>
      </c>
      <c r="AI20" s="80">
        <f t="shared" si="495"/>
        <v>1.382480215</v>
      </c>
      <c r="AJ20" s="80">
        <f t="shared" si="495"/>
        <v>5.546927945</v>
      </c>
      <c r="AK20" s="80">
        <f t="shared" si="495"/>
        <v>0.00458417219</v>
      </c>
      <c r="AL20" s="80">
        <f t="shared" ref="AL20:AO20" si="496">AD20*SIN(Z20)</f>
        <v>0</v>
      </c>
      <c r="AM20" s="80">
        <f t="shared" si="496"/>
        <v>0</v>
      </c>
      <c r="AN20" s="80">
        <f t="shared" si="496"/>
        <v>0</v>
      </c>
      <c r="AO20" s="80">
        <f t="shared" si="496"/>
        <v>0</v>
      </c>
      <c r="AP20" s="50">
        <f t="shared" si="41"/>
        <v>0</v>
      </c>
      <c r="AQ20" s="72">
        <f t="shared" si="42"/>
        <v>0</v>
      </c>
      <c r="AR20" s="72">
        <f t="shared" si="43"/>
        <v>0</v>
      </c>
      <c r="AS20" s="72">
        <f t="shared" si="44"/>
        <v>0</v>
      </c>
      <c r="AT20" s="73">
        <f t="shared" si="45"/>
        <v>2.642267444</v>
      </c>
      <c r="AU20" s="74">
        <f t="shared" si="46"/>
        <v>2.642267444</v>
      </c>
      <c r="AV20" s="75">
        <f t="shared" si="47"/>
        <v>-5.284534888</v>
      </c>
      <c r="AW20" s="75">
        <f t="shared" si="48"/>
        <v>0</v>
      </c>
      <c r="AX20" s="75">
        <f t="shared" si="49"/>
        <v>3.141592654</v>
      </c>
      <c r="AY20" s="75">
        <f t="shared" si="50"/>
        <v>5.284534888</v>
      </c>
      <c r="AZ20" s="50">
        <f t="shared" ref="AZ20:BA20" si="497">AZ$1*AA20</f>
        <v>0</v>
      </c>
      <c r="BA20" s="50">
        <f t="shared" si="497"/>
        <v>0</v>
      </c>
      <c r="BB20" s="72">
        <f t="shared" si="52"/>
        <v>0</v>
      </c>
      <c r="BC20" s="72">
        <f t="shared" si="53"/>
        <v>0</v>
      </c>
      <c r="BD20" s="72">
        <f t="shared" si="54"/>
        <v>0</v>
      </c>
      <c r="BE20" s="73">
        <f t="shared" ref="BE20:BF20" si="498">POWER(AE20,BE$1)</f>
        <v>1.382480215</v>
      </c>
      <c r="BF20" s="73">
        <f t="shared" si="498"/>
        <v>5.546927945</v>
      </c>
      <c r="BG20" s="74">
        <f t="shared" si="56"/>
        <v>7.668518136</v>
      </c>
      <c r="BH20" s="75">
        <f t="shared" si="57"/>
        <v>69.01666322</v>
      </c>
      <c r="BI20" s="75">
        <f t="shared" si="58"/>
        <v>0</v>
      </c>
      <c r="BJ20" s="75">
        <f t="shared" si="59"/>
        <v>0</v>
      </c>
      <c r="BK20" s="75">
        <f t="shared" si="60"/>
        <v>69.01666322</v>
      </c>
      <c r="BL20" s="50">
        <f t="shared" si="61"/>
        <v>0</v>
      </c>
      <c r="BM20" s="72">
        <f t="shared" si="62"/>
        <v>0</v>
      </c>
      <c r="BN20" s="72">
        <f t="shared" si="63"/>
        <v>0</v>
      </c>
      <c r="BO20" s="72">
        <f t="shared" si="64"/>
        <v>0</v>
      </c>
      <c r="BP20" s="73">
        <f t="shared" si="65"/>
        <v>0.00458417219</v>
      </c>
      <c r="BQ20" s="74">
        <f t="shared" si="66"/>
        <v>0.00458417219</v>
      </c>
      <c r="BR20" s="75">
        <f t="shared" si="67"/>
        <v>-0.1237726491</v>
      </c>
      <c r="BS20" s="75">
        <f t="shared" si="68"/>
        <v>0</v>
      </c>
      <c r="BT20" s="75">
        <f t="shared" si="69"/>
        <v>3.141592654</v>
      </c>
      <c r="BU20" s="75">
        <f t="shared" si="70"/>
        <v>0.1237726491</v>
      </c>
      <c r="BV20" s="76">
        <f t="shared" ref="BV20:BW20" si="499">AV20+BH20+BR20</f>
        <v>63.60835568</v>
      </c>
      <c r="BW20" s="76">
        <f t="shared" si="499"/>
        <v>0</v>
      </c>
      <c r="BX20" s="76">
        <f t="shared" si="72"/>
        <v>0</v>
      </c>
      <c r="BY20" s="77">
        <f t="shared" si="73"/>
        <v>63.60835568</v>
      </c>
      <c r="BZ20" s="50">
        <f t="shared" ref="BZ20:CA20" si="500">BZ$1*AA20</f>
        <v>0</v>
      </c>
      <c r="CA20" s="50">
        <f t="shared" si="500"/>
        <v>0</v>
      </c>
      <c r="CB20" s="72">
        <f t="shared" si="75"/>
        <v>0</v>
      </c>
      <c r="CC20" s="72">
        <f t="shared" si="76"/>
        <v>0</v>
      </c>
      <c r="CD20" s="72">
        <f t="shared" si="77"/>
        <v>0</v>
      </c>
      <c r="CE20" s="73">
        <f t="shared" ref="CE20:CF20" si="501">POWER(AE20,CE$1)</f>
        <v>1.911251544</v>
      </c>
      <c r="CF20" s="73">
        <f t="shared" si="501"/>
        <v>30.76840963</v>
      </c>
      <c r="CG20" s="74">
        <f t="shared" si="79"/>
        <v>58.8061704</v>
      </c>
      <c r="CH20" s="75">
        <f t="shared" si="80"/>
        <v>-58.8061704</v>
      </c>
      <c r="CI20" s="75">
        <f t="shared" si="81"/>
        <v>0</v>
      </c>
      <c r="CJ20" s="75">
        <f t="shared" si="82"/>
        <v>3.141592654</v>
      </c>
      <c r="CK20" s="75">
        <f t="shared" si="83"/>
        <v>58.8061704</v>
      </c>
      <c r="CL20" s="50">
        <f t="shared" si="84"/>
        <v>0</v>
      </c>
      <c r="CM20" s="72">
        <f t="shared" si="85"/>
        <v>0</v>
      </c>
      <c r="CN20" s="72">
        <f t="shared" si="86"/>
        <v>0</v>
      </c>
      <c r="CO20" s="72">
        <f t="shared" si="87"/>
        <v>0</v>
      </c>
      <c r="CP20" s="73">
        <f t="shared" si="88"/>
        <v>170.6701512</v>
      </c>
      <c r="CQ20" s="74">
        <f t="shared" si="89"/>
        <v>170.6701512</v>
      </c>
      <c r="CR20" s="75">
        <f t="shared" si="90"/>
        <v>682.6806047</v>
      </c>
      <c r="CS20" s="75">
        <f t="shared" si="91"/>
        <v>0</v>
      </c>
      <c r="CT20" s="75">
        <f t="shared" si="92"/>
        <v>0</v>
      </c>
      <c r="CU20" s="75">
        <f t="shared" si="93"/>
        <v>682.6806047</v>
      </c>
      <c r="CV20" s="50">
        <f t="shared" si="94"/>
        <v>0</v>
      </c>
      <c r="CW20" s="50">
        <f t="shared" si="95"/>
        <v>0</v>
      </c>
      <c r="CX20" s="72">
        <f t="shared" si="96"/>
        <v>0</v>
      </c>
      <c r="CY20" s="72">
        <f t="shared" si="97"/>
        <v>0</v>
      </c>
      <c r="CZ20" s="72">
        <f t="shared" si="98"/>
        <v>0</v>
      </c>
      <c r="DA20" s="73">
        <f t="shared" si="99"/>
        <v>2.642267444</v>
      </c>
      <c r="DB20" s="73">
        <f t="shared" si="100"/>
        <v>0.00458417219</v>
      </c>
      <c r="DC20" s="74">
        <f t="shared" si="101"/>
        <v>0.01211260894</v>
      </c>
      <c r="DD20" s="75">
        <f t="shared" si="102"/>
        <v>0.04845043575</v>
      </c>
      <c r="DE20" s="75">
        <f t="shared" si="103"/>
        <v>0</v>
      </c>
      <c r="DF20" s="75">
        <f t="shared" si="104"/>
        <v>0</v>
      </c>
      <c r="DG20" s="75">
        <f t="shared" si="105"/>
        <v>0.04845043575</v>
      </c>
      <c r="DH20" s="50">
        <f t="shared" ref="DH20:DJ20" si="502">DH$1*AA20</f>
        <v>0</v>
      </c>
      <c r="DI20" s="50">
        <f t="shared" si="502"/>
        <v>0</v>
      </c>
      <c r="DJ20" s="50">
        <f t="shared" si="502"/>
        <v>0</v>
      </c>
      <c r="DK20" s="72">
        <f t="shared" si="107"/>
        <v>0</v>
      </c>
      <c r="DL20" s="72">
        <f t="shared" si="108"/>
        <v>0</v>
      </c>
      <c r="DM20" s="72">
        <f t="shared" si="109"/>
        <v>0</v>
      </c>
      <c r="DN20" s="73">
        <f t="shared" ref="DN20:DP20" si="503">POWER(AE20,DN$1)</f>
        <v>1.382480215</v>
      </c>
      <c r="DO20" s="73">
        <f t="shared" si="503"/>
        <v>5.546927945</v>
      </c>
      <c r="DP20" s="73">
        <f t="shared" si="503"/>
        <v>0.00458417219</v>
      </c>
      <c r="DQ20" s="74">
        <f t="shared" si="111"/>
        <v>0.03515380758</v>
      </c>
      <c r="DR20" s="75">
        <f t="shared" si="112"/>
        <v>-0.6327685364</v>
      </c>
      <c r="DS20" s="75">
        <f t="shared" si="113"/>
        <v>0</v>
      </c>
      <c r="DT20" s="75">
        <f t="shared" si="114"/>
        <v>3.141592654</v>
      </c>
      <c r="DU20" s="75">
        <f t="shared" si="115"/>
        <v>0.6327685364</v>
      </c>
      <c r="DV20" s="50">
        <f t="shared" si="116"/>
        <v>0</v>
      </c>
      <c r="DW20" s="72">
        <f t="shared" si="117"/>
        <v>0</v>
      </c>
      <c r="DX20" s="72">
        <f t="shared" si="118"/>
        <v>0</v>
      </c>
      <c r="DY20" s="72">
        <f t="shared" si="119"/>
        <v>0</v>
      </c>
      <c r="DZ20" s="73">
        <f t="shared" si="120"/>
        <v>0.00002101463467</v>
      </c>
      <c r="EA20" s="74">
        <f t="shared" si="121"/>
        <v>0.00002101463467</v>
      </c>
      <c r="EB20" s="75">
        <f t="shared" si="122"/>
        <v>0.0005673951361</v>
      </c>
      <c r="EC20" s="75">
        <f t="shared" si="123"/>
        <v>0</v>
      </c>
      <c r="ED20" s="75">
        <f t="shared" si="124"/>
        <v>0</v>
      </c>
      <c r="EE20" s="75">
        <f t="shared" si="125"/>
        <v>0.0005673951361</v>
      </c>
      <c r="EF20" s="76">
        <f t="shared" ref="EF20:EG20" si="504">CH20+CR20+DD20+DR20+EB20</f>
        <v>623.2906836</v>
      </c>
      <c r="EG20" s="76">
        <f t="shared" si="504"/>
        <v>0</v>
      </c>
      <c r="EH20" s="76">
        <f t="shared" si="127"/>
        <v>0</v>
      </c>
      <c r="EI20" s="77">
        <f t="shared" si="128"/>
        <v>623.2906836</v>
      </c>
      <c r="EJ20" s="50">
        <f t="shared" si="129"/>
        <v>0</v>
      </c>
      <c r="EK20" s="72">
        <f t="shared" si="130"/>
        <v>0</v>
      </c>
      <c r="EL20" s="72">
        <f t="shared" si="131"/>
        <v>0</v>
      </c>
      <c r="EM20" s="72">
        <f t="shared" si="132"/>
        <v>0</v>
      </c>
      <c r="EN20" s="73">
        <f t="shared" si="133"/>
        <v>24.96579027</v>
      </c>
      <c r="EO20" s="74">
        <f t="shared" si="134"/>
        <v>24.96579027</v>
      </c>
      <c r="EP20" s="75">
        <f t="shared" si="135"/>
        <v>129.7260516</v>
      </c>
      <c r="EQ20" s="75">
        <f t="shared" si="136"/>
        <v>0</v>
      </c>
      <c r="ER20" s="75">
        <f t="shared" si="137"/>
        <v>0</v>
      </c>
      <c r="ES20" s="75">
        <f t="shared" si="138"/>
        <v>129.7260516</v>
      </c>
      <c r="ET20" s="76">
        <f t="shared" ref="ET20:EU20" si="505">BV20+EP20</f>
        <v>193.3344073</v>
      </c>
      <c r="EU20" s="76">
        <f t="shared" si="505"/>
        <v>0</v>
      </c>
      <c r="EV20" s="76">
        <f t="shared" si="140"/>
        <v>0</v>
      </c>
      <c r="EW20" s="77">
        <f t="shared" si="141"/>
        <v>193.3344073</v>
      </c>
      <c r="EX20" s="50">
        <f t="shared" si="142"/>
        <v>0</v>
      </c>
      <c r="EY20" s="72">
        <f t="shared" si="143"/>
        <v>0</v>
      </c>
      <c r="EZ20" s="72">
        <f t="shared" si="144"/>
        <v>0</v>
      </c>
      <c r="FA20" s="72">
        <f t="shared" si="145"/>
        <v>0</v>
      </c>
      <c r="FB20" s="73">
        <f t="shared" si="146"/>
        <v>5.782332357</v>
      </c>
      <c r="FC20" s="74">
        <f t="shared" si="147"/>
        <v>5.782332357</v>
      </c>
      <c r="FD20" s="75">
        <f t="shared" si="148"/>
        <v>1.529813411</v>
      </c>
      <c r="FE20" s="75">
        <f t="shared" si="149"/>
        <v>0</v>
      </c>
      <c r="FF20" s="75">
        <f t="shared" si="150"/>
        <v>0</v>
      </c>
      <c r="FG20" s="75">
        <f t="shared" si="151"/>
        <v>1.529813411</v>
      </c>
      <c r="FH20" s="50">
        <f t="shared" si="152"/>
        <v>0</v>
      </c>
      <c r="FI20" s="72">
        <f t="shared" si="153"/>
        <v>0</v>
      </c>
      <c r="FJ20" s="72">
        <f t="shared" si="154"/>
        <v>0</v>
      </c>
      <c r="FK20" s="72">
        <f t="shared" si="155"/>
        <v>0</v>
      </c>
      <c r="FL20" s="73">
        <f t="shared" si="156"/>
        <v>1.911251544</v>
      </c>
      <c r="FM20" s="74">
        <f t="shared" si="157"/>
        <v>1.911251544</v>
      </c>
      <c r="FN20" s="75">
        <f t="shared" si="158"/>
        <v>-1.911251544</v>
      </c>
      <c r="FO20" s="75">
        <f t="shared" si="159"/>
        <v>0</v>
      </c>
      <c r="FP20" s="75">
        <f t="shared" si="160"/>
        <v>3.141592654</v>
      </c>
      <c r="FQ20" s="75">
        <f t="shared" si="161"/>
        <v>1.911251544</v>
      </c>
      <c r="FR20" s="76">
        <f t="shared" si="162"/>
        <v>14.72953229</v>
      </c>
      <c r="FS20" s="76">
        <f t="shared" si="163"/>
        <v>0</v>
      </c>
      <c r="FT20" s="76">
        <f t="shared" si="164"/>
        <v>0</v>
      </c>
      <c r="FU20" s="77">
        <f t="shared" si="165"/>
        <v>14.72953229</v>
      </c>
      <c r="FV20" s="50">
        <f t="shared" si="166"/>
        <v>0</v>
      </c>
      <c r="FW20" s="50">
        <f t="shared" si="167"/>
        <v>0</v>
      </c>
      <c r="FX20" s="72">
        <f t="shared" si="168"/>
        <v>0</v>
      </c>
      <c r="FY20" s="72">
        <f t="shared" si="169"/>
        <v>0</v>
      </c>
      <c r="FZ20" s="72">
        <f t="shared" si="170"/>
        <v>0</v>
      </c>
      <c r="GA20" s="73">
        <f t="shared" si="171"/>
        <v>14.72953229</v>
      </c>
      <c r="GB20" s="73">
        <f t="shared" si="172"/>
        <v>0.6536744892</v>
      </c>
      <c r="GC20" s="74">
        <f t="shared" si="173"/>
        <v>9.628319497</v>
      </c>
      <c r="GD20" s="75">
        <f t="shared" si="174"/>
        <v>1.069813277</v>
      </c>
      <c r="GE20" s="75">
        <f t="shared" si="175"/>
        <v>0</v>
      </c>
      <c r="GF20" s="75">
        <f t="shared" si="176"/>
        <v>0</v>
      </c>
      <c r="GG20" s="75">
        <f t="shared" si="177"/>
        <v>1.069813277</v>
      </c>
      <c r="GH20" s="78">
        <f t="shared" si="178"/>
        <v>-0.5</v>
      </c>
      <c r="GI20" s="78">
        <f t="shared" si="179"/>
        <v>-0.8660254038</v>
      </c>
      <c r="GJ20" s="78">
        <f t="shared" si="180"/>
        <v>-2.094395102</v>
      </c>
      <c r="GK20" s="78">
        <f t="shared" si="181"/>
        <v>1</v>
      </c>
      <c r="GL20" s="79">
        <f t="shared" si="182"/>
        <v>-0.5</v>
      </c>
      <c r="GM20" s="79">
        <f t="shared" si="183"/>
        <v>0.8660254038</v>
      </c>
      <c r="GN20" s="79">
        <f t="shared" si="184"/>
        <v>2.094395102</v>
      </c>
      <c r="GO20" s="79">
        <f t="shared" si="185"/>
        <v>1</v>
      </c>
      <c r="GP20" s="50">
        <f t="shared" si="186"/>
        <v>-2.094395102</v>
      </c>
      <c r="GQ20" s="50">
        <f t="shared" si="187"/>
        <v>0</v>
      </c>
      <c r="GR20" s="72">
        <f t="shared" si="188"/>
        <v>-2.094395102</v>
      </c>
      <c r="GS20" s="72">
        <f t="shared" si="189"/>
        <v>-2.094395102</v>
      </c>
      <c r="GT20" s="72">
        <f t="shared" si="190"/>
        <v>-2.094395102</v>
      </c>
      <c r="GU20" s="73">
        <f t="shared" si="191"/>
        <v>1</v>
      </c>
      <c r="GV20" s="73">
        <f t="shared" si="192"/>
        <v>1.529813411</v>
      </c>
      <c r="GW20" s="74">
        <f t="shared" si="193"/>
        <v>1.529813411</v>
      </c>
      <c r="GX20" s="75">
        <f t="shared" si="194"/>
        <v>-0.7649067055</v>
      </c>
      <c r="GY20" s="75">
        <f t="shared" si="195"/>
        <v>-1.324857277</v>
      </c>
      <c r="GZ20" s="75">
        <f t="shared" si="196"/>
        <v>-2.094395102</v>
      </c>
      <c r="HA20" s="75">
        <f t="shared" si="197"/>
        <v>1.529813411</v>
      </c>
      <c r="HB20" s="50">
        <f t="shared" si="198"/>
        <v>2.094395102</v>
      </c>
      <c r="HC20" s="50">
        <f t="shared" si="199"/>
        <v>0</v>
      </c>
      <c r="HD20" s="72">
        <f t="shared" si="200"/>
        <v>2.094395102</v>
      </c>
      <c r="HE20" s="72">
        <f t="shared" si="201"/>
        <v>2.094395102</v>
      </c>
      <c r="HF20" s="72">
        <f t="shared" si="202"/>
        <v>2.094395102</v>
      </c>
      <c r="HG20" s="73">
        <f t="shared" si="203"/>
        <v>1</v>
      </c>
      <c r="HH20" s="73">
        <f t="shared" si="204"/>
        <v>1.069813277</v>
      </c>
      <c r="HI20" s="74">
        <f t="shared" si="205"/>
        <v>1.069813277</v>
      </c>
      <c r="HJ20" s="75">
        <f t="shared" si="206"/>
        <v>-0.5349066387</v>
      </c>
      <c r="HK20" s="75">
        <f t="shared" si="207"/>
        <v>0.9264854755</v>
      </c>
      <c r="HL20" s="75">
        <f t="shared" si="208"/>
        <v>2.094395102</v>
      </c>
      <c r="HM20" s="75">
        <f t="shared" si="209"/>
        <v>1.069813277</v>
      </c>
      <c r="HN20" s="50">
        <f t="shared" si="210"/>
        <v>2.094395102</v>
      </c>
      <c r="HO20" s="50">
        <f t="shared" si="211"/>
        <v>0</v>
      </c>
      <c r="HP20" s="72">
        <f t="shared" si="212"/>
        <v>2.094395102</v>
      </c>
      <c r="HQ20" s="72">
        <f t="shared" si="213"/>
        <v>2.094395102</v>
      </c>
      <c r="HR20" s="72">
        <f t="shared" si="214"/>
        <v>2.094395102</v>
      </c>
      <c r="HS20" s="73">
        <f t="shared" si="215"/>
        <v>1</v>
      </c>
      <c r="HT20" s="73">
        <f t="shared" si="216"/>
        <v>1.529813411</v>
      </c>
      <c r="HU20" s="74">
        <f t="shared" si="217"/>
        <v>1.529813411</v>
      </c>
      <c r="HV20" s="75">
        <f t="shared" si="218"/>
        <v>-0.7649067055</v>
      </c>
      <c r="HW20" s="75">
        <f t="shared" si="219"/>
        <v>1.324857277</v>
      </c>
      <c r="HX20" s="75">
        <f t="shared" si="220"/>
        <v>2.094395102</v>
      </c>
      <c r="HY20" s="75">
        <f t="shared" si="221"/>
        <v>1.529813411</v>
      </c>
      <c r="HZ20" s="50">
        <f t="shared" si="222"/>
        <v>-2.094395102</v>
      </c>
      <c r="IA20" s="50">
        <f t="shared" si="223"/>
        <v>0</v>
      </c>
      <c r="IB20" s="72">
        <f t="shared" si="224"/>
        <v>-2.094395102</v>
      </c>
      <c r="IC20" s="72">
        <f t="shared" si="225"/>
        <v>-2.094395102</v>
      </c>
      <c r="ID20" s="72">
        <f t="shared" si="226"/>
        <v>-2.094395102</v>
      </c>
      <c r="IE20" s="73">
        <f t="shared" si="227"/>
        <v>1</v>
      </c>
      <c r="IF20" s="73">
        <f t="shared" si="228"/>
        <v>1.069813277</v>
      </c>
      <c r="IG20" s="74">
        <f t="shared" si="229"/>
        <v>1.069813277</v>
      </c>
      <c r="IH20" s="75">
        <f t="shared" si="230"/>
        <v>-0.5349066387</v>
      </c>
      <c r="II20" s="75">
        <f t="shared" si="231"/>
        <v>-0.9264854755</v>
      </c>
      <c r="IJ20" s="75">
        <f t="shared" si="232"/>
        <v>-2.094395102</v>
      </c>
      <c r="IK20" s="75">
        <f t="shared" si="233"/>
        <v>1.069813277</v>
      </c>
    </row>
    <row r="21" ht="12.75" customHeight="1">
      <c r="A21" s="80">
        <f>'Cubic Input'!P25</f>
        <v>0.1421007032</v>
      </c>
      <c r="B21" s="80">
        <f>'Cubic Input'!Q25</f>
        <v>0.356999874</v>
      </c>
      <c r="C21" s="80">
        <f>'Cubic Input'!R25</f>
        <v>0.711992452</v>
      </c>
      <c r="D21" s="80">
        <f>'Cubic Input'!S25</f>
        <v>0.02307762652</v>
      </c>
      <c r="E21" s="80">
        <f t="shared" ref="E21:H21" si="506">0</f>
        <v>0</v>
      </c>
      <c r="F21" s="80">
        <f t="shared" si="506"/>
        <v>0</v>
      </c>
      <c r="G21" s="80">
        <f t="shared" si="506"/>
        <v>0</v>
      </c>
      <c r="H21" s="81">
        <f t="shared" si="506"/>
        <v>0</v>
      </c>
      <c r="I21" s="65">
        <f>'Cubic Input'!M25</f>
        <v>-0.04813252542</v>
      </c>
      <c r="J21" s="66">
        <f t="shared" si="27"/>
        <v>-0.03294998169</v>
      </c>
      <c r="K21" s="66">
        <f t="shared" si="28"/>
        <v>-1.239675985</v>
      </c>
      <c r="L21" s="67">
        <f t="shared" si="29"/>
        <v>-0.03294998169</v>
      </c>
      <c r="M21" s="67">
        <f t="shared" si="30"/>
        <v>0</v>
      </c>
      <c r="N21" s="68">
        <f t="shared" si="31"/>
        <v>-1.239675985</v>
      </c>
      <c r="O21" s="68">
        <f t="shared" si="32"/>
        <v>-1.841734749</v>
      </c>
      <c r="P21" s="69">
        <f t="shared" si="33"/>
        <v>-1.239675985</v>
      </c>
      <c r="Q21" s="69">
        <f t="shared" si="34"/>
        <v>1.841734749</v>
      </c>
      <c r="R21" s="70">
        <f t="shared" ref="R21:U21" si="507">ATAN2(A21,E21)</f>
        <v>0</v>
      </c>
      <c r="S21" s="70">
        <f t="shared" si="507"/>
        <v>0</v>
      </c>
      <c r="T21" s="70">
        <f t="shared" si="507"/>
        <v>0</v>
      </c>
      <c r="U21" s="70">
        <f t="shared" si="507"/>
        <v>0</v>
      </c>
      <c r="V21" s="70">
        <f t="shared" ref="V21:Y21" si="508">SQRT(POWER(A21,2)+POWER(E21,2))</f>
        <v>0.1421007032</v>
      </c>
      <c r="W21" s="70">
        <f t="shared" si="508"/>
        <v>0.356999874</v>
      </c>
      <c r="X21" s="70">
        <f t="shared" si="508"/>
        <v>0.711992452</v>
      </c>
      <c r="Y21" s="70">
        <f t="shared" si="508"/>
        <v>0.02307762652</v>
      </c>
      <c r="Z21" s="71">
        <f t="shared" ref="Z21:AC21" si="509">R21-$R21</f>
        <v>0</v>
      </c>
      <c r="AA21" s="71">
        <f t="shared" si="509"/>
        <v>0</v>
      </c>
      <c r="AB21" s="71">
        <f t="shared" si="509"/>
        <v>0</v>
      </c>
      <c r="AC21" s="71">
        <f t="shared" si="509"/>
        <v>0</v>
      </c>
      <c r="AD21" s="71">
        <f t="shared" ref="AD21:AG21" si="510">V21/$V21</f>
        <v>1</v>
      </c>
      <c r="AE21" s="71">
        <f t="shared" si="510"/>
        <v>2.512301953</v>
      </c>
      <c r="AF21" s="71">
        <f t="shared" si="510"/>
        <v>5.010478035</v>
      </c>
      <c r="AG21" s="71">
        <f t="shared" si="510"/>
        <v>0.1624033239</v>
      </c>
      <c r="AH21" s="80">
        <f t="shared" ref="AH21:AK21" si="511">AD21*COS(Z21)</f>
        <v>1</v>
      </c>
      <c r="AI21" s="80">
        <f t="shared" si="511"/>
        <v>2.512301953</v>
      </c>
      <c r="AJ21" s="80">
        <f t="shared" si="511"/>
        <v>5.010478035</v>
      </c>
      <c r="AK21" s="80">
        <f t="shared" si="511"/>
        <v>0.1624033239</v>
      </c>
      <c r="AL21" s="80">
        <f t="shared" ref="AL21:AO21" si="512">AD21*SIN(Z21)</f>
        <v>0</v>
      </c>
      <c r="AM21" s="80">
        <f t="shared" si="512"/>
        <v>0</v>
      </c>
      <c r="AN21" s="80">
        <f t="shared" si="512"/>
        <v>0</v>
      </c>
      <c r="AO21" s="80">
        <f t="shared" si="512"/>
        <v>0</v>
      </c>
      <c r="AP21" s="50">
        <f t="shared" si="41"/>
        <v>0</v>
      </c>
      <c r="AQ21" s="72">
        <f t="shared" si="42"/>
        <v>0</v>
      </c>
      <c r="AR21" s="72">
        <f t="shared" si="43"/>
        <v>0</v>
      </c>
      <c r="AS21" s="72">
        <f t="shared" si="44"/>
        <v>0</v>
      </c>
      <c r="AT21" s="73">
        <f t="shared" si="45"/>
        <v>15.85679851</v>
      </c>
      <c r="AU21" s="74">
        <f t="shared" si="46"/>
        <v>15.85679851</v>
      </c>
      <c r="AV21" s="75">
        <f t="shared" si="47"/>
        <v>-31.71359702</v>
      </c>
      <c r="AW21" s="75">
        <f t="shared" si="48"/>
        <v>0</v>
      </c>
      <c r="AX21" s="75">
        <f t="shared" si="49"/>
        <v>3.141592654</v>
      </c>
      <c r="AY21" s="75">
        <f t="shared" si="50"/>
        <v>31.71359702</v>
      </c>
      <c r="AZ21" s="50">
        <f t="shared" ref="AZ21:BA21" si="513">AZ$1*AA21</f>
        <v>0</v>
      </c>
      <c r="BA21" s="50">
        <f t="shared" si="513"/>
        <v>0</v>
      </c>
      <c r="BB21" s="72">
        <f t="shared" si="52"/>
        <v>0</v>
      </c>
      <c r="BC21" s="72">
        <f t="shared" si="53"/>
        <v>0</v>
      </c>
      <c r="BD21" s="72">
        <f t="shared" si="54"/>
        <v>0</v>
      </c>
      <c r="BE21" s="73">
        <f t="shared" ref="BE21:BF21" si="514">POWER(AE21,BE$1)</f>
        <v>2.512301953</v>
      </c>
      <c r="BF21" s="73">
        <f t="shared" si="514"/>
        <v>5.010478035</v>
      </c>
      <c r="BG21" s="74">
        <f t="shared" si="56"/>
        <v>12.58783375</v>
      </c>
      <c r="BH21" s="75">
        <f t="shared" si="57"/>
        <v>113.2905038</v>
      </c>
      <c r="BI21" s="75">
        <f t="shared" si="58"/>
        <v>0</v>
      </c>
      <c r="BJ21" s="75">
        <f t="shared" si="59"/>
        <v>0</v>
      </c>
      <c r="BK21" s="75">
        <f t="shared" si="60"/>
        <v>113.2905038</v>
      </c>
      <c r="BL21" s="50">
        <f t="shared" si="61"/>
        <v>0</v>
      </c>
      <c r="BM21" s="72">
        <f t="shared" si="62"/>
        <v>0</v>
      </c>
      <c r="BN21" s="72">
        <f t="shared" si="63"/>
        <v>0</v>
      </c>
      <c r="BO21" s="72">
        <f t="shared" si="64"/>
        <v>0</v>
      </c>
      <c r="BP21" s="73">
        <f t="shared" si="65"/>
        <v>0.1624033239</v>
      </c>
      <c r="BQ21" s="74">
        <f t="shared" si="66"/>
        <v>0.1624033239</v>
      </c>
      <c r="BR21" s="75">
        <f t="shared" si="67"/>
        <v>-4.384889745</v>
      </c>
      <c r="BS21" s="75">
        <f t="shared" si="68"/>
        <v>0</v>
      </c>
      <c r="BT21" s="75">
        <f t="shared" si="69"/>
        <v>3.141592654</v>
      </c>
      <c r="BU21" s="75">
        <f t="shared" si="70"/>
        <v>4.384889745</v>
      </c>
      <c r="BV21" s="76">
        <f t="shared" ref="BV21:BW21" si="515">AV21+BH21+BR21</f>
        <v>77.192017</v>
      </c>
      <c r="BW21" s="76">
        <f t="shared" si="515"/>
        <v>0</v>
      </c>
      <c r="BX21" s="76">
        <f t="shared" si="72"/>
        <v>0</v>
      </c>
      <c r="BY21" s="77">
        <f t="shared" si="73"/>
        <v>77.192017</v>
      </c>
      <c r="BZ21" s="50">
        <f t="shared" ref="BZ21:CA21" si="516">BZ$1*AA21</f>
        <v>0</v>
      </c>
      <c r="CA21" s="50">
        <f t="shared" si="516"/>
        <v>0</v>
      </c>
      <c r="CB21" s="72">
        <f t="shared" si="75"/>
        <v>0</v>
      </c>
      <c r="CC21" s="72">
        <f t="shared" si="76"/>
        <v>0</v>
      </c>
      <c r="CD21" s="72">
        <f t="shared" si="77"/>
        <v>0</v>
      </c>
      <c r="CE21" s="73">
        <f t="shared" ref="CE21:CF21" si="517">POWER(AE21,CE$1)</f>
        <v>6.311661101</v>
      </c>
      <c r="CF21" s="73">
        <f t="shared" si="517"/>
        <v>25.10489014</v>
      </c>
      <c r="CG21" s="74">
        <f t="shared" si="79"/>
        <v>158.4535586</v>
      </c>
      <c r="CH21" s="75">
        <f t="shared" si="80"/>
        <v>-158.4535586</v>
      </c>
      <c r="CI21" s="75">
        <f t="shared" si="81"/>
        <v>0</v>
      </c>
      <c r="CJ21" s="75">
        <f t="shared" si="82"/>
        <v>3.141592654</v>
      </c>
      <c r="CK21" s="75">
        <f t="shared" si="83"/>
        <v>158.4535586</v>
      </c>
      <c r="CL21" s="50">
        <f t="shared" si="84"/>
        <v>0</v>
      </c>
      <c r="CM21" s="72">
        <f t="shared" si="85"/>
        <v>0</v>
      </c>
      <c r="CN21" s="72">
        <f t="shared" si="86"/>
        <v>0</v>
      </c>
      <c r="CO21" s="72">
        <f t="shared" si="87"/>
        <v>0</v>
      </c>
      <c r="CP21" s="73">
        <f t="shared" si="88"/>
        <v>125.7875006</v>
      </c>
      <c r="CQ21" s="74">
        <f t="shared" si="89"/>
        <v>125.7875006</v>
      </c>
      <c r="CR21" s="75">
        <f t="shared" si="90"/>
        <v>503.1500026</v>
      </c>
      <c r="CS21" s="75">
        <f t="shared" si="91"/>
        <v>0</v>
      </c>
      <c r="CT21" s="75">
        <f t="shared" si="92"/>
        <v>0</v>
      </c>
      <c r="CU21" s="75">
        <f t="shared" si="93"/>
        <v>503.1500026</v>
      </c>
      <c r="CV21" s="50">
        <f t="shared" si="94"/>
        <v>0</v>
      </c>
      <c r="CW21" s="50">
        <f t="shared" si="95"/>
        <v>0</v>
      </c>
      <c r="CX21" s="72">
        <f t="shared" si="96"/>
        <v>0</v>
      </c>
      <c r="CY21" s="72">
        <f t="shared" si="97"/>
        <v>0</v>
      </c>
      <c r="CZ21" s="72">
        <f t="shared" si="98"/>
        <v>0</v>
      </c>
      <c r="DA21" s="73">
        <f t="shared" si="99"/>
        <v>15.85679851</v>
      </c>
      <c r="DB21" s="73">
        <f t="shared" si="100"/>
        <v>0.1624033239</v>
      </c>
      <c r="DC21" s="74">
        <f t="shared" si="101"/>
        <v>2.575196784</v>
      </c>
      <c r="DD21" s="75">
        <f t="shared" si="102"/>
        <v>10.30078714</v>
      </c>
      <c r="DE21" s="75">
        <f t="shared" si="103"/>
        <v>0</v>
      </c>
      <c r="DF21" s="75">
        <f t="shared" si="104"/>
        <v>0</v>
      </c>
      <c r="DG21" s="75">
        <f t="shared" si="105"/>
        <v>10.30078714</v>
      </c>
      <c r="DH21" s="50">
        <f t="shared" ref="DH21:DJ21" si="518">DH$1*AA21</f>
        <v>0</v>
      </c>
      <c r="DI21" s="50">
        <f t="shared" si="518"/>
        <v>0</v>
      </c>
      <c r="DJ21" s="50">
        <f t="shared" si="518"/>
        <v>0</v>
      </c>
      <c r="DK21" s="72">
        <f t="shared" si="107"/>
        <v>0</v>
      </c>
      <c r="DL21" s="72">
        <f t="shared" si="108"/>
        <v>0</v>
      </c>
      <c r="DM21" s="72">
        <f t="shared" si="109"/>
        <v>0</v>
      </c>
      <c r="DN21" s="73">
        <f t="shared" ref="DN21:DP21" si="519">POWER(AE21,DN$1)</f>
        <v>2.512301953</v>
      </c>
      <c r="DO21" s="73">
        <f t="shared" si="519"/>
        <v>5.010478035</v>
      </c>
      <c r="DP21" s="73">
        <f t="shared" si="519"/>
        <v>0.1624033239</v>
      </c>
      <c r="DQ21" s="74">
        <f t="shared" si="111"/>
        <v>2.044306042</v>
      </c>
      <c r="DR21" s="75">
        <f t="shared" si="112"/>
        <v>-36.79750875</v>
      </c>
      <c r="DS21" s="75">
        <f t="shared" si="113"/>
        <v>0</v>
      </c>
      <c r="DT21" s="75">
        <f t="shared" si="114"/>
        <v>3.141592654</v>
      </c>
      <c r="DU21" s="75">
        <f t="shared" si="115"/>
        <v>36.79750875</v>
      </c>
      <c r="DV21" s="50">
        <f t="shared" si="116"/>
        <v>0</v>
      </c>
      <c r="DW21" s="72">
        <f t="shared" si="117"/>
        <v>0</v>
      </c>
      <c r="DX21" s="72">
        <f t="shared" si="118"/>
        <v>0</v>
      </c>
      <c r="DY21" s="72">
        <f t="shared" si="119"/>
        <v>0</v>
      </c>
      <c r="DZ21" s="73">
        <f t="shared" si="120"/>
        <v>0.02637483961</v>
      </c>
      <c r="EA21" s="74">
        <f t="shared" si="121"/>
        <v>0.02637483961</v>
      </c>
      <c r="EB21" s="75">
        <f t="shared" si="122"/>
        <v>0.7121206695</v>
      </c>
      <c r="EC21" s="75">
        <f t="shared" si="123"/>
        <v>0</v>
      </c>
      <c r="ED21" s="75">
        <f t="shared" si="124"/>
        <v>0</v>
      </c>
      <c r="EE21" s="75">
        <f t="shared" si="125"/>
        <v>0.7121206695</v>
      </c>
      <c r="EF21" s="76">
        <f t="shared" ref="EF21:EG21" si="520">CH21+CR21+DD21+DR21+EB21</f>
        <v>318.9118431</v>
      </c>
      <c r="EG21" s="76">
        <f t="shared" si="520"/>
        <v>0</v>
      </c>
      <c r="EH21" s="76">
        <f t="shared" si="127"/>
        <v>0</v>
      </c>
      <c r="EI21" s="77">
        <f t="shared" si="128"/>
        <v>318.9118431</v>
      </c>
      <c r="EJ21" s="50">
        <f t="shared" si="129"/>
        <v>0</v>
      </c>
      <c r="EK21" s="72">
        <f t="shared" si="130"/>
        <v>0</v>
      </c>
      <c r="EL21" s="72">
        <f t="shared" si="131"/>
        <v>0</v>
      </c>
      <c r="EM21" s="72">
        <f t="shared" si="132"/>
        <v>0</v>
      </c>
      <c r="EN21" s="73">
        <f t="shared" si="133"/>
        <v>17.85810301</v>
      </c>
      <c r="EO21" s="74">
        <f t="shared" si="134"/>
        <v>17.85810301</v>
      </c>
      <c r="EP21" s="75">
        <f t="shared" si="135"/>
        <v>92.79342521</v>
      </c>
      <c r="EQ21" s="75">
        <f t="shared" si="136"/>
        <v>0</v>
      </c>
      <c r="ER21" s="75">
        <f t="shared" si="137"/>
        <v>0</v>
      </c>
      <c r="ES21" s="75">
        <f t="shared" si="138"/>
        <v>92.79342521</v>
      </c>
      <c r="ET21" s="76">
        <f t="shared" ref="ET21:EU21" si="521">BV21+EP21</f>
        <v>169.9854422</v>
      </c>
      <c r="EU21" s="76">
        <f t="shared" si="521"/>
        <v>0</v>
      </c>
      <c r="EV21" s="76">
        <f t="shared" si="140"/>
        <v>0</v>
      </c>
      <c r="EW21" s="77">
        <f t="shared" si="141"/>
        <v>169.9854422</v>
      </c>
      <c r="EX21" s="50">
        <f t="shared" si="142"/>
        <v>0</v>
      </c>
      <c r="EY21" s="72">
        <f t="shared" si="143"/>
        <v>0</v>
      </c>
      <c r="EZ21" s="72">
        <f t="shared" si="144"/>
        <v>0</v>
      </c>
      <c r="FA21" s="72">
        <f t="shared" si="145"/>
        <v>0</v>
      </c>
      <c r="FB21" s="73">
        <f t="shared" si="146"/>
        <v>5.539500125</v>
      </c>
      <c r="FC21" s="74">
        <f t="shared" si="147"/>
        <v>5.539500125</v>
      </c>
      <c r="FD21" s="75">
        <f t="shared" si="148"/>
        <v>1.465568054</v>
      </c>
      <c r="FE21" s="75">
        <f t="shared" si="149"/>
        <v>0</v>
      </c>
      <c r="FF21" s="75">
        <f t="shared" si="150"/>
        <v>0</v>
      </c>
      <c r="FG21" s="75">
        <f t="shared" si="151"/>
        <v>1.465568054</v>
      </c>
      <c r="FH21" s="50">
        <f t="shared" si="152"/>
        <v>0</v>
      </c>
      <c r="FI21" s="72">
        <f t="shared" si="153"/>
        <v>0</v>
      </c>
      <c r="FJ21" s="72">
        <f t="shared" si="154"/>
        <v>0</v>
      </c>
      <c r="FK21" s="72">
        <f t="shared" si="155"/>
        <v>0</v>
      </c>
      <c r="FL21" s="73">
        <f t="shared" si="156"/>
        <v>6.311661101</v>
      </c>
      <c r="FM21" s="74">
        <f t="shared" si="157"/>
        <v>6.311661101</v>
      </c>
      <c r="FN21" s="75">
        <f t="shared" si="158"/>
        <v>-6.311661101</v>
      </c>
      <c r="FO21" s="75">
        <f t="shared" si="159"/>
        <v>0</v>
      </c>
      <c r="FP21" s="75">
        <f t="shared" si="160"/>
        <v>3.141592654</v>
      </c>
      <c r="FQ21" s="75">
        <f t="shared" si="161"/>
        <v>6.311661101</v>
      </c>
      <c r="FR21" s="76">
        <f t="shared" si="162"/>
        <v>8.719773005</v>
      </c>
      <c r="FS21" s="76">
        <f t="shared" si="163"/>
        <v>0</v>
      </c>
      <c r="FT21" s="76">
        <f t="shared" si="164"/>
        <v>0</v>
      </c>
      <c r="FU21" s="77">
        <f t="shared" si="165"/>
        <v>8.719773005</v>
      </c>
      <c r="FV21" s="50">
        <f t="shared" si="166"/>
        <v>0</v>
      </c>
      <c r="FW21" s="50">
        <f t="shared" si="167"/>
        <v>0</v>
      </c>
      <c r="FX21" s="72">
        <f t="shared" si="168"/>
        <v>0</v>
      </c>
      <c r="FY21" s="72">
        <f t="shared" si="169"/>
        <v>0</v>
      </c>
      <c r="FZ21" s="72">
        <f t="shared" si="170"/>
        <v>0</v>
      </c>
      <c r="GA21" s="73">
        <f t="shared" si="171"/>
        <v>8.719773005</v>
      </c>
      <c r="GB21" s="73">
        <f t="shared" si="172"/>
        <v>0.6823292833</v>
      </c>
      <c r="GC21" s="74">
        <f t="shared" si="173"/>
        <v>5.949756465</v>
      </c>
      <c r="GD21" s="75">
        <f t="shared" si="174"/>
        <v>0.6610840517</v>
      </c>
      <c r="GE21" s="75">
        <f t="shared" si="175"/>
        <v>0</v>
      </c>
      <c r="GF21" s="75">
        <f t="shared" si="176"/>
        <v>0</v>
      </c>
      <c r="GG21" s="75">
        <f t="shared" si="177"/>
        <v>0.6610840517</v>
      </c>
      <c r="GH21" s="78">
        <f t="shared" si="178"/>
        <v>-0.5</v>
      </c>
      <c r="GI21" s="78">
        <f t="shared" si="179"/>
        <v>-0.8660254038</v>
      </c>
      <c r="GJ21" s="78">
        <f t="shared" si="180"/>
        <v>-2.094395102</v>
      </c>
      <c r="GK21" s="78">
        <f t="shared" si="181"/>
        <v>1</v>
      </c>
      <c r="GL21" s="79">
        <f t="shared" si="182"/>
        <v>-0.5</v>
      </c>
      <c r="GM21" s="79">
        <f t="shared" si="183"/>
        <v>0.8660254038</v>
      </c>
      <c r="GN21" s="79">
        <f t="shared" si="184"/>
        <v>2.094395102</v>
      </c>
      <c r="GO21" s="79">
        <f t="shared" si="185"/>
        <v>1</v>
      </c>
      <c r="GP21" s="50">
        <f t="shared" si="186"/>
        <v>-2.094395102</v>
      </c>
      <c r="GQ21" s="50">
        <f t="shared" si="187"/>
        <v>0</v>
      </c>
      <c r="GR21" s="72">
        <f t="shared" si="188"/>
        <v>-2.094395102</v>
      </c>
      <c r="GS21" s="72">
        <f t="shared" si="189"/>
        <v>-2.094395102</v>
      </c>
      <c r="GT21" s="72">
        <f t="shared" si="190"/>
        <v>-2.094395102</v>
      </c>
      <c r="GU21" s="73">
        <f t="shared" si="191"/>
        <v>1</v>
      </c>
      <c r="GV21" s="73">
        <f t="shared" si="192"/>
        <v>1.465568054</v>
      </c>
      <c r="GW21" s="74">
        <f t="shared" si="193"/>
        <v>1.465568054</v>
      </c>
      <c r="GX21" s="75">
        <f t="shared" si="194"/>
        <v>-0.7327840271</v>
      </c>
      <c r="GY21" s="75">
        <f t="shared" si="195"/>
        <v>-1.269219166</v>
      </c>
      <c r="GZ21" s="75">
        <f t="shared" si="196"/>
        <v>-2.094395102</v>
      </c>
      <c r="HA21" s="75">
        <f t="shared" si="197"/>
        <v>1.465568054</v>
      </c>
      <c r="HB21" s="50">
        <f t="shared" si="198"/>
        <v>2.094395102</v>
      </c>
      <c r="HC21" s="50">
        <f t="shared" si="199"/>
        <v>0</v>
      </c>
      <c r="HD21" s="72">
        <f t="shared" si="200"/>
        <v>2.094395102</v>
      </c>
      <c r="HE21" s="72">
        <f t="shared" si="201"/>
        <v>2.094395102</v>
      </c>
      <c r="HF21" s="72">
        <f t="shared" si="202"/>
        <v>2.094395102</v>
      </c>
      <c r="HG21" s="73">
        <f t="shared" si="203"/>
        <v>1</v>
      </c>
      <c r="HH21" s="73">
        <f t="shared" si="204"/>
        <v>0.6610840517</v>
      </c>
      <c r="HI21" s="74">
        <f t="shared" si="205"/>
        <v>0.6610840517</v>
      </c>
      <c r="HJ21" s="75">
        <f t="shared" si="206"/>
        <v>-0.3305420258</v>
      </c>
      <c r="HK21" s="75">
        <f t="shared" si="207"/>
        <v>0.5725155828</v>
      </c>
      <c r="HL21" s="75">
        <f t="shared" si="208"/>
        <v>2.094395102</v>
      </c>
      <c r="HM21" s="75">
        <f t="shared" si="209"/>
        <v>0.6610840517</v>
      </c>
      <c r="HN21" s="50">
        <f t="shared" si="210"/>
        <v>2.094395102</v>
      </c>
      <c r="HO21" s="50">
        <f t="shared" si="211"/>
        <v>0</v>
      </c>
      <c r="HP21" s="72">
        <f t="shared" si="212"/>
        <v>2.094395102</v>
      </c>
      <c r="HQ21" s="72">
        <f t="shared" si="213"/>
        <v>2.094395102</v>
      </c>
      <c r="HR21" s="72">
        <f t="shared" si="214"/>
        <v>2.094395102</v>
      </c>
      <c r="HS21" s="73">
        <f t="shared" si="215"/>
        <v>1</v>
      </c>
      <c r="HT21" s="73">
        <f t="shared" si="216"/>
        <v>1.465568054</v>
      </c>
      <c r="HU21" s="74">
        <f t="shared" si="217"/>
        <v>1.465568054</v>
      </c>
      <c r="HV21" s="75">
        <f t="shared" si="218"/>
        <v>-0.7327840271</v>
      </c>
      <c r="HW21" s="75">
        <f t="shared" si="219"/>
        <v>1.269219166</v>
      </c>
      <c r="HX21" s="75">
        <f t="shared" si="220"/>
        <v>2.094395102</v>
      </c>
      <c r="HY21" s="75">
        <f t="shared" si="221"/>
        <v>1.465568054</v>
      </c>
      <c r="HZ21" s="50">
        <f t="shared" si="222"/>
        <v>-2.094395102</v>
      </c>
      <c r="IA21" s="50">
        <f t="shared" si="223"/>
        <v>0</v>
      </c>
      <c r="IB21" s="72">
        <f t="shared" si="224"/>
        <v>-2.094395102</v>
      </c>
      <c r="IC21" s="72">
        <f t="shared" si="225"/>
        <v>-2.094395102</v>
      </c>
      <c r="ID21" s="72">
        <f t="shared" si="226"/>
        <v>-2.094395102</v>
      </c>
      <c r="IE21" s="73">
        <f t="shared" si="227"/>
        <v>1</v>
      </c>
      <c r="IF21" s="73">
        <f t="shared" si="228"/>
        <v>0.6610840517</v>
      </c>
      <c r="IG21" s="74">
        <f t="shared" si="229"/>
        <v>0.6610840517</v>
      </c>
      <c r="IH21" s="75">
        <f t="shared" si="230"/>
        <v>-0.3305420258</v>
      </c>
      <c r="II21" s="75">
        <f t="shared" si="231"/>
        <v>-0.5725155828</v>
      </c>
      <c r="IJ21" s="75">
        <f t="shared" si="232"/>
        <v>-2.094395102</v>
      </c>
      <c r="IK21" s="75">
        <f t="shared" si="233"/>
        <v>0.6610840517</v>
      </c>
    </row>
    <row r="22" ht="12.75" customHeight="1">
      <c r="A22" s="80">
        <f>'Cubic Input'!P26</f>
        <v>0.1421007032</v>
      </c>
      <c r="B22" s="80">
        <f>'Cubic Input'!Q26</f>
        <v>0.2516399376</v>
      </c>
      <c r="C22" s="80">
        <f>'Cubic Input'!R26</f>
        <v>0.7638962116</v>
      </c>
      <c r="D22" s="80">
        <f>'Cubic Input'!S26</f>
        <v>0.01290627343</v>
      </c>
      <c r="E22" s="80">
        <f t="shared" ref="E22:H22" si="522">0</f>
        <v>0</v>
      </c>
      <c r="F22" s="80">
        <f t="shared" si="522"/>
        <v>0</v>
      </c>
      <c r="G22" s="80">
        <f t="shared" si="522"/>
        <v>0</v>
      </c>
      <c r="H22" s="81">
        <f t="shared" si="522"/>
        <v>0</v>
      </c>
      <c r="I22" s="65">
        <f>'Cubic Input'!M26</f>
        <v>-0.0331611088</v>
      </c>
      <c r="J22" s="66">
        <f t="shared" si="27"/>
        <v>-0.01698949475</v>
      </c>
      <c r="K22" s="66">
        <f t="shared" si="28"/>
        <v>-0.8769334456</v>
      </c>
      <c r="L22" s="67">
        <f t="shared" si="29"/>
        <v>-0.01698949475</v>
      </c>
      <c r="M22" s="67">
        <f t="shared" si="30"/>
        <v>0</v>
      </c>
      <c r="N22" s="68">
        <f t="shared" si="31"/>
        <v>-0.8769334456</v>
      </c>
      <c r="O22" s="68">
        <f t="shared" si="32"/>
        <v>-2.13937581</v>
      </c>
      <c r="P22" s="69">
        <f t="shared" si="33"/>
        <v>-0.8769334456</v>
      </c>
      <c r="Q22" s="69">
        <f t="shared" si="34"/>
        <v>2.13937581</v>
      </c>
      <c r="R22" s="70">
        <f t="shared" ref="R22:U22" si="523">ATAN2(A22,E22)</f>
        <v>0</v>
      </c>
      <c r="S22" s="70">
        <f t="shared" si="523"/>
        <v>0</v>
      </c>
      <c r="T22" s="70">
        <f t="shared" si="523"/>
        <v>0</v>
      </c>
      <c r="U22" s="70">
        <f t="shared" si="523"/>
        <v>0</v>
      </c>
      <c r="V22" s="70">
        <f t="shared" ref="V22:Y22" si="524">SQRT(POWER(A22,2)+POWER(E22,2))</f>
        <v>0.1421007032</v>
      </c>
      <c r="W22" s="70">
        <f t="shared" si="524"/>
        <v>0.2516399376</v>
      </c>
      <c r="X22" s="70">
        <f t="shared" si="524"/>
        <v>0.7638962116</v>
      </c>
      <c r="Y22" s="70">
        <f t="shared" si="524"/>
        <v>0.01290627343</v>
      </c>
      <c r="Z22" s="71">
        <f t="shared" ref="Z22:AC22" si="525">R22-$R22</f>
        <v>0</v>
      </c>
      <c r="AA22" s="71">
        <f t="shared" si="525"/>
        <v>0</v>
      </c>
      <c r="AB22" s="71">
        <f t="shared" si="525"/>
        <v>0</v>
      </c>
      <c r="AC22" s="71">
        <f t="shared" si="525"/>
        <v>0</v>
      </c>
      <c r="AD22" s="71">
        <f t="shared" ref="AD22:AG22" si="526">V22/$V22</f>
        <v>1</v>
      </c>
      <c r="AE22" s="71">
        <f t="shared" si="526"/>
        <v>1.770856386</v>
      </c>
      <c r="AF22" s="71">
        <f t="shared" si="526"/>
        <v>5.375738435</v>
      </c>
      <c r="AG22" s="71">
        <f t="shared" si="526"/>
        <v>0.09082483864</v>
      </c>
      <c r="AH22" s="80">
        <f t="shared" ref="AH22:AK22" si="527">AD22*COS(Z22)</f>
        <v>1</v>
      </c>
      <c r="AI22" s="80">
        <f t="shared" si="527"/>
        <v>1.770856386</v>
      </c>
      <c r="AJ22" s="80">
        <f t="shared" si="527"/>
        <v>5.375738435</v>
      </c>
      <c r="AK22" s="80">
        <f t="shared" si="527"/>
        <v>0.09082483864</v>
      </c>
      <c r="AL22" s="80">
        <f t="shared" ref="AL22:AO22" si="528">AD22*SIN(Z22)</f>
        <v>0</v>
      </c>
      <c r="AM22" s="80">
        <f t="shared" si="528"/>
        <v>0</v>
      </c>
      <c r="AN22" s="80">
        <f t="shared" si="528"/>
        <v>0</v>
      </c>
      <c r="AO22" s="80">
        <f t="shared" si="528"/>
        <v>0</v>
      </c>
      <c r="AP22" s="50">
        <f t="shared" si="41"/>
        <v>0</v>
      </c>
      <c r="AQ22" s="72">
        <f t="shared" si="42"/>
        <v>0</v>
      </c>
      <c r="AR22" s="72">
        <f t="shared" si="43"/>
        <v>0</v>
      </c>
      <c r="AS22" s="72">
        <f t="shared" si="44"/>
        <v>0</v>
      </c>
      <c r="AT22" s="73">
        <f t="shared" si="45"/>
        <v>5.55328581</v>
      </c>
      <c r="AU22" s="74">
        <f t="shared" si="46"/>
        <v>5.55328581</v>
      </c>
      <c r="AV22" s="75">
        <f t="shared" si="47"/>
        <v>-11.10657162</v>
      </c>
      <c r="AW22" s="75">
        <f t="shared" si="48"/>
        <v>0</v>
      </c>
      <c r="AX22" s="75">
        <f t="shared" si="49"/>
        <v>3.141592654</v>
      </c>
      <c r="AY22" s="75">
        <f t="shared" si="50"/>
        <v>11.10657162</v>
      </c>
      <c r="AZ22" s="50">
        <f t="shared" ref="AZ22:BA22" si="529">AZ$1*AA22</f>
        <v>0</v>
      </c>
      <c r="BA22" s="50">
        <f t="shared" si="529"/>
        <v>0</v>
      </c>
      <c r="BB22" s="72">
        <f t="shared" si="52"/>
        <v>0</v>
      </c>
      <c r="BC22" s="72">
        <f t="shared" si="53"/>
        <v>0</v>
      </c>
      <c r="BD22" s="72">
        <f t="shared" si="54"/>
        <v>0</v>
      </c>
      <c r="BE22" s="73">
        <f t="shared" ref="BE22:BF22" si="530">POWER(AE22,BE$1)</f>
        <v>1.770856386</v>
      </c>
      <c r="BF22" s="73">
        <f t="shared" si="530"/>
        <v>5.375738435</v>
      </c>
      <c r="BG22" s="74">
        <f t="shared" si="56"/>
        <v>9.519660738</v>
      </c>
      <c r="BH22" s="75">
        <f t="shared" si="57"/>
        <v>85.67694664</v>
      </c>
      <c r="BI22" s="75">
        <f t="shared" si="58"/>
        <v>0</v>
      </c>
      <c r="BJ22" s="75">
        <f t="shared" si="59"/>
        <v>0</v>
      </c>
      <c r="BK22" s="75">
        <f t="shared" si="60"/>
        <v>85.67694664</v>
      </c>
      <c r="BL22" s="50">
        <f t="shared" si="61"/>
        <v>0</v>
      </c>
      <c r="BM22" s="72">
        <f t="shared" si="62"/>
        <v>0</v>
      </c>
      <c r="BN22" s="72">
        <f t="shared" si="63"/>
        <v>0</v>
      </c>
      <c r="BO22" s="72">
        <f t="shared" si="64"/>
        <v>0</v>
      </c>
      <c r="BP22" s="73">
        <f t="shared" si="65"/>
        <v>0.09082483864</v>
      </c>
      <c r="BQ22" s="74">
        <f t="shared" si="66"/>
        <v>0.09082483864</v>
      </c>
      <c r="BR22" s="75">
        <f t="shared" si="67"/>
        <v>-2.452270643</v>
      </c>
      <c r="BS22" s="75">
        <f t="shared" si="68"/>
        <v>0</v>
      </c>
      <c r="BT22" s="75">
        <f t="shared" si="69"/>
        <v>3.141592654</v>
      </c>
      <c r="BU22" s="75">
        <f t="shared" si="70"/>
        <v>2.452270643</v>
      </c>
      <c r="BV22" s="76">
        <f t="shared" ref="BV22:BW22" si="531">AV22+BH22+BR22</f>
        <v>72.11810438</v>
      </c>
      <c r="BW22" s="76">
        <f t="shared" si="531"/>
        <v>0</v>
      </c>
      <c r="BX22" s="76">
        <f t="shared" si="72"/>
        <v>0</v>
      </c>
      <c r="BY22" s="77">
        <f t="shared" si="73"/>
        <v>72.11810438</v>
      </c>
      <c r="BZ22" s="50">
        <f t="shared" ref="BZ22:CA22" si="532">BZ$1*AA22</f>
        <v>0</v>
      </c>
      <c r="CA22" s="50">
        <f t="shared" si="532"/>
        <v>0</v>
      </c>
      <c r="CB22" s="72">
        <f t="shared" si="75"/>
        <v>0</v>
      </c>
      <c r="CC22" s="72">
        <f t="shared" si="76"/>
        <v>0</v>
      </c>
      <c r="CD22" s="72">
        <f t="shared" si="77"/>
        <v>0</v>
      </c>
      <c r="CE22" s="73">
        <f t="shared" ref="CE22:CF22" si="533">POWER(AE22,CE$1)</f>
        <v>3.13593234</v>
      </c>
      <c r="CF22" s="73">
        <f t="shared" si="533"/>
        <v>28.89856373</v>
      </c>
      <c r="CG22" s="74">
        <f t="shared" si="79"/>
        <v>90.62394057</v>
      </c>
      <c r="CH22" s="75">
        <f t="shared" si="80"/>
        <v>-90.62394057</v>
      </c>
      <c r="CI22" s="75">
        <f t="shared" si="81"/>
        <v>0</v>
      </c>
      <c r="CJ22" s="75">
        <f t="shared" si="82"/>
        <v>3.141592654</v>
      </c>
      <c r="CK22" s="75">
        <f t="shared" si="83"/>
        <v>90.62394057</v>
      </c>
      <c r="CL22" s="50">
        <f t="shared" si="84"/>
        <v>0</v>
      </c>
      <c r="CM22" s="72">
        <f t="shared" si="85"/>
        <v>0</v>
      </c>
      <c r="CN22" s="72">
        <f t="shared" si="86"/>
        <v>0</v>
      </c>
      <c r="CO22" s="72">
        <f t="shared" si="87"/>
        <v>0</v>
      </c>
      <c r="CP22" s="73">
        <f t="shared" si="88"/>
        <v>155.3511198</v>
      </c>
      <c r="CQ22" s="74">
        <f t="shared" si="89"/>
        <v>155.3511198</v>
      </c>
      <c r="CR22" s="75">
        <f t="shared" si="90"/>
        <v>621.404479</v>
      </c>
      <c r="CS22" s="75">
        <f t="shared" si="91"/>
        <v>0</v>
      </c>
      <c r="CT22" s="75">
        <f t="shared" si="92"/>
        <v>0</v>
      </c>
      <c r="CU22" s="75">
        <f t="shared" si="93"/>
        <v>621.404479</v>
      </c>
      <c r="CV22" s="50">
        <f t="shared" si="94"/>
        <v>0</v>
      </c>
      <c r="CW22" s="50">
        <f t="shared" si="95"/>
        <v>0</v>
      </c>
      <c r="CX22" s="72">
        <f t="shared" si="96"/>
        <v>0</v>
      </c>
      <c r="CY22" s="72">
        <f t="shared" si="97"/>
        <v>0</v>
      </c>
      <c r="CZ22" s="72">
        <f t="shared" si="98"/>
        <v>0</v>
      </c>
      <c r="DA22" s="73">
        <f t="shared" si="99"/>
        <v>5.55328581</v>
      </c>
      <c r="DB22" s="73">
        <f t="shared" si="100"/>
        <v>0.09082483864</v>
      </c>
      <c r="DC22" s="74">
        <f t="shared" si="101"/>
        <v>0.5043762876</v>
      </c>
      <c r="DD22" s="75">
        <f t="shared" si="102"/>
        <v>2.017505151</v>
      </c>
      <c r="DE22" s="75">
        <f t="shared" si="103"/>
        <v>0</v>
      </c>
      <c r="DF22" s="75">
        <f t="shared" si="104"/>
        <v>0</v>
      </c>
      <c r="DG22" s="75">
        <f t="shared" si="105"/>
        <v>2.017505151</v>
      </c>
      <c r="DH22" s="50">
        <f t="shared" ref="DH22:DJ22" si="534">DH$1*AA22</f>
        <v>0</v>
      </c>
      <c r="DI22" s="50">
        <f t="shared" si="534"/>
        <v>0</v>
      </c>
      <c r="DJ22" s="50">
        <f t="shared" si="534"/>
        <v>0</v>
      </c>
      <c r="DK22" s="72">
        <f t="shared" si="107"/>
        <v>0</v>
      </c>
      <c r="DL22" s="72">
        <f t="shared" si="108"/>
        <v>0</v>
      </c>
      <c r="DM22" s="72">
        <f t="shared" si="109"/>
        <v>0</v>
      </c>
      <c r="DN22" s="73">
        <f t="shared" ref="DN22:DP22" si="535">POWER(AE22,DN$1)</f>
        <v>1.770856386</v>
      </c>
      <c r="DO22" s="73">
        <f t="shared" si="535"/>
        <v>5.375738435</v>
      </c>
      <c r="DP22" s="73">
        <f t="shared" si="535"/>
        <v>0.09082483864</v>
      </c>
      <c r="DQ22" s="74">
        <f t="shared" si="111"/>
        <v>0.8646216504</v>
      </c>
      <c r="DR22" s="75">
        <f t="shared" si="112"/>
        <v>-15.56318971</v>
      </c>
      <c r="DS22" s="75">
        <f t="shared" si="113"/>
        <v>0</v>
      </c>
      <c r="DT22" s="75">
        <f t="shared" si="114"/>
        <v>3.141592654</v>
      </c>
      <c r="DU22" s="75">
        <f t="shared" si="115"/>
        <v>15.56318971</v>
      </c>
      <c r="DV22" s="50">
        <f t="shared" si="116"/>
        <v>0</v>
      </c>
      <c r="DW22" s="72">
        <f t="shared" si="117"/>
        <v>0</v>
      </c>
      <c r="DX22" s="72">
        <f t="shared" si="118"/>
        <v>0</v>
      </c>
      <c r="DY22" s="72">
        <f t="shared" si="119"/>
        <v>0</v>
      </c>
      <c r="DZ22" s="73">
        <f t="shared" si="120"/>
        <v>0.008249151313</v>
      </c>
      <c r="EA22" s="74">
        <f t="shared" si="121"/>
        <v>0.008249151313</v>
      </c>
      <c r="EB22" s="75">
        <f t="shared" si="122"/>
        <v>0.2227270855</v>
      </c>
      <c r="EC22" s="75">
        <f t="shared" si="123"/>
        <v>0</v>
      </c>
      <c r="ED22" s="75">
        <f t="shared" si="124"/>
        <v>0</v>
      </c>
      <c r="EE22" s="75">
        <f t="shared" si="125"/>
        <v>0.2227270855</v>
      </c>
      <c r="EF22" s="76">
        <f t="shared" ref="EF22:EG22" si="536">CH22+CR22+DD22+DR22+EB22</f>
        <v>517.457581</v>
      </c>
      <c r="EG22" s="76">
        <f t="shared" si="536"/>
        <v>0</v>
      </c>
      <c r="EH22" s="76">
        <f t="shared" si="127"/>
        <v>0</v>
      </c>
      <c r="EI22" s="77">
        <f t="shared" si="128"/>
        <v>517.457581</v>
      </c>
      <c r="EJ22" s="50">
        <f t="shared" si="129"/>
        <v>0</v>
      </c>
      <c r="EK22" s="72">
        <f t="shared" si="130"/>
        <v>0</v>
      </c>
      <c r="EL22" s="72">
        <f t="shared" si="131"/>
        <v>0</v>
      </c>
      <c r="EM22" s="72">
        <f t="shared" si="132"/>
        <v>0</v>
      </c>
      <c r="EN22" s="73">
        <f t="shared" si="133"/>
        <v>22.74769397</v>
      </c>
      <c r="EO22" s="74">
        <f t="shared" si="134"/>
        <v>22.74769397</v>
      </c>
      <c r="EP22" s="75">
        <f t="shared" si="135"/>
        <v>118.2004851</v>
      </c>
      <c r="EQ22" s="75">
        <f t="shared" si="136"/>
        <v>0</v>
      </c>
      <c r="ER22" s="75">
        <f t="shared" si="137"/>
        <v>0</v>
      </c>
      <c r="ES22" s="75">
        <f t="shared" si="138"/>
        <v>118.2004851</v>
      </c>
      <c r="ET22" s="76">
        <f t="shared" ref="ET22:EU22" si="537">BV22+EP22</f>
        <v>190.3185895</v>
      </c>
      <c r="EU22" s="76">
        <f t="shared" si="537"/>
        <v>0</v>
      </c>
      <c r="EV22" s="76">
        <f t="shared" si="140"/>
        <v>0</v>
      </c>
      <c r="EW22" s="77">
        <f t="shared" si="141"/>
        <v>190.3185895</v>
      </c>
      <c r="EX22" s="50">
        <f t="shared" si="142"/>
        <v>0</v>
      </c>
      <c r="EY22" s="72">
        <f t="shared" si="143"/>
        <v>0</v>
      </c>
      <c r="EZ22" s="72">
        <f t="shared" si="144"/>
        <v>0</v>
      </c>
      <c r="FA22" s="72">
        <f t="shared" si="145"/>
        <v>0</v>
      </c>
      <c r="FB22" s="73">
        <f t="shared" si="146"/>
        <v>5.75210851</v>
      </c>
      <c r="FC22" s="74">
        <f t="shared" si="147"/>
        <v>5.75210851</v>
      </c>
      <c r="FD22" s="75">
        <f t="shared" si="148"/>
        <v>1.521817183</v>
      </c>
      <c r="FE22" s="75">
        <f t="shared" si="149"/>
        <v>0</v>
      </c>
      <c r="FF22" s="75">
        <f t="shared" si="150"/>
        <v>0</v>
      </c>
      <c r="FG22" s="75">
        <f t="shared" si="151"/>
        <v>1.521817183</v>
      </c>
      <c r="FH22" s="50">
        <f t="shared" si="152"/>
        <v>0</v>
      </c>
      <c r="FI22" s="72">
        <f t="shared" si="153"/>
        <v>0</v>
      </c>
      <c r="FJ22" s="72">
        <f t="shared" si="154"/>
        <v>0</v>
      </c>
      <c r="FK22" s="72">
        <f t="shared" si="155"/>
        <v>0</v>
      </c>
      <c r="FL22" s="73">
        <f t="shared" si="156"/>
        <v>3.13593234</v>
      </c>
      <c r="FM22" s="74">
        <f t="shared" si="157"/>
        <v>3.13593234</v>
      </c>
      <c r="FN22" s="75">
        <f t="shared" si="158"/>
        <v>-3.13593234</v>
      </c>
      <c r="FO22" s="75">
        <f t="shared" si="159"/>
        <v>0</v>
      </c>
      <c r="FP22" s="75">
        <f t="shared" si="160"/>
        <v>3.141592654</v>
      </c>
      <c r="FQ22" s="75">
        <f t="shared" si="161"/>
        <v>3.13593234</v>
      </c>
      <c r="FR22" s="76">
        <f t="shared" si="162"/>
        <v>12.99128297</v>
      </c>
      <c r="FS22" s="76">
        <f t="shared" si="163"/>
        <v>0</v>
      </c>
      <c r="FT22" s="76">
        <f t="shared" si="164"/>
        <v>0</v>
      </c>
      <c r="FU22" s="77">
        <f t="shared" si="165"/>
        <v>12.99128297</v>
      </c>
      <c r="FV22" s="50">
        <f t="shared" si="166"/>
        <v>0</v>
      </c>
      <c r="FW22" s="50">
        <f t="shared" si="167"/>
        <v>0</v>
      </c>
      <c r="FX22" s="72">
        <f t="shared" si="168"/>
        <v>0</v>
      </c>
      <c r="FY22" s="72">
        <f t="shared" si="169"/>
        <v>0</v>
      </c>
      <c r="FZ22" s="72">
        <f t="shared" si="170"/>
        <v>0</v>
      </c>
      <c r="GA22" s="73">
        <f t="shared" si="171"/>
        <v>12.99128297</v>
      </c>
      <c r="GB22" s="73">
        <f t="shared" si="172"/>
        <v>0.6571091528</v>
      </c>
      <c r="GC22" s="74">
        <f t="shared" si="173"/>
        <v>8.536690944</v>
      </c>
      <c r="GD22" s="75">
        <f t="shared" si="174"/>
        <v>0.948521216</v>
      </c>
      <c r="GE22" s="75">
        <f t="shared" si="175"/>
        <v>0</v>
      </c>
      <c r="GF22" s="75">
        <f t="shared" si="176"/>
        <v>0</v>
      </c>
      <c r="GG22" s="75">
        <f t="shared" si="177"/>
        <v>0.948521216</v>
      </c>
      <c r="GH22" s="78">
        <f t="shared" si="178"/>
        <v>-0.5</v>
      </c>
      <c r="GI22" s="78">
        <f t="shared" si="179"/>
        <v>-0.8660254038</v>
      </c>
      <c r="GJ22" s="78">
        <f t="shared" si="180"/>
        <v>-2.094395102</v>
      </c>
      <c r="GK22" s="78">
        <f t="shared" si="181"/>
        <v>1</v>
      </c>
      <c r="GL22" s="79">
        <f t="shared" si="182"/>
        <v>-0.5</v>
      </c>
      <c r="GM22" s="79">
        <f t="shared" si="183"/>
        <v>0.8660254038</v>
      </c>
      <c r="GN22" s="79">
        <f t="shared" si="184"/>
        <v>2.094395102</v>
      </c>
      <c r="GO22" s="79">
        <f t="shared" si="185"/>
        <v>1</v>
      </c>
      <c r="GP22" s="50">
        <f t="shared" si="186"/>
        <v>-2.094395102</v>
      </c>
      <c r="GQ22" s="50">
        <f t="shared" si="187"/>
        <v>0</v>
      </c>
      <c r="GR22" s="72">
        <f t="shared" si="188"/>
        <v>-2.094395102</v>
      </c>
      <c r="GS22" s="72">
        <f t="shared" si="189"/>
        <v>-2.094395102</v>
      </c>
      <c r="GT22" s="72">
        <f t="shared" si="190"/>
        <v>-2.094395102</v>
      </c>
      <c r="GU22" s="73">
        <f t="shared" si="191"/>
        <v>1</v>
      </c>
      <c r="GV22" s="73">
        <f t="shared" si="192"/>
        <v>1.521817183</v>
      </c>
      <c r="GW22" s="74">
        <f t="shared" si="193"/>
        <v>1.521817183</v>
      </c>
      <c r="GX22" s="75">
        <f t="shared" si="194"/>
        <v>-0.7609085916</v>
      </c>
      <c r="GY22" s="75">
        <f t="shared" si="195"/>
        <v>-1.317932341</v>
      </c>
      <c r="GZ22" s="75">
        <f t="shared" si="196"/>
        <v>-2.094395102</v>
      </c>
      <c r="HA22" s="75">
        <f t="shared" si="197"/>
        <v>1.521817183</v>
      </c>
      <c r="HB22" s="50">
        <f t="shared" si="198"/>
        <v>2.094395102</v>
      </c>
      <c r="HC22" s="50">
        <f t="shared" si="199"/>
        <v>0</v>
      </c>
      <c r="HD22" s="72">
        <f t="shared" si="200"/>
        <v>2.094395102</v>
      </c>
      <c r="HE22" s="72">
        <f t="shared" si="201"/>
        <v>2.094395102</v>
      </c>
      <c r="HF22" s="72">
        <f t="shared" si="202"/>
        <v>2.094395102</v>
      </c>
      <c r="HG22" s="73">
        <f t="shared" si="203"/>
        <v>1</v>
      </c>
      <c r="HH22" s="73">
        <f t="shared" si="204"/>
        <v>0.948521216</v>
      </c>
      <c r="HI22" s="74">
        <f t="shared" si="205"/>
        <v>0.948521216</v>
      </c>
      <c r="HJ22" s="75">
        <f t="shared" si="206"/>
        <v>-0.474260608</v>
      </c>
      <c r="HK22" s="75">
        <f t="shared" si="207"/>
        <v>0.8214434691</v>
      </c>
      <c r="HL22" s="75">
        <f t="shared" si="208"/>
        <v>2.094395102</v>
      </c>
      <c r="HM22" s="75">
        <f t="shared" si="209"/>
        <v>0.948521216</v>
      </c>
      <c r="HN22" s="50">
        <f t="shared" si="210"/>
        <v>2.094395102</v>
      </c>
      <c r="HO22" s="50">
        <f t="shared" si="211"/>
        <v>0</v>
      </c>
      <c r="HP22" s="72">
        <f t="shared" si="212"/>
        <v>2.094395102</v>
      </c>
      <c r="HQ22" s="72">
        <f t="shared" si="213"/>
        <v>2.094395102</v>
      </c>
      <c r="HR22" s="72">
        <f t="shared" si="214"/>
        <v>2.094395102</v>
      </c>
      <c r="HS22" s="73">
        <f t="shared" si="215"/>
        <v>1</v>
      </c>
      <c r="HT22" s="73">
        <f t="shared" si="216"/>
        <v>1.521817183</v>
      </c>
      <c r="HU22" s="74">
        <f t="shared" si="217"/>
        <v>1.521817183</v>
      </c>
      <c r="HV22" s="75">
        <f t="shared" si="218"/>
        <v>-0.7609085916</v>
      </c>
      <c r="HW22" s="75">
        <f t="shared" si="219"/>
        <v>1.317932341</v>
      </c>
      <c r="HX22" s="75">
        <f t="shared" si="220"/>
        <v>2.094395102</v>
      </c>
      <c r="HY22" s="75">
        <f t="shared" si="221"/>
        <v>1.521817183</v>
      </c>
      <c r="HZ22" s="50">
        <f t="shared" si="222"/>
        <v>-2.094395102</v>
      </c>
      <c r="IA22" s="50">
        <f t="shared" si="223"/>
        <v>0</v>
      </c>
      <c r="IB22" s="72">
        <f t="shared" si="224"/>
        <v>-2.094395102</v>
      </c>
      <c r="IC22" s="72">
        <f t="shared" si="225"/>
        <v>-2.094395102</v>
      </c>
      <c r="ID22" s="72">
        <f t="shared" si="226"/>
        <v>-2.094395102</v>
      </c>
      <c r="IE22" s="73">
        <f t="shared" si="227"/>
        <v>1</v>
      </c>
      <c r="IF22" s="73">
        <f t="shared" si="228"/>
        <v>0.948521216</v>
      </c>
      <c r="IG22" s="74">
        <f t="shared" si="229"/>
        <v>0.948521216</v>
      </c>
      <c r="IH22" s="75">
        <f t="shared" si="230"/>
        <v>-0.474260608</v>
      </c>
      <c r="II22" s="75">
        <f t="shared" si="231"/>
        <v>-0.8214434691</v>
      </c>
      <c r="IJ22" s="75">
        <f t="shared" si="232"/>
        <v>-2.094395102</v>
      </c>
      <c r="IK22" s="75">
        <f t="shared" si="233"/>
        <v>0.948521216</v>
      </c>
    </row>
    <row r="23" ht="12.75" customHeight="1">
      <c r="A23" s="80">
        <f>'Cubic Input'!P27</f>
        <v>0.1421007032</v>
      </c>
      <c r="B23" s="80">
        <f>'Cubic Input'!Q27</f>
        <v>0.2564781703</v>
      </c>
      <c r="C23" s="80">
        <f>'Cubic Input'!R27</f>
        <v>0.7602860122</v>
      </c>
      <c r="D23" s="80">
        <f>'Cubic Input'!S27</f>
        <v>0.02228843816</v>
      </c>
      <c r="E23" s="80">
        <f t="shared" ref="E23:H23" si="538">0</f>
        <v>0</v>
      </c>
      <c r="F23" s="80">
        <f t="shared" si="538"/>
        <v>0</v>
      </c>
      <c r="G23" s="80">
        <f t="shared" si="538"/>
        <v>0</v>
      </c>
      <c r="H23" s="81">
        <f t="shared" si="538"/>
        <v>0</v>
      </c>
      <c r="I23" s="65">
        <f>'Cubic Input'!M27</f>
        <v>-0.01775349492</v>
      </c>
      <c r="J23" s="66">
        <f t="shared" si="27"/>
        <v>-0.02960671092</v>
      </c>
      <c r="K23" s="66">
        <f t="shared" si="28"/>
        <v>-0.8876487951</v>
      </c>
      <c r="L23" s="67">
        <f t="shared" si="29"/>
        <v>-0.02960671092</v>
      </c>
      <c r="M23" s="67">
        <f t="shared" si="30"/>
        <v>0</v>
      </c>
      <c r="N23" s="68">
        <f t="shared" si="31"/>
        <v>-0.8876487951</v>
      </c>
      <c r="O23" s="68">
        <f t="shared" si="32"/>
        <v>-2.123641073</v>
      </c>
      <c r="P23" s="69">
        <f t="shared" si="33"/>
        <v>-0.8876487951</v>
      </c>
      <c r="Q23" s="69">
        <f t="shared" si="34"/>
        <v>2.123641073</v>
      </c>
      <c r="R23" s="70">
        <f t="shared" ref="R23:U23" si="539">ATAN2(A23,E23)</f>
        <v>0</v>
      </c>
      <c r="S23" s="70">
        <f t="shared" si="539"/>
        <v>0</v>
      </c>
      <c r="T23" s="70">
        <f t="shared" si="539"/>
        <v>0</v>
      </c>
      <c r="U23" s="70">
        <f t="shared" si="539"/>
        <v>0</v>
      </c>
      <c r="V23" s="70">
        <f t="shared" ref="V23:Y23" si="540">SQRT(POWER(A23,2)+POWER(E23,2))</f>
        <v>0.1421007032</v>
      </c>
      <c r="W23" s="70">
        <f t="shared" si="540"/>
        <v>0.2564781703</v>
      </c>
      <c r="X23" s="70">
        <f t="shared" si="540"/>
        <v>0.7602860122</v>
      </c>
      <c r="Y23" s="70">
        <f t="shared" si="540"/>
        <v>0.02228843816</v>
      </c>
      <c r="Z23" s="71">
        <f t="shared" ref="Z23:AC23" si="541">R23-$R23</f>
        <v>0</v>
      </c>
      <c r="AA23" s="71">
        <f t="shared" si="541"/>
        <v>0</v>
      </c>
      <c r="AB23" s="71">
        <f t="shared" si="541"/>
        <v>0</v>
      </c>
      <c r="AC23" s="71">
        <f t="shared" si="541"/>
        <v>0</v>
      </c>
      <c r="AD23" s="71">
        <f t="shared" ref="AD23:AG23" si="542">V23/$V23</f>
        <v>1</v>
      </c>
      <c r="AE23" s="71">
        <f t="shared" si="542"/>
        <v>1.804904301</v>
      </c>
      <c r="AF23" s="71">
        <f t="shared" si="542"/>
        <v>5.350332513</v>
      </c>
      <c r="AG23" s="71">
        <f t="shared" si="542"/>
        <v>0.1568495979</v>
      </c>
      <c r="AH23" s="80">
        <f t="shared" ref="AH23:AK23" si="543">AD23*COS(Z23)</f>
        <v>1</v>
      </c>
      <c r="AI23" s="80">
        <f t="shared" si="543"/>
        <v>1.804904301</v>
      </c>
      <c r="AJ23" s="80">
        <f t="shared" si="543"/>
        <v>5.350332513</v>
      </c>
      <c r="AK23" s="80">
        <f t="shared" si="543"/>
        <v>0.1568495979</v>
      </c>
      <c r="AL23" s="80">
        <f t="shared" ref="AL23:AO23" si="544">AD23*SIN(Z23)</f>
        <v>0</v>
      </c>
      <c r="AM23" s="80">
        <f t="shared" si="544"/>
        <v>0</v>
      </c>
      <c r="AN23" s="80">
        <f t="shared" si="544"/>
        <v>0</v>
      </c>
      <c r="AO23" s="80">
        <f t="shared" si="544"/>
        <v>0</v>
      </c>
      <c r="AP23" s="50">
        <f t="shared" si="41"/>
        <v>0</v>
      </c>
      <c r="AQ23" s="72">
        <f t="shared" si="42"/>
        <v>0</v>
      </c>
      <c r="AR23" s="72">
        <f t="shared" si="43"/>
        <v>0</v>
      </c>
      <c r="AS23" s="72">
        <f t="shared" si="44"/>
        <v>0</v>
      </c>
      <c r="AT23" s="73">
        <f t="shared" si="45"/>
        <v>5.879799807</v>
      </c>
      <c r="AU23" s="74">
        <f t="shared" si="46"/>
        <v>5.879799807</v>
      </c>
      <c r="AV23" s="75">
        <f t="shared" si="47"/>
        <v>-11.75959961</v>
      </c>
      <c r="AW23" s="75">
        <f t="shared" si="48"/>
        <v>0</v>
      </c>
      <c r="AX23" s="75">
        <f t="shared" si="49"/>
        <v>3.141592654</v>
      </c>
      <c r="AY23" s="75">
        <f t="shared" si="50"/>
        <v>11.75959961</v>
      </c>
      <c r="AZ23" s="50">
        <f t="shared" ref="AZ23:BA23" si="545">AZ$1*AA23</f>
        <v>0</v>
      </c>
      <c r="BA23" s="50">
        <f t="shared" si="545"/>
        <v>0</v>
      </c>
      <c r="BB23" s="72">
        <f t="shared" si="52"/>
        <v>0</v>
      </c>
      <c r="BC23" s="72">
        <f t="shared" si="53"/>
        <v>0</v>
      </c>
      <c r="BD23" s="72">
        <f t="shared" si="54"/>
        <v>0</v>
      </c>
      <c r="BE23" s="73">
        <f t="shared" ref="BE23:BF23" si="546">POWER(AE23,BE$1)</f>
        <v>1.804904301</v>
      </c>
      <c r="BF23" s="73">
        <f t="shared" si="546"/>
        <v>5.350332513</v>
      </c>
      <c r="BG23" s="74">
        <f t="shared" si="56"/>
        <v>9.656838166</v>
      </c>
      <c r="BH23" s="75">
        <f t="shared" si="57"/>
        <v>86.91154349</v>
      </c>
      <c r="BI23" s="75">
        <f t="shared" si="58"/>
        <v>0</v>
      </c>
      <c r="BJ23" s="75">
        <f t="shared" si="59"/>
        <v>0</v>
      </c>
      <c r="BK23" s="75">
        <f t="shared" si="60"/>
        <v>86.91154349</v>
      </c>
      <c r="BL23" s="50">
        <f t="shared" si="61"/>
        <v>0</v>
      </c>
      <c r="BM23" s="72">
        <f t="shared" si="62"/>
        <v>0</v>
      </c>
      <c r="BN23" s="72">
        <f t="shared" si="63"/>
        <v>0</v>
      </c>
      <c r="BO23" s="72">
        <f t="shared" si="64"/>
        <v>0</v>
      </c>
      <c r="BP23" s="73">
        <f t="shared" si="65"/>
        <v>0.1568495979</v>
      </c>
      <c r="BQ23" s="74">
        <f t="shared" si="66"/>
        <v>0.1568495979</v>
      </c>
      <c r="BR23" s="75">
        <f t="shared" si="67"/>
        <v>-4.234939144</v>
      </c>
      <c r="BS23" s="75">
        <f t="shared" si="68"/>
        <v>0</v>
      </c>
      <c r="BT23" s="75">
        <f t="shared" si="69"/>
        <v>3.141592654</v>
      </c>
      <c r="BU23" s="75">
        <f t="shared" si="70"/>
        <v>4.234939144</v>
      </c>
      <c r="BV23" s="76">
        <f t="shared" ref="BV23:BW23" si="547">AV23+BH23+BR23</f>
        <v>70.91700473</v>
      </c>
      <c r="BW23" s="76">
        <f t="shared" si="547"/>
        <v>0</v>
      </c>
      <c r="BX23" s="76">
        <f t="shared" si="72"/>
        <v>0</v>
      </c>
      <c r="BY23" s="77">
        <f t="shared" si="73"/>
        <v>70.91700473</v>
      </c>
      <c r="BZ23" s="50">
        <f t="shared" ref="BZ23:CA23" si="548">BZ$1*AA23</f>
        <v>0</v>
      </c>
      <c r="CA23" s="50">
        <f t="shared" si="548"/>
        <v>0</v>
      </c>
      <c r="CB23" s="72">
        <f t="shared" si="75"/>
        <v>0</v>
      </c>
      <c r="CC23" s="72">
        <f t="shared" si="76"/>
        <v>0</v>
      </c>
      <c r="CD23" s="72">
        <f t="shared" si="77"/>
        <v>0</v>
      </c>
      <c r="CE23" s="73">
        <f t="shared" ref="CE23:CF23" si="549">POWER(AE23,CE$1)</f>
        <v>3.257679536</v>
      </c>
      <c r="CF23" s="73">
        <f t="shared" si="549"/>
        <v>28.626058</v>
      </c>
      <c r="CG23" s="74">
        <f t="shared" si="79"/>
        <v>93.25452336</v>
      </c>
      <c r="CH23" s="75">
        <f t="shared" si="80"/>
        <v>-93.25452336</v>
      </c>
      <c r="CI23" s="75">
        <f t="shared" si="81"/>
        <v>0</v>
      </c>
      <c r="CJ23" s="75">
        <f t="shared" si="82"/>
        <v>3.141592654</v>
      </c>
      <c r="CK23" s="75">
        <f t="shared" si="83"/>
        <v>93.25452336</v>
      </c>
      <c r="CL23" s="50">
        <f t="shared" si="84"/>
        <v>0</v>
      </c>
      <c r="CM23" s="72">
        <f t="shared" si="85"/>
        <v>0</v>
      </c>
      <c r="CN23" s="72">
        <f t="shared" si="86"/>
        <v>0</v>
      </c>
      <c r="CO23" s="72">
        <f t="shared" si="87"/>
        <v>0</v>
      </c>
      <c r="CP23" s="73">
        <f t="shared" si="88"/>
        <v>153.1589288</v>
      </c>
      <c r="CQ23" s="74">
        <f t="shared" si="89"/>
        <v>153.1589288</v>
      </c>
      <c r="CR23" s="75">
        <f t="shared" si="90"/>
        <v>612.6357154</v>
      </c>
      <c r="CS23" s="75">
        <f t="shared" si="91"/>
        <v>0</v>
      </c>
      <c r="CT23" s="75">
        <f t="shared" si="92"/>
        <v>0</v>
      </c>
      <c r="CU23" s="75">
        <f t="shared" si="93"/>
        <v>612.6357154</v>
      </c>
      <c r="CV23" s="50">
        <f t="shared" si="94"/>
        <v>0</v>
      </c>
      <c r="CW23" s="50">
        <f t="shared" si="95"/>
        <v>0</v>
      </c>
      <c r="CX23" s="72">
        <f t="shared" si="96"/>
        <v>0</v>
      </c>
      <c r="CY23" s="72">
        <f t="shared" si="97"/>
        <v>0</v>
      </c>
      <c r="CZ23" s="72">
        <f t="shared" si="98"/>
        <v>0</v>
      </c>
      <c r="DA23" s="73">
        <f t="shared" si="99"/>
        <v>5.879799807</v>
      </c>
      <c r="DB23" s="73">
        <f t="shared" si="100"/>
        <v>0.1568495979</v>
      </c>
      <c r="DC23" s="74">
        <f t="shared" si="101"/>
        <v>0.9222442357</v>
      </c>
      <c r="DD23" s="75">
        <f t="shared" si="102"/>
        <v>3.688976943</v>
      </c>
      <c r="DE23" s="75">
        <f t="shared" si="103"/>
        <v>0</v>
      </c>
      <c r="DF23" s="75">
        <f t="shared" si="104"/>
        <v>0</v>
      </c>
      <c r="DG23" s="75">
        <f t="shared" si="105"/>
        <v>3.688976943</v>
      </c>
      <c r="DH23" s="50">
        <f t="shared" ref="DH23:DJ23" si="550">DH$1*AA23</f>
        <v>0</v>
      </c>
      <c r="DI23" s="50">
        <f t="shared" si="550"/>
        <v>0</v>
      </c>
      <c r="DJ23" s="50">
        <f t="shared" si="550"/>
        <v>0</v>
      </c>
      <c r="DK23" s="72">
        <f t="shared" si="107"/>
        <v>0</v>
      </c>
      <c r="DL23" s="72">
        <f t="shared" si="108"/>
        <v>0</v>
      </c>
      <c r="DM23" s="72">
        <f t="shared" si="109"/>
        <v>0</v>
      </c>
      <c r="DN23" s="73">
        <f t="shared" ref="DN23:DP23" si="551">POWER(AE23,DN$1)</f>
        <v>1.804904301</v>
      </c>
      <c r="DO23" s="73">
        <f t="shared" si="551"/>
        <v>5.350332513</v>
      </c>
      <c r="DP23" s="73">
        <f t="shared" si="551"/>
        <v>0.1568495979</v>
      </c>
      <c r="DQ23" s="74">
        <f t="shared" si="111"/>
        <v>1.514671184</v>
      </c>
      <c r="DR23" s="75">
        <f t="shared" si="112"/>
        <v>-27.26408131</v>
      </c>
      <c r="DS23" s="75">
        <f t="shared" si="113"/>
        <v>0</v>
      </c>
      <c r="DT23" s="75">
        <f t="shared" si="114"/>
        <v>3.141592654</v>
      </c>
      <c r="DU23" s="75">
        <f t="shared" si="115"/>
        <v>27.26408131</v>
      </c>
      <c r="DV23" s="50">
        <f t="shared" si="116"/>
        <v>0</v>
      </c>
      <c r="DW23" s="72">
        <f t="shared" si="117"/>
        <v>0</v>
      </c>
      <c r="DX23" s="72">
        <f t="shared" si="118"/>
        <v>0</v>
      </c>
      <c r="DY23" s="72">
        <f t="shared" si="119"/>
        <v>0</v>
      </c>
      <c r="DZ23" s="73">
        <f t="shared" si="120"/>
        <v>0.02460179637</v>
      </c>
      <c r="EA23" s="74">
        <f t="shared" si="121"/>
        <v>0.02460179637</v>
      </c>
      <c r="EB23" s="75">
        <f t="shared" si="122"/>
        <v>0.6642485021</v>
      </c>
      <c r="EC23" s="75">
        <f t="shared" si="123"/>
        <v>0</v>
      </c>
      <c r="ED23" s="75">
        <f t="shared" si="124"/>
        <v>0</v>
      </c>
      <c r="EE23" s="75">
        <f t="shared" si="125"/>
        <v>0.6642485021</v>
      </c>
      <c r="EF23" s="76">
        <f t="shared" ref="EF23:EG23" si="552">CH23+CR23+DD23+DR23+EB23</f>
        <v>496.4703361</v>
      </c>
      <c r="EG23" s="76">
        <f t="shared" si="552"/>
        <v>0</v>
      </c>
      <c r="EH23" s="76">
        <f t="shared" si="127"/>
        <v>0</v>
      </c>
      <c r="EI23" s="77">
        <f t="shared" si="128"/>
        <v>496.4703361</v>
      </c>
      <c r="EJ23" s="50">
        <f t="shared" si="129"/>
        <v>0</v>
      </c>
      <c r="EK23" s="72">
        <f t="shared" si="130"/>
        <v>0</v>
      </c>
      <c r="EL23" s="72">
        <f t="shared" si="131"/>
        <v>0</v>
      </c>
      <c r="EM23" s="72">
        <f t="shared" si="132"/>
        <v>0</v>
      </c>
      <c r="EN23" s="73">
        <f t="shared" si="133"/>
        <v>22.28161431</v>
      </c>
      <c r="EO23" s="74">
        <f t="shared" si="134"/>
        <v>22.28161431</v>
      </c>
      <c r="EP23" s="75">
        <f t="shared" si="135"/>
        <v>115.7786642</v>
      </c>
      <c r="EQ23" s="75">
        <f t="shared" si="136"/>
        <v>0</v>
      </c>
      <c r="ER23" s="75">
        <f t="shared" si="137"/>
        <v>0</v>
      </c>
      <c r="ES23" s="75">
        <f t="shared" si="138"/>
        <v>115.7786642</v>
      </c>
      <c r="ET23" s="76">
        <f t="shared" ref="ET23:EU23" si="553">BV23+EP23</f>
        <v>186.6956689</v>
      </c>
      <c r="EU23" s="76">
        <f t="shared" si="553"/>
        <v>0</v>
      </c>
      <c r="EV23" s="76">
        <f t="shared" si="140"/>
        <v>0</v>
      </c>
      <c r="EW23" s="77">
        <f t="shared" si="141"/>
        <v>186.6956689</v>
      </c>
      <c r="EX23" s="50">
        <f t="shared" si="142"/>
        <v>0</v>
      </c>
      <c r="EY23" s="72">
        <f t="shared" si="143"/>
        <v>0</v>
      </c>
      <c r="EZ23" s="72">
        <f t="shared" si="144"/>
        <v>0</v>
      </c>
      <c r="FA23" s="72">
        <f t="shared" si="145"/>
        <v>0</v>
      </c>
      <c r="FB23" s="73">
        <f t="shared" si="146"/>
        <v>5.715375222</v>
      </c>
      <c r="FC23" s="74">
        <f t="shared" si="147"/>
        <v>5.715375222</v>
      </c>
      <c r="FD23" s="75">
        <f t="shared" si="148"/>
        <v>1.512098773</v>
      </c>
      <c r="FE23" s="75">
        <f t="shared" si="149"/>
        <v>0</v>
      </c>
      <c r="FF23" s="75">
        <f t="shared" si="150"/>
        <v>0</v>
      </c>
      <c r="FG23" s="75">
        <f t="shared" si="151"/>
        <v>1.512098773</v>
      </c>
      <c r="FH23" s="50">
        <f t="shared" si="152"/>
        <v>0</v>
      </c>
      <c r="FI23" s="72">
        <f t="shared" si="153"/>
        <v>0</v>
      </c>
      <c r="FJ23" s="72">
        <f t="shared" si="154"/>
        <v>0</v>
      </c>
      <c r="FK23" s="72">
        <f t="shared" si="155"/>
        <v>0</v>
      </c>
      <c r="FL23" s="73">
        <f t="shared" si="156"/>
        <v>3.257679536</v>
      </c>
      <c r="FM23" s="74">
        <f t="shared" si="157"/>
        <v>3.257679536</v>
      </c>
      <c r="FN23" s="75">
        <f t="shared" si="158"/>
        <v>-3.257679536</v>
      </c>
      <c r="FO23" s="75">
        <f t="shared" si="159"/>
        <v>0</v>
      </c>
      <c r="FP23" s="75">
        <f t="shared" si="160"/>
        <v>3.141592654</v>
      </c>
      <c r="FQ23" s="75">
        <f t="shared" si="161"/>
        <v>3.257679536</v>
      </c>
      <c r="FR23" s="76">
        <f t="shared" si="162"/>
        <v>12.793318</v>
      </c>
      <c r="FS23" s="76">
        <f t="shared" si="163"/>
        <v>0</v>
      </c>
      <c r="FT23" s="76">
        <f t="shared" si="164"/>
        <v>0</v>
      </c>
      <c r="FU23" s="77">
        <f t="shared" si="165"/>
        <v>12.793318</v>
      </c>
      <c r="FV23" s="50">
        <f t="shared" si="166"/>
        <v>0</v>
      </c>
      <c r="FW23" s="50">
        <f t="shared" si="167"/>
        <v>0</v>
      </c>
      <c r="FX23" s="72">
        <f t="shared" si="168"/>
        <v>0</v>
      </c>
      <c r="FY23" s="72">
        <f t="shared" si="169"/>
        <v>0</v>
      </c>
      <c r="FZ23" s="72">
        <f t="shared" si="170"/>
        <v>0</v>
      </c>
      <c r="GA23" s="73">
        <f t="shared" si="171"/>
        <v>12.793318</v>
      </c>
      <c r="GB23" s="73">
        <f t="shared" si="172"/>
        <v>0.661332459</v>
      </c>
      <c r="GC23" s="74">
        <f t="shared" si="173"/>
        <v>8.460636454</v>
      </c>
      <c r="GD23" s="75">
        <f t="shared" si="174"/>
        <v>0.9400707171</v>
      </c>
      <c r="GE23" s="75">
        <f t="shared" si="175"/>
        <v>0</v>
      </c>
      <c r="GF23" s="75">
        <f t="shared" si="176"/>
        <v>0</v>
      </c>
      <c r="GG23" s="75">
        <f t="shared" si="177"/>
        <v>0.9400707171</v>
      </c>
      <c r="GH23" s="78">
        <f t="shared" si="178"/>
        <v>-0.5</v>
      </c>
      <c r="GI23" s="78">
        <f t="shared" si="179"/>
        <v>-0.8660254038</v>
      </c>
      <c r="GJ23" s="78">
        <f t="shared" si="180"/>
        <v>-2.094395102</v>
      </c>
      <c r="GK23" s="78">
        <f t="shared" si="181"/>
        <v>1</v>
      </c>
      <c r="GL23" s="79">
        <f t="shared" si="182"/>
        <v>-0.5</v>
      </c>
      <c r="GM23" s="79">
        <f t="shared" si="183"/>
        <v>0.8660254038</v>
      </c>
      <c r="GN23" s="79">
        <f t="shared" si="184"/>
        <v>2.094395102</v>
      </c>
      <c r="GO23" s="79">
        <f t="shared" si="185"/>
        <v>1</v>
      </c>
      <c r="GP23" s="50">
        <f t="shared" si="186"/>
        <v>-2.094395102</v>
      </c>
      <c r="GQ23" s="50">
        <f t="shared" si="187"/>
        <v>0</v>
      </c>
      <c r="GR23" s="72">
        <f t="shared" si="188"/>
        <v>-2.094395102</v>
      </c>
      <c r="GS23" s="72">
        <f t="shared" si="189"/>
        <v>-2.094395102</v>
      </c>
      <c r="GT23" s="72">
        <f t="shared" si="190"/>
        <v>-2.094395102</v>
      </c>
      <c r="GU23" s="73">
        <f t="shared" si="191"/>
        <v>1</v>
      </c>
      <c r="GV23" s="73">
        <f t="shared" si="192"/>
        <v>1.512098773</v>
      </c>
      <c r="GW23" s="74">
        <f t="shared" si="193"/>
        <v>1.512098773</v>
      </c>
      <c r="GX23" s="75">
        <f t="shared" si="194"/>
        <v>-0.7560493866</v>
      </c>
      <c r="GY23" s="75">
        <f t="shared" si="195"/>
        <v>-1.309515951</v>
      </c>
      <c r="GZ23" s="75">
        <f t="shared" si="196"/>
        <v>-2.094395102</v>
      </c>
      <c r="HA23" s="75">
        <f t="shared" si="197"/>
        <v>1.512098773</v>
      </c>
      <c r="HB23" s="50">
        <f t="shared" si="198"/>
        <v>2.094395102</v>
      </c>
      <c r="HC23" s="50">
        <f t="shared" si="199"/>
        <v>0</v>
      </c>
      <c r="HD23" s="72">
        <f t="shared" si="200"/>
        <v>2.094395102</v>
      </c>
      <c r="HE23" s="72">
        <f t="shared" si="201"/>
        <v>2.094395102</v>
      </c>
      <c r="HF23" s="72">
        <f t="shared" si="202"/>
        <v>2.094395102</v>
      </c>
      <c r="HG23" s="73">
        <f t="shared" si="203"/>
        <v>1</v>
      </c>
      <c r="HH23" s="73">
        <f t="shared" si="204"/>
        <v>0.9400707171</v>
      </c>
      <c r="HI23" s="74">
        <f t="shared" si="205"/>
        <v>0.9400707171</v>
      </c>
      <c r="HJ23" s="75">
        <f t="shared" si="206"/>
        <v>-0.4700353586</v>
      </c>
      <c r="HK23" s="75">
        <f t="shared" si="207"/>
        <v>0.8141251224</v>
      </c>
      <c r="HL23" s="75">
        <f t="shared" si="208"/>
        <v>2.094395102</v>
      </c>
      <c r="HM23" s="75">
        <f t="shared" si="209"/>
        <v>0.9400707171</v>
      </c>
      <c r="HN23" s="50">
        <f t="shared" si="210"/>
        <v>2.094395102</v>
      </c>
      <c r="HO23" s="50">
        <f t="shared" si="211"/>
        <v>0</v>
      </c>
      <c r="HP23" s="72">
        <f t="shared" si="212"/>
        <v>2.094395102</v>
      </c>
      <c r="HQ23" s="72">
        <f t="shared" si="213"/>
        <v>2.094395102</v>
      </c>
      <c r="HR23" s="72">
        <f t="shared" si="214"/>
        <v>2.094395102</v>
      </c>
      <c r="HS23" s="73">
        <f t="shared" si="215"/>
        <v>1</v>
      </c>
      <c r="HT23" s="73">
        <f t="shared" si="216"/>
        <v>1.512098773</v>
      </c>
      <c r="HU23" s="74">
        <f t="shared" si="217"/>
        <v>1.512098773</v>
      </c>
      <c r="HV23" s="75">
        <f t="shared" si="218"/>
        <v>-0.7560493866</v>
      </c>
      <c r="HW23" s="75">
        <f t="shared" si="219"/>
        <v>1.309515951</v>
      </c>
      <c r="HX23" s="75">
        <f t="shared" si="220"/>
        <v>2.094395102</v>
      </c>
      <c r="HY23" s="75">
        <f t="shared" si="221"/>
        <v>1.512098773</v>
      </c>
      <c r="HZ23" s="50">
        <f t="shared" si="222"/>
        <v>-2.094395102</v>
      </c>
      <c r="IA23" s="50">
        <f t="shared" si="223"/>
        <v>0</v>
      </c>
      <c r="IB23" s="72">
        <f t="shared" si="224"/>
        <v>-2.094395102</v>
      </c>
      <c r="IC23" s="72">
        <f t="shared" si="225"/>
        <v>-2.094395102</v>
      </c>
      <c r="ID23" s="72">
        <f t="shared" si="226"/>
        <v>-2.094395102</v>
      </c>
      <c r="IE23" s="73">
        <f t="shared" si="227"/>
        <v>1</v>
      </c>
      <c r="IF23" s="73">
        <f t="shared" si="228"/>
        <v>0.9400707171</v>
      </c>
      <c r="IG23" s="74">
        <f t="shared" si="229"/>
        <v>0.9400707171</v>
      </c>
      <c r="IH23" s="75">
        <f t="shared" si="230"/>
        <v>-0.4700353586</v>
      </c>
      <c r="II23" s="75">
        <f t="shared" si="231"/>
        <v>-0.8141251224</v>
      </c>
      <c r="IJ23" s="75">
        <f t="shared" si="232"/>
        <v>-2.094395102</v>
      </c>
      <c r="IK23" s="75">
        <f t="shared" si="233"/>
        <v>0.9400707171</v>
      </c>
    </row>
    <row r="24" ht="12.75" customHeight="1">
      <c r="A24" s="80">
        <f>'Cubic Input'!P28</f>
        <v>0.1421007032</v>
      </c>
      <c r="B24" s="80">
        <f>'Cubic Input'!Q28</f>
        <v>0.2794091812</v>
      </c>
      <c r="C24" s="80">
        <f>'Cubic Input'!R28</f>
        <v>0.7697757604</v>
      </c>
      <c r="D24" s="80">
        <f>'Cubic Input'!S28</f>
        <v>-0.09409548616</v>
      </c>
      <c r="E24" s="80">
        <f t="shared" ref="E24:H24" si="554">0</f>
        <v>0</v>
      </c>
      <c r="F24" s="80">
        <f t="shared" si="554"/>
        <v>0</v>
      </c>
      <c r="G24" s="80">
        <f t="shared" si="554"/>
        <v>0</v>
      </c>
      <c r="H24" s="81">
        <f t="shared" si="554"/>
        <v>0</v>
      </c>
      <c r="I24" s="65">
        <f>'Cubic Input'!M28</f>
        <v>0.09937347618</v>
      </c>
      <c r="J24" s="66">
        <f t="shared" si="27"/>
        <v>0.1169753855</v>
      </c>
      <c r="K24" s="66">
        <f t="shared" si="28"/>
        <v>-1.041625619</v>
      </c>
      <c r="L24" s="67">
        <f t="shared" si="29"/>
        <v>0.1169753855</v>
      </c>
      <c r="M24" s="67">
        <f t="shared" si="30"/>
        <v>0</v>
      </c>
      <c r="N24" s="68">
        <f t="shared" si="31"/>
        <v>-1.041625619</v>
      </c>
      <c r="O24" s="68">
        <f t="shared" si="32"/>
        <v>-2.139116535</v>
      </c>
      <c r="P24" s="69">
        <f t="shared" si="33"/>
        <v>-1.041625619</v>
      </c>
      <c r="Q24" s="69">
        <f t="shared" si="34"/>
        <v>2.139116535</v>
      </c>
      <c r="R24" s="70">
        <f t="shared" ref="R24:U24" si="555">ATAN2(A24,E24)</f>
        <v>0</v>
      </c>
      <c r="S24" s="70">
        <f t="shared" si="555"/>
        <v>0</v>
      </c>
      <c r="T24" s="70">
        <f t="shared" si="555"/>
        <v>0</v>
      </c>
      <c r="U24" s="70">
        <f t="shared" si="555"/>
        <v>3.141592654</v>
      </c>
      <c r="V24" s="70">
        <f t="shared" ref="V24:Y24" si="556">SQRT(POWER(A24,2)+POWER(E24,2))</f>
        <v>0.1421007032</v>
      </c>
      <c r="W24" s="70">
        <f t="shared" si="556"/>
        <v>0.2794091812</v>
      </c>
      <c r="X24" s="70">
        <f t="shared" si="556"/>
        <v>0.7697757604</v>
      </c>
      <c r="Y24" s="70">
        <f t="shared" si="556"/>
        <v>0.09409548616</v>
      </c>
      <c r="Z24" s="71">
        <f t="shared" ref="Z24:AC24" si="557">R24-$R24</f>
        <v>0</v>
      </c>
      <c r="AA24" s="71">
        <f t="shared" si="557"/>
        <v>0</v>
      </c>
      <c r="AB24" s="71">
        <f t="shared" si="557"/>
        <v>0</v>
      </c>
      <c r="AC24" s="71">
        <f t="shared" si="557"/>
        <v>3.141592654</v>
      </c>
      <c r="AD24" s="71">
        <f t="shared" ref="AD24:AG24" si="558">V24/$V24</f>
        <v>1</v>
      </c>
      <c r="AE24" s="71">
        <f t="shared" si="558"/>
        <v>1.966275853</v>
      </c>
      <c r="AF24" s="71">
        <f t="shared" si="558"/>
        <v>5.417114366</v>
      </c>
      <c r="AG24" s="71">
        <f t="shared" si="558"/>
        <v>0.6621746696</v>
      </c>
      <c r="AH24" s="80">
        <f t="shared" ref="AH24:AK24" si="559">AD24*COS(Z24)</f>
        <v>1</v>
      </c>
      <c r="AI24" s="80">
        <f t="shared" si="559"/>
        <v>1.966275853</v>
      </c>
      <c r="AJ24" s="80">
        <f t="shared" si="559"/>
        <v>5.417114366</v>
      </c>
      <c r="AK24" s="80">
        <f t="shared" si="559"/>
        <v>-0.6621746696</v>
      </c>
      <c r="AL24" s="80">
        <f t="shared" ref="AL24:AO24" si="560">AD24*SIN(Z24)</f>
        <v>0</v>
      </c>
      <c r="AM24" s="80">
        <f t="shared" si="560"/>
        <v>0</v>
      </c>
      <c r="AN24" s="80">
        <f t="shared" si="560"/>
        <v>0</v>
      </c>
      <c r="AO24" s="80">
        <f t="shared" si="560"/>
        <v>0</v>
      </c>
      <c r="AP24" s="50">
        <f t="shared" si="41"/>
        <v>0</v>
      </c>
      <c r="AQ24" s="72">
        <f t="shared" si="42"/>
        <v>0</v>
      </c>
      <c r="AR24" s="72">
        <f t="shared" si="43"/>
        <v>0</v>
      </c>
      <c r="AS24" s="72">
        <f t="shared" si="44"/>
        <v>0</v>
      </c>
      <c r="AT24" s="73">
        <f t="shared" si="45"/>
        <v>7.602095784</v>
      </c>
      <c r="AU24" s="74">
        <f t="shared" si="46"/>
        <v>7.602095784</v>
      </c>
      <c r="AV24" s="75">
        <f t="shared" si="47"/>
        <v>-15.20419157</v>
      </c>
      <c r="AW24" s="75">
        <f t="shared" si="48"/>
        <v>0</v>
      </c>
      <c r="AX24" s="75">
        <f t="shared" si="49"/>
        <v>3.141592654</v>
      </c>
      <c r="AY24" s="75">
        <f t="shared" si="50"/>
        <v>15.20419157</v>
      </c>
      <c r="AZ24" s="50">
        <f t="shared" ref="AZ24:BA24" si="561">AZ$1*AA24</f>
        <v>0</v>
      </c>
      <c r="BA24" s="50">
        <f t="shared" si="561"/>
        <v>0</v>
      </c>
      <c r="BB24" s="72">
        <f t="shared" si="52"/>
        <v>0</v>
      </c>
      <c r="BC24" s="72">
        <f t="shared" si="53"/>
        <v>0</v>
      </c>
      <c r="BD24" s="72">
        <f t="shared" si="54"/>
        <v>0</v>
      </c>
      <c r="BE24" s="73">
        <f t="shared" ref="BE24:BF24" si="562">POWER(AE24,BE$1)</f>
        <v>1.966275853</v>
      </c>
      <c r="BF24" s="73">
        <f t="shared" si="562"/>
        <v>5.417114366</v>
      </c>
      <c r="BG24" s="74">
        <f t="shared" si="56"/>
        <v>10.65154117</v>
      </c>
      <c r="BH24" s="75">
        <f t="shared" si="57"/>
        <v>95.86387051</v>
      </c>
      <c r="BI24" s="75">
        <f t="shared" si="58"/>
        <v>0</v>
      </c>
      <c r="BJ24" s="75">
        <f t="shared" si="59"/>
        <v>0</v>
      </c>
      <c r="BK24" s="75">
        <f t="shared" si="60"/>
        <v>95.86387051</v>
      </c>
      <c r="BL24" s="50">
        <f t="shared" si="61"/>
        <v>3.141592654</v>
      </c>
      <c r="BM24" s="72">
        <f t="shared" si="62"/>
        <v>3.141592654</v>
      </c>
      <c r="BN24" s="72">
        <f t="shared" si="63"/>
        <v>3.141592654</v>
      </c>
      <c r="BO24" s="72">
        <f t="shared" si="64"/>
        <v>3.141592654</v>
      </c>
      <c r="BP24" s="73">
        <f t="shared" si="65"/>
        <v>0.6621746696</v>
      </c>
      <c r="BQ24" s="74">
        <f t="shared" si="66"/>
        <v>0.6621746696</v>
      </c>
      <c r="BR24" s="75">
        <f t="shared" si="67"/>
        <v>17.87871608</v>
      </c>
      <c r="BS24" s="75">
        <f t="shared" si="68"/>
        <v>0</v>
      </c>
      <c r="BT24" s="75">
        <f t="shared" si="69"/>
        <v>0</v>
      </c>
      <c r="BU24" s="75">
        <f t="shared" si="70"/>
        <v>17.87871608</v>
      </c>
      <c r="BV24" s="76">
        <f t="shared" ref="BV24:BW24" si="563">AV24+BH24+BR24</f>
        <v>98.53839502</v>
      </c>
      <c r="BW24" s="76">
        <f t="shared" si="563"/>
        <v>0</v>
      </c>
      <c r="BX24" s="76">
        <f t="shared" si="72"/>
        <v>0</v>
      </c>
      <c r="BY24" s="77">
        <f t="shared" si="73"/>
        <v>98.53839502</v>
      </c>
      <c r="BZ24" s="50">
        <f t="shared" ref="BZ24:CA24" si="564">BZ$1*AA24</f>
        <v>0</v>
      </c>
      <c r="CA24" s="50">
        <f t="shared" si="564"/>
        <v>0</v>
      </c>
      <c r="CB24" s="72">
        <f t="shared" si="75"/>
        <v>0</v>
      </c>
      <c r="CC24" s="72">
        <f t="shared" si="76"/>
        <v>0</v>
      </c>
      <c r="CD24" s="72">
        <f t="shared" si="77"/>
        <v>0</v>
      </c>
      <c r="CE24" s="73">
        <f t="shared" ref="CE24:CF24" si="565">POWER(AE24,CE$1)</f>
        <v>3.866240728</v>
      </c>
      <c r="CF24" s="73">
        <f t="shared" si="565"/>
        <v>29.34512805</v>
      </c>
      <c r="CG24" s="74">
        <f t="shared" si="79"/>
        <v>113.4553293</v>
      </c>
      <c r="CH24" s="75">
        <f t="shared" si="80"/>
        <v>-113.4553293</v>
      </c>
      <c r="CI24" s="75">
        <f t="shared" si="81"/>
        <v>0</v>
      </c>
      <c r="CJ24" s="75">
        <f t="shared" si="82"/>
        <v>3.141592654</v>
      </c>
      <c r="CK24" s="75">
        <f t="shared" si="83"/>
        <v>113.4553293</v>
      </c>
      <c r="CL24" s="50">
        <f t="shared" si="84"/>
        <v>0</v>
      </c>
      <c r="CM24" s="72">
        <f t="shared" si="85"/>
        <v>0</v>
      </c>
      <c r="CN24" s="72">
        <f t="shared" si="86"/>
        <v>0</v>
      </c>
      <c r="CO24" s="72">
        <f t="shared" si="87"/>
        <v>0</v>
      </c>
      <c r="CP24" s="73">
        <f t="shared" si="88"/>
        <v>158.9659147</v>
      </c>
      <c r="CQ24" s="74">
        <f t="shared" si="89"/>
        <v>158.9659147</v>
      </c>
      <c r="CR24" s="75">
        <f t="shared" si="90"/>
        <v>635.8636589</v>
      </c>
      <c r="CS24" s="75">
        <f t="shared" si="91"/>
        <v>0</v>
      </c>
      <c r="CT24" s="75">
        <f t="shared" si="92"/>
        <v>0</v>
      </c>
      <c r="CU24" s="75">
        <f t="shared" si="93"/>
        <v>635.8636589</v>
      </c>
      <c r="CV24" s="50">
        <f t="shared" si="94"/>
        <v>0</v>
      </c>
      <c r="CW24" s="50">
        <f t="shared" si="95"/>
        <v>3.141592654</v>
      </c>
      <c r="CX24" s="72">
        <f t="shared" si="96"/>
        <v>3.141592654</v>
      </c>
      <c r="CY24" s="72">
        <f t="shared" si="97"/>
        <v>3.141592654</v>
      </c>
      <c r="CZ24" s="72">
        <f t="shared" si="98"/>
        <v>3.141592654</v>
      </c>
      <c r="DA24" s="73">
        <f t="shared" si="99"/>
        <v>7.602095784</v>
      </c>
      <c r="DB24" s="73">
        <f t="shared" si="100"/>
        <v>0.6621746696</v>
      </c>
      <c r="DC24" s="74">
        <f t="shared" si="101"/>
        <v>5.033915265</v>
      </c>
      <c r="DD24" s="75">
        <f t="shared" si="102"/>
        <v>-20.13566106</v>
      </c>
      <c r="DE24" s="75">
        <f t="shared" si="103"/>
        <v>0</v>
      </c>
      <c r="DF24" s="75">
        <f t="shared" si="104"/>
        <v>3.141592654</v>
      </c>
      <c r="DG24" s="75">
        <f t="shared" si="105"/>
        <v>20.13566106</v>
      </c>
      <c r="DH24" s="50">
        <f t="shared" ref="DH24:DJ24" si="566">DH$1*AA24</f>
        <v>0</v>
      </c>
      <c r="DI24" s="50">
        <f t="shared" si="566"/>
        <v>0</v>
      </c>
      <c r="DJ24" s="50">
        <f t="shared" si="566"/>
        <v>3.141592654</v>
      </c>
      <c r="DK24" s="72">
        <f t="shared" si="107"/>
        <v>3.141592654</v>
      </c>
      <c r="DL24" s="72">
        <f t="shared" si="108"/>
        <v>3.141592654</v>
      </c>
      <c r="DM24" s="72">
        <f t="shared" si="109"/>
        <v>3.141592654</v>
      </c>
      <c r="DN24" s="73">
        <f t="shared" ref="DN24:DP24" si="567">POWER(AE24,DN$1)</f>
        <v>1.966275853</v>
      </c>
      <c r="DO24" s="73">
        <f t="shared" si="567"/>
        <v>5.417114366</v>
      </c>
      <c r="DP24" s="73">
        <f t="shared" si="567"/>
        <v>0.6621746696</v>
      </c>
      <c r="DQ24" s="74">
        <f t="shared" si="111"/>
        <v>7.053180754</v>
      </c>
      <c r="DR24" s="75">
        <f t="shared" si="112"/>
        <v>126.9572536</v>
      </c>
      <c r="DS24" s="75">
        <f t="shared" si="113"/>
        <v>0</v>
      </c>
      <c r="DT24" s="75">
        <f t="shared" si="114"/>
        <v>0</v>
      </c>
      <c r="DU24" s="75">
        <f t="shared" si="115"/>
        <v>126.9572536</v>
      </c>
      <c r="DV24" s="50">
        <f t="shared" si="116"/>
        <v>6.283185307</v>
      </c>
      <c r="DW24" s="72">
        <f t="shared" si="117"/>
        <v>6.283185307</v>
      </c>
      <c r="DX24" s="72">
        <f t="shared" si="118"/>
        <v>0</v>
      </c>
      <c r="DY24" s="72">
        <f t="shared" si="119"/>
        <v>0</v>
      </c>
      <c r="DZ24" s="73">
        <f t="shared" si="120"/>
        <v>0.4384752931</v>
      </c>
      <c r="EA24" s="74">
        <f t="shared" si="121"/>
        <v>0.4384752931</v>
      </c>
      <c r="EB24" s="75">
        <f t="shared" si="122"/>
        <v>11.83883291</v>
      </c>
      <c r="EC24" s="75">
        <f t="shared" si="123"/>
        <v>0</v>
      </c>
      <c r="ED24" s="75">
        <f t="shared" si="124"/>
        <v>0</v>
      </c>
      <c r="EE24" s="75">
        <f t="shared" si="125"/>
        <v>11.83883291</v>
      </c>
      <c r="EF24" s="76">
        <f t="shared" ref="EF24:EG24" si="568">CH24+CR24+DD24+DR24+EB24</f>
        <v>641.0687551</v>
      </c>
      <c r="EG24" s="76">
        <f t="shared" si="568"/>
        <v>0</v>
      </c>
      <c r="EH24" s="76">
        <f t="shared" si="127"/>
        <v>0</v>
      </c>
      <c r="EI24" s="77">
        <f t="shared" si="128"/>
        <v>641.0687551</v>
      </c>
      <c r="EJ24" s="50">
        <f t="shared" si="129"/>
        <v>0</v>
      </c>
      <c r="EK24" s="72">
        <f t="shared" si="130"/>
        <v>0</v>
      </c>
      <c r="EL24" s="72">
        <f t="shared" si="131"/>
        <v>0</v>
      </c>
      <c r="EM24" s="72">
        <f t="shared" si="132"/>
        <v>0</v>
      </c>
      <c r="EN24" s="73">
        <f t="shared" si="133"/>
        <v>25.3193356</v>
      </c>
      <c r="EO24" s="74">
        <f t="shared" si="134"/>
        <v>25.3193356</v>
      </c>
      <c r="EP24" s="75">
        <f t="shared" si="135"/>
        <v>131.563127</v>
      </c>
      <c r="EQ24" s="75">
        <f t="shared" si="136"/>
        <v>0</v>
      </c>
      <c r="ER24" s="75">
        <f t="shared" si="137"/>
        <v>0</v>
      </c>
      <c r="ES24" s="75">
        <f t="shared" si="138"/>
        <v>131.563127</v>
      </c>
      <c r="ET24" s="76">
        <f t="shared" ref="ET24:EU24" si="569">BV24+EP24</f>
        <v>230.101522</v>
      </c>
      <c r="EU24" s="76">
        <f t="shared" si="569"/>
        <v>0</v>
      </c>
      <c r="EV24" s="76">
        <f t="shared" si="140"/>
        <v>0</v>
      </c>
      <c r="EW24" s="77">
        <f t="shared" si="141"/>
        <v>230.101522</v>
      </c>
      <c r="EX24" s="50">
        <f t="shared" si="142"/>
        <v>0</v>
      </c>
      <c r="EY24" s="72">
        <f t="shared" si="143"/>
        <v>0</v>
      </c>
      <c r="EZ24" s="72">
        <f t="shared" si="144"/>
        <v>0</v>
      </c>
      <c r="FA24" s="72">
        <f t="shared" si="145"/>
        <v>0</v>
      </c>
      <c r="FB24" s="73">
        <f t="shared" si="146"/>
        <v>6.127827018</v>
      </c>
      <c r="FC24" s="74">
        <f t="shared" si="147"/>
        <v>6.127827018</v>
      </c>
      <c r="FD24" s="75">
        <f t="shared" si="148"/>
        <v>1.621219842</v>
      </c>
      <c r="FE24" s="75">
        <f t="shared" si="149"/>
        <v>0</v>
      </c>
      <c r="FF24" s="75">
        <f t="shared" si="150"/>
        <v>0</v>
      </c>
      <c r="FG24" s="75">
        <f t="shared" si="151"/>
        <v>1.621219842</v>
      </c>
      <c r="FH24" s="50">
        <f t="shared" si="152"/>
        <v>0</v>
      </c>
      <c r="FI24" s="72">
        <f t="shared" si="153"/>
        <v>0</v>
      </c>
      <c r="FJ24" s="72">
        <f t="shared" si="154"/>
        <v>0</v>
      </c>
      <c r="FK24" s="72">
        <f t="shared" si="155"/>
        <v>0</v>
      </c>
      <c r="FL24" s="73">
        <f t="shared" si="156"/>
        <v>3.866240728</v>
      </c>
      <c r="FM24" s="74">
        <f t="shared" si="157"/>
        <v>3.866240728</v>
      </c>
      <c r="FN24" s="75">
        <f t="shared" si="158"/>
        <v>-3.866240728</v>
      </c>
      <c r="FO24" s="75">
        <f t="shared" si="159"/>
        <v>0</v>
      </c>
      <c r="FP24" s="75">
        <f t="shared" si="160"/>
        <v>3.141592654</v>
      </c>
      <c r="FQ24" s="75">
        <f t="shared" si="161"/>
        <v>3.866240728</v>
      </c>
      <c r="FR24" s="76">
        <f t="shared" si="162"/>
        <v>12.38510237</v>
      </c>
      <c r="FS24" s="76">
        <f t="shared" si="163"/>
        <v>0</v>
      </c>
      <c r="FT24" s="76">
        <f t="shared" si="164"/>
        <v>0</v>
      </c>
      <c r="FU24" s="77">
        <f t="shared" si="165"/>
        <v>12.38510237</v>
      </c>
      <c r="FV24" s="50">
        <f t="shared" si="166"/>
        <v>0</v>
      </c>
      <c r="FW24" s="50">
        <f t="shared" si="167"/>
        <v>0</v>
      </c>
      <c r="FX24" s="72">
        <f t="shared" si="168"/>
        <v>0</v>
      </c>
      <c r="FY24" s="72">
        <f t="shared" si="169"/>
        <v>0</v>
      </c>
      <c r="FZ24" s="72">
        <f t="shared" si="170"/>
        <v>0</v>
      </c>
      <c r="GA24" s="73">
        <f t="shared" si="171"/>
        <v>12.38510237</v>
      </c>
      <c r="GB24" s="73">
        <f t="shared" si="172"/>
        <v>0.6168194922</v>
      </c>
      <c r="GC24" s="74">
        <f t="shared" si="173"/>
        <v>7.639372554</v>
      </c>
      <c r="GD24" s="75">
        <f t="shared" si="174"/>
        <v>0.8488191727</v>
      </c>
      <c r="GE24" s="75">
        <f t="shared" si="175"/>
        <v>0</v>
      </c>
      <c r="GF24" s="75">
        <f t="shared" si="176"/>
        <v>0</v>
      </c>
      <c r="GG24" s="75">
        <f t="shared" si="177"/>
        <v>0.8488191727</v>
      </c>
      <c r="GH24" s="78">
        <f t="shared" si="178"/>
        <v>-0.5</v>
      </c>
      <c r="GI24" s="78">
        <f t="shared" si="179"/>
        <v>-0.8660254038</v>
      </c>
      <c r="GJ24" s="78">
        <f t="shared" si="180"/>
        <v>-2.094395102</v>
      </c>
      <c r="GK24" s="78">
        <f t="shared" si="181"/>
        <v>1</v>
      </c>
      <c r="GL24" s="79">
        <f t="shared" si="182"/>
        <v>-0.5</v>
      </c>
      <c r="GM24" s="79">
        <f t="shared" si="183"/>
        <v>0.8660254038</v>
      </c>
      <c r="GN24" s="79">
        <f t="shared" si="184"/>
        <v>2.094395102</v>
      </c>
      <c r="GO24" s="79">
        <f t="shared" si="185"/>
        <v>1</v>
      </c>
      <c r="GP24" s="50">
        <f t="shared" si="186"/>
        <v>-2.094395102</v>
      </c>
      <c r="GQ24" s="50">
        <f t="shared" si="187"/>
        <v>0</v>
      </c>
      <c r="GR24" s="72">
        <f t="shared" si="188"/>
        <v>-2.094395102</v>
      </c>
      <c r="GS24" s="72">
        <f t="shared" si="189"/>
        <v>-2.094395102</v>
      </c>
      <c r="GT24" s="72">
        <f t="shared" si="190"/>
        <v>-2.094395102</v>
      </c>
      <c r="GU24" s="73">
        <f t="shared" si="191"/>
        <v>1</v>
      </c>
      <c r="GV24" s="73">
        <f t="shared" si="192"/>
        <v>1.621219842</v>
      </c>
      <c r="GW24" s="74">
        <f t="shared" si="193"/>
        <v>1.621219842</v>
      </c>
      <c r="GX24" s="75">
        <f t="shared" si="194"/>
        <v>-0.8106099212</v>
      </c>
      <c r="GY24" s="75">
        <f t="shared" si="195"/>
        <v>-1.404017569</v>
      </c>
      <c r="GZ24" s="75">
        <f t="shared" si="196"/>
        <v>-2.094395102</v>
      </c>
      <c r="HA24" s="75">
        <f t="shared" si="197"/>
        <v>1.621219842</v>
      </c>
      <c r="HB24" s="50">
        <f t="shared" si="198"/>
        <v>2.094395102</v>
      </c>
      <c r="HC24" s="50">
        <f t="shared" si="199"/>
        <v>0</v>
      </c>
      <c r="HD24" s="72">
        <f t="shared" si="200"/>
        <v>2.094395102</v>
      </c>
      <c r="HE24" s="72">
        <f t="shared" si="201"/>
        <v>2.094395102</v>
      </c>
      <c r="HF24" s="72">
        <f t="shared" si="202"/>
        <v>2.094395102</v>
      </c>
      <c r="HG24" s="73">
        <f t="shared" si="203"/>
        <v>1</v>
      </c>
      <c r="HH24" s="73">
        <f t="shared" si="204"/>
        <v>0.8488191727</v>
      </c>
      <c r="HI24" s="74">
        <f t="shared" si="205"/>
        <v>0.8488191727</v>
      </c>
      <c r="HJ24" s="75">
        <f t="shared" si="206"/>
        <v>-0.4244095864</v>
      </c>
      <c r="HK24" s="75">
        <f t="shared" si="207"/>
        <v>0.7350989668</v>
      </c>
      <c r="HL24" s="75">
        <f t="shared" si="208"/>
        <v>2.094395102</v>
      </c>
      <c r="HM24" s="75">
        <f t="shared" si="209"/>
        <v>0.8488191727</v>
      </c>
      <c r="HN24" s="50">
        <f t="shared" si="210"/>
        <v>2.094395102</v>
      </c>
      <c r="HO24" s="50">
        <f t="shared" si="211"/>
        <v>0</v>
      </c>
      <c r="HP24" s="72">
        <f t="shared" si="212"/>
        <v>2.094395102</v>
      </c>
      <c r="HQ24" s="72">
        <f t="shared" si="213"/>
        <v>2.094395102</v>
      </c>
      <c r="HR24" s="72">
        <f t="shared" si="214"/>
        <v>2.094395102</v>
      </c>
      <c r="HS24" s="73">
        <f t="shared" si="215"/>
        <v>1</v>
      </c>
      <c r="HT24" s="73">
        <f t="shared" si="216"/>
        <v>1.621219842</v>
      </c>
      <c r="HU24" s="74">
        <f t="shared" si="217"/>
        <v>1.621219842</v>
      </c>
      <c r="HV24" s="75">
        <f t="shared" si="218"/>
        <v>-0.8106099212</v>
      </c>
      <c r="HW24" s="75">
        <f t="shared" si="219"/>
        <v>1.404017569</v>
      </c>
      <c r="HX24" s="75">
        <f t="shared" si="220"/>
        <v>2.094395102</v>
      </c>
      <c r="HY24" s="75">
        <f t="shared" si="221"/>
        <v>1.621219842</v>
      </c>
      <c r="HZ24" s="50">
        <f t="shared" si="222"/>
        <v>-2.094395102</v>
      </c>
      <c r="IA24" s="50">
        <f t="shared" si="223"/>
        <v>0</v>
      </c>
      <c r="IB24" s="72">
        <f t="shared" si="224"/>
        <v>-2.094395102</v>
      </c>
      <c r="IC24" s="72">
        <f t="shared" si="225"/>
        <v>-2.094395102</v>
      </c>
      <c r="ID24" s="72">
        <f t="shared" si="226"/>
        <v>-2.094395102</v>
      </c>
      <c r="IE24" s="73">
        <f t="shared" si="227"/>
        <v>1</v>
      </c>
      <c r="IF24" s="73">
        <f t="shared" si="228"/>
        <v>0.8488191727</v>
      </c>
      <c r="IG24" s="74">
        <f t="shared" si="229"/>
        <v>0.8488191727</v>
      </c>
      <c r="IH24" s="75">
        <f t="shared" si="230"/>
        <v>-0.4244095864</v>
      </c>
      <c r="II24" s="75">
        <f t="shared" si="231"/>
        <v>-0.7350989668</v>
      </c>
      <c r="IJ24" s="75">
        <f t="shared" si="232"/>
        <v>-2.094395102</v>
      </c>
      <c r="IK24" s="75">
        <f t="shared" si="233"/>
        <v>0.8488191727</v>
      </c>
    </row>
    <row r="25" ht="12.75" customHeight="1">
      <c r="A25" s="80">
        <f>'Cubic Input'!P29</f>
        <v>0.1421007032</v>
      </c>
      <c r="B25" s="80">
        <f>'Cubic Input'!Q29</f>
        <v>0.344987721</v>
      </c>
      <c r="C25" s="80">
        <f>'Cubic Input'!R29</f>
        <v>0.715906594</v>
      </c>
      <c r="D25" s="80">
        <f>'Cubic Input'!S29</f>
        <v>0.03393460991</v>
      </c>
      <c r="E25" s="80">
        <f t="shared" ref="E25:H25" si="570">0</f>
        <v>0</v>
      </c>
      <c r="F25" s="80">
        <f t="shared" si="570"/>
        <v>0</v>
      </c>
      <c r="G25" s="80">
        <f t="shared" si="570"/>
        <v>0</v>
      </c>
      <c r="H25" s="81">
        <f t="shared" si="570"/>
        <v>0</v>
      </c>
      <c r="I25" s="65">
        <f>'Cubic Input'!M29</f>
        <v>-0.03604086793</v>
      </c>
      <c r="J25" s="66">
        <f t="shared" si="27"/>
        <v>-0.04851232883</v>
      </c>
      <c r="K25" s="66">
        <f t="shared" si="28"/>
        <v>-1.189628473</v>
      </c>
      <c r="L25" s="67">
        <f t="shared" si="29"/>
        <v>-0.04851232883</v>
      </c>
      <c r="M25" s="67">
        <f t="shared" si="30"/>
        <v>0</v>
      </c>
      <c r="N25" s="68">
        <f t="shared" si="31"/>
        <v>-1.189628473</v>
      </c>
      <c r="O25" s="68">
        <f t="shared" si="32"/>
        <v>-1.872801026</v>
      </c>
      <c r="P25" s="69">
        <f t="shared" si="33"/>
        <v>-1.189628473</v>
      </c>
      <c r="Q25" s="69">
        <f t="shared" si="34"/>
        <v>1.872801026</v>
      </c>
      <c r="R25" s="70">
        <f t="shared" ref="R25:U25" si="571">ATAN2(A25,E25)</f>
        <v>0</v>
      </c>
      <c r="S25" s="70">
        <f t="shared" si="571"/>
        <v>0</v>
      </c>
      <c r="T25" s="70">
        <f t="shared" si="571"/>
        <v>0</v>
      </c>
      <c r="U25" s="70">
        <f t="shared" si="571"/>
        <v>0</v>
      </c>
      <c r="V25" s="70">
        <f t="shared" ref="V25:Y25" si="572">SQRT(POWER(A25,2)+POWER(E25,2))</f>
        <v>0.1421007032</v>
      </c>
      <c r="W25" s="70">
        <f t="shared" si="572"/>
        <v>0.344987721</v>
      </c>
      <c r="X25" s="70">
        <f t="shared" si="572"/>
        <v>0.715906594</v>
      </c>
      <c r="Y25" s="70">
        <f t="shared" si="572"/>
        <v>0.03393460991</v>
      </c>
      <c r="Z25" s="71">
        <f t="shared" ref="Z25:AC25" si="573">R25-$R25</f>
        <v>0</v>
      </c>
      <c r="AA25" s="71">
        <f t="shared" si="573"/>
        <v>0</v>
      </c>
      <c r="AB25" s="71">
        <f t="shared" si="573"/>
        <v>0</v>
      </c>
      <c r="AC25" s="71">
        <f t="shared" si="573"/>
        <v>0</v>
      </c>
      <c r="AD25" s="71">
        <f t="shared" ref="AD25:AG25" si="574">V25/$V25</f>
        <v>1</v>
      </c>
      <c r="AE25" s="71">
        <f t="shared" si="574"/>
        <v>2.427769275</v>
      </c>
      <c r="AF25" s="71">
        <f t="shared" si="574"/>
        <v>5.038022882</v>
      </c>
      <c r="AG25" s="71">
        <f t="shared" si="574"/>
        <v>0.2388067698</v>
      </c>
      <c r="AH25" s="80">
        <f t="shared" ref="AH25:AK25" si="575">AD25*COS(Z25)</f>
        <v>1</v>
      </c>
      <c r="AI25" s="80">
        <f t="shared" si="575"/>
        <v>2.427769275</v>
      </c>
      <c r="AJ25" s="80">
        <f t="shared" si="575"/>
        <v>5.038022882</v>
      </c>
      <c r="AK25" s="80">
        <f t="shared" si="575"/>
        <v>0.2388067698</v>
      </c>
      <c r="AL25" s="80">
        <f t="shared" ref="AL25:AO25" si="576">AD25*SIN(Z25)</f>
        <v>0</v>
      </c>
      <c r="AM25" s="80">
        <f t="shared" si="576"/>
        <v>0</v>
      </c>
      <c r="AN25" s="80">
        <f t="shared" si="576"/>
        <v>0</v>
      </c>
      <c r="AO25" s="80">
        <f t="shared" si="576"/>
        <v>0</v>
      </c>
      <c r="AP25" s="50">
        <f t="shared" si="41"/>
        <v>0</v>
      </c>
      <c r="AQ25" s="72">
        <f t="shared" si="42"/>
        <v>0</v>
      </c>
      <c r="AR25" s="72">
        <f t="shared" si="43"/>
        <v>0</v>
      </c>
      <c r="AS25" s="72">
        <f t="shared" si="44"/>
        <v>0</v>
      </c>
      <c r="AT25" s="73">
        <f t="shared" si="45"/>
        <v>14.30942663</v>
      </c>
      <c r="AU25" s="74">
        <f t="shared" si="46"/>
        <v>14.30942663</v>
      </c>
      <c r="AV25" s="75">
        <f t="shared" si="47"/>
        <v>-28.61885327</v>
      </c>
      <c r="AW25" s="75">
        <f t="shared" si="48"/>
        <v>0</v>
      </c>
      <c r="AX25" s="75">
        <f t="shared" si="49"/>
        <v>3.141592654</v>
      </c>
      <c r="AY25" s="75">
        <f t="shared" si="50"/>
        <v>28.61885327</v>
      </c>
      <c r="AZ25" s="50">
        <f t="shared" ref="AZ25:BA25" si="577">AZ$1*AA25</f>
        <v>0</v>
      </c>
      <c r="BA25" s="50">
        <f t="shared" si="577"/>
        <v>0</v>
      </c>
      <c r="BB25" s="72">
        <f t="shared" si="52"/>
        <v>0</v>
      </c>
      <c r="BC25" s="72">
        <f t="shared" si="53"/>
        <v>0</v>
      </c>
      <c r="BD25" s="72">
        <f t="shared" si="54"/>
        <v>0</v>
      </c>
      <c r="BE25" s="73">
        <f t="shared" ref="BE25:BF25" si="578">POWER(AE25,BE$1)</f>
        <v>2.427769275</v>
      </c>
      <c r="BF25" s="73">
        <f t="shared" si="578"/>
        <v>5.038022882</v>
      </c>
      <c r="BG25" s="74">
        <f t="shared" si="56"/>
        <v>12.23115716</v>
      </c>
      <c r="BH25" s="75">
        <f t="shared" si="57"/>
        <v>110.0804144</v>
      </c>
      <c r="BI25" s="75">
        <f t="shared" si="58"/>
        <v>0</v>
      </c>
      <c r="BJ25" s="75">
        <f t="shared" si="59"/>
        <v>0</v>
      </c>
      <c r="BK25" s="75">
        <f t="shared" si="60"/>
        <v>110.0804144</v>
      </c>
      <c r="BL25" s="50">
        <f t="shared" si="61"/>
        <v>0</v>
      </c>
      <c r="BM25" s="72">
        <f t="shared" si="62"/>
        <v>0</v>
      </c>
      <c r="BN25" s="72">
        <f t="shared" si="63"/>
        <v>0</v>
      </c>
      <c r="BO25" s="72">
        <f t="shared" si="64"/>
        <v>0</v>
      </c>
      <c r="BP25" s="73">
        <f t="shared" si="65"/>
        <v>0.2388067698</v>
      </c>
      <c r="BQ25" s="74">
        <f t="shared" si="66"/>
        <v>0.2388067698</v>
      </c>
      <c r="BR25" s="75">
        <f t="shared" si="67"/>
        <v>-6.447782785</v>
      </c>
      <c r="BS25" s="75">
        <f t="shared" si="68"/>
        <v>0</v>
      </c>
      <c r="BT25" s="75">
        <f t="shared" si="69"/>
        <v>3.141592654</v>
      </c>
      <c r="BU25" s="75">
        <f t="shared" si="70"/>
        <v>6.447782785</v>
      </c>
      <c r="BV25" s="76">
        <f t="shared" ref="BV25:BW25" si="579">AV25+BH25+BR25</f>
        <v>75.01377836</v>
      </c>
      <c r="BW25" s="76">
        <f t="shared" si="579"/>
        <v>0</v>
      </c>
      <c r="BX25" s="76">
        <f t="shared" si="72"/>
        <v>0</v>
      </c>
      <c r="BY25" s="77">
        <f t="shared" si="73"/>
        <v>75.01377836</v>
      </c>
      <c r="BZ25" s="50">
        <f t="shared" ref="BZ25:CA25" si="580">BZ$1*AA25</f>
        <v>0</v>
      </c>
      <c r="CA25" s="50">
        <f t="shared" si="580"/>
        <v>0</v>
      </c>
      <c r="CB25" s="72">
        <f t="shared" si="75"/>
        <v>0</v>
      </c>
      <c r="CC25" s="72">
        <f t="shared" si="76"/>
        <v>0</v>
      </c>
      <c r="CD25" s="72">
        <f t="shared" si="77"/>
        <v>0</v>
      </c>
      <c r="CE25" s="73">
        <f t="shared" ref="CE25:CF25" si="581">POWER(AE25,CE$1)</f>
        <v>5.894063651</v>
      </c>
      <c r="CF25" s="73">
        <f t="shared" si="581"/>
        <v>25.38167455</v>
      </c>
      <c r="CG25" s="74">
        <f t="shared" si="79"/>
        <v>149.6012054</v>
      </c>
      <c r="CH25" s="75">
        <f t="shared" si="80"/>
        <v>-149.6012054</v>
      </c>
      <c r="CI25" s="75">
        <f t="shared" si="81"/>
        <v>0</v>
      </c>
      <c r="CJ25" s="75">
        <f t="shared" si="82"/>
        <v>3.141592654</v>
      </c>
      <c r="CK25" s="75">
        <f t="shared" si="83"/>
        <v>149.6012054</v>
      </c>
      <c r="CL25" s="50">
        <f t="shared" si="84"/>
        <v>0</v>
      </c>
      <c r="CM25" s="72">
        <f t="shared" si="85"/>
        <v>0</v>
      </c>
      <c r="CN25" s="72">
        <f t="shared" si="86"/>
        <v>0</v>
      </c>
      <c r="CO25" s="72">
        <f t="shared" si="87"/>
        <v>0</v>
      </c>
      <c r="CP25" s="73">
        <f t="shared" si="88"/>
        <v>127.8734572</v>
      </c>
      <c r="CQ25" s="74">
        <f t="shared" si="89"/>
        <v>127.8734572</v>
      </c>
      <c r="CR25" s="75">
        <f t="shared" si="90"/>
        <v>511.4938287</v>
      </c>
      <c r="CS25" s="75">
        <f t="shared" si="91"/>
        <v>0</v>
      </c>
      <c r="CT25" s="75">
        <f t="shared" si="92"/>
        <v>0</v>
      </c>
      <c r="CU25" s="75">
        <f t="shared" si="93"/>
        <v>511.4938287</v>
      </c>
      <c r="CV25" s="50">
        <f t="shared" si="94"/>
        <v>0</v>
      </c>
      <c r="CW25" s="50">
        <f t="shared" si="95"/>
        <v>0</v>
      </c>
      <c r="CX25" s="72">
        <f t="shared" si="96"/>
        <v>0</v>
      </c>
      <c r="CY25" s="72">
        <f t="shared" si="97"/>
        <v>0</v>
      </c>
      <c r="CZ25" s="72">
        <f t="shared" si="98"/>
        <v>0</v>
      </c>
      <c r="DA25" s="73">
        <f t="shared" si="99"/>
        <v>14.30942663</v>
      </c>
      <c r="DB25" s="73">
        <f t="shared" si="100"/>
        <v>0.2388067698</v>
      </c>
      <c r="DC25" s="74">
        <f t="shared" si="101"/>
        <v>3.417187953</v>
      </c>
      <c r="DD25" s="75">
        <f t="shared" si="102"/>
        <v>13.66875181</v>
      </c>
      <c r="DE25" s="75">
        <f t="shared" si="103"/>
        <v>0</v>
      </c>
      <c r="DF25" s="75">
        <f t="shared" si="104"/>
        <v>0</v>
      </c>
      <c r="DG25" s="75">
        <f t="shared" si="105"/>
        <v>13.66875181</v>
      </c>
      <c r="DH25" s="50">
        <f t="shared" ref="DH25:DJ25" si="582">DH$1*AA25</f>
        <v>0</v>
      </c>
      <c r="DI25" s="50">
        <f t="shared" si="582"/>
        <v>0</v>
      </c>
      <c r="DJ25" s="50">
        <f t="shared" si="582"/>
        <v>0</v>
      </c>
      <c r="DK25" s="72">
        <f t="shared" si="107"/>
        <v>0</v>
      </c>
      <c r="DL25" s="72">
        <f t="shared" si="108"/>
        <v>0</v>
      </c>
      <c r="DM25" s="72">
        <f t="shared" si="109"/>
        <v>0</v>
      </c>
      <c r="DN25" s="73">
        <f t="shared" ref="DN25:DP25" si="583">POWER(AE25,DN$1)</f>
        <v>2.427769275</v>
      </c>
      <c r="DO25" s="73">
        <f t="shared" si="583"/>
        <v>5.038022882</v>
      </c>
      <c r="DP25" s="73">
        <f t="shared" si="583"/>
        <v>0.2388067698</v>
      </c>
      <c r="DQ25" s="74">
        <f t="shared" si="111"/>
        <v>2.920883132</v>
      </c>
      <c r="DR25" s="75">
        <f t="shared" si="112"/>
        <v>-52.57589637</v>
      </c>
      <c r="DS25" s="75">
        <f t="shared" si="113"/>
        <v>0</v>
      </c>
      <c r="DT25" s="75">
        <f t="shared" si="114"/>
        <v>3.141592654</v>
      </c>
      <c r="DU25" s="75">
        <f t="shared" si="115"/>
        <v>52.57589637</v>
      </c>
      <c r="DV25" s="50">
        <f t="shared" si="116"/>
        <v>0</v>
      </c>
      <c r="DW25" s="72">
        <f t="shared" si="117"/>
        <v>0</v>
      </c>
      <c r="DX25" s="72">
        <f t="shared" si="118"/>
        <v>0</v>
      </c>
      <c r="DY25" s="72">
        <f t="shared" si="119"/>
        <v>0</v>
      </c>
      <c r="DZ25" s="73">
        <f t="shared" si="120"/>
        <v>0.05702867332</v>
      </c>
      <c r="EA25" s="74">
        <f t="shared" si="121"/>
        <v>0.05702867332</v>
      </c>
      <c r="EB25" s="75">
        <f t="shared" si="122"/>
        <v>1.53977418</v>
      </c>
      <c r="EC25" s="75">
        <f t="shared" si="123"/>
        <v>0</v>
      </c>
      <c r="ED25" s="75">
        <f t="shared" si="124"/>
        <v>0</v>
      </c>
      <c r="EE25" s="75">
        <f t="shared" si="125"/>
        <v>1.53977418</v>
      </c>
      <c r="EF25" s="76">
        <f t="shared" ref="EF25:EG25" si="584">CH25+CR25+DD25+DR25+EB25</f>
        <v>324.5252529</v>
      </c>
      <c r="EG25" s="76">
        <f t="shared" si="584"/>
        <v>0</v>
      </c>
      <c r="EH25" s="76">
        <f t="shared" si="127"/>
        <v>0</v>
      </c>
      <c r="EI25" s="77">
        <f t="shared" si="128"/>
        <v>324.5252529</v>
      </c>
      <c r="EJ25" s="50">
        <f t="shared" si="129"/>
        <v>0</v>
      </c>
      <c r="EK25" s="72">
        <f t="shared" si="130"/>
        <v>0</v>
      </c>
      <c r="EL25" s="72">
        <f t="shared" si="131"/>
        <v>0</v>
      </c>
      <c r="EM25" s="72">
        <f t="shared" si="132"/>
        <v>0</v>
      </c>
      <c r="EN25" s="73">
        <f t="shared" si="133"/>
        <v>18.01458445</v>
      </c>
      <c r="EO25" s="74">
        <f t="shared" si="134"/>
        <v>18.01458445</v>
      </c>
      <c r="EP25" s="75">
        <f t="shared" si="135"/>
        <v>93.60652664</v>
      </c>
      <c r="EQ25" s="75">
        <f t="shared" si="136"/>
        <v>0</v>
      </c>
      <c r="ER25" s="75">
        <f t="shared" si="137"/>
        <v>0</v>
      </c>
      <c r="ES25" s="75">
        <f t="shared" si="138"/>
        <v>93.60652664</v>
      </c>
      <c r="ET25" s="76">
        <f t="shared" ref="ET25:EU25" si="585">BV25+EP25</f>
        <v>168.620305</v>
      </c>
      <c r="EU25" s="76">
        <f t="shared" si="585"/>
        <v>0</v>
      </c>
      <c r="EV25" s="76">
        <f t="shared" si="140"/>
        <v>0</v>
      </c>
      <c r="EW25" s="77">
        <f t="shared" si="141"/>
        <v>168.620305</v>
      </c>
      <c r="EX25" s="50">
        <f t="shared" si="142"/>
        <v>0</v>
      </c>
      <c r="EY25" s="72">
        <f t="shared" si="143"/>
        <v>0</v>
      </c>
      <c r="EZ25" s="72">
        <f t="shared" si="144"/>
        <v>0</v>
      </c>
      <c r="FA25" s="72">
        <f t="shared" si="145"/>
        <v>0</v>
      </c>
      <c r="FB25" s="73">
        <f t="shared" si="146"/>
        <v>5.52463118</v>
      </c>
      <c r="FC25" s="74">
        <f t="shared" si="147"/>
        <v>5.52463118</v>
      </c>
      <c r="FD25" s="75">
        <f t="shared" si="148"/>
        <v>1.461634224</v>
      </c>
      <c r="FE25" s="75">
        <f t="shared" si="149"/>
        <v>0</v>
      </c>
      <c r="FF25" s="75">
        <f t="shared" si="150"/>
        <v>0</v>
      </c>
      <c r="FG25" s="75">
        <f t="shared" si="151"/>
        <v>1.461634224</v>
      </c>
      <c r="FH25" s="50">
        <f t="shared" si="152"/>
        <v>0</v>
      </c>
      <c r="FI25" s="72">
        <f t="shared" si="153"/>
        <v>0</v>
      </c>
      <c r="FJ25" s="72">
        <f t="shared" si="154"/>
        <v>0</v>
      </c>
      <c r="FK25" s="72">
        <f t="shared" si="155"/>
        <v>0</v>
      </c>
      <c r="FL25" s="73">
        <f t="shared" si="156"/>
        <v>5.894063651</v>
      </c>
      <c r="FM25" s="74">
        <f t="shared" si="157"/>
        <v>5.894063651</v>
      </c>
      <c r="FN25" s="75">
        <f t="shared" si="158"/>
        <v>-5.894063651</v>
      </c>
      <c r="FO25" s="75">
        <f t="shared" si="159"/>
        <v>0</v>
      </c>
      <c r="FP25" s="75">
        <f t="shared" si="160"/>
        <v>3.141592654</v>
      </c>
      <c r="FQ25" s="75">
        <f t="shared" si="161"/>
        <v>5.894063651</v>
      </c>
      <c r="FR25" s="76">
        <f t="shared" si="162"/>
        <v>9.220004993</v>
      </c>
      <c r="FS25" s="76">
        <f t="shared" si="163"/>
        <v>0</v>
      </c>
      <c r="FT25" s="76">
        <f t="shared" si="164"/>
        <v>0</v>
      </c>
      <c r="FU25" s="77">
        <f t="shared" si="165"/>
        <v>9.220004993</v>
      </c>
      <c r="FV25" s="50">
        <f t="shared" si="166"/>
        <v>0</v>
      </c>
      <c r="FW25" s="50">
        <f t="shared" si="167"/>
        <v>0</v>
      </c>
      <c r="FX25" s="72">
        <f t="shared" si="168"/>
        <v>0</v>
      </c>
      <c r="FY25" s="72">
        <f t="shared" si="169"/>
        <v>0</v>
      </c>
      <c r="FZ25" s="72">
        <f t="shared" si="170"/>
        <v>0</v>
      </c>
      <c r="GA25" s="73">
        <f t="shared" si="171"/>
        <v>9.220004993</v>
      </c>
      <c r="GB25" s="73">
        <f t="shared" si="172"/>
        <v>0.6841656984</v>
      </c>
      <c r="GC25" s="74">
        <f t="shared" si="173"/>
        <v>6.308011156</v>
      </c>
      <c r="GD25" s="75">
        <f t="shared" si="174"/>
        <v>0.7008901284</v>
      </c>
      <c r="GE25" s="75">
        <f t="shared" si="175"/>
        <v>0</v>
      </c>
      <c r="GF25" s="75">
        <f t="shared" si="176"/>
        <v>0</v>
      </c>
      <c r="GG25" s="75">
        <f t="shared" si="177"/>
        <v>0.7008901284</v>
      </c>
      <c r="GH25" s="78">
        <f t="shared" si="178"/>
        <v>-0.5</v>
      </c>
      <c r="GI25" s="78">
        <f t="shared" si="179"/>
        <v>-0.8660254038</v>
      </c>
      <c r="GJ25" s="78">
        <f t="shared" si="180"/>
        <v>-2.094395102</v>
      </c>
      <c r="GK25" s="78">
        <f t="shared" si="181"/>
        <v>1</v>
      </c>
      <c r="GL25" s="79">
        <f t="shared" si="182"/>
        <v>-0.5</v>
      </c>
      <c r="GM25" s="79">
        <f t="shared" si="183"/>
        <v>0.8660254038</v>
      </c>
      <c r="GN25" s="79">
        <f t="shared" si="184"/>
        <v>2.094395102</v>
      </c>
      <c r="GO25" s="79">
        <f t="shared" si="185"/>
        <v>1</v>
      </c>
      <c r="GP25" s="50">
        <f t="shared" si="186"/>
        <v>-2.094395102</v>
      </c>
      <c r="GQ25" s="50">
        <f t="shared" si="187"/>
        <v>0</v>
      </c>
      <c r="GR25" s="72">
        <f t="shared" si="188"/>
        <v>-2.094395102</v>
      </c>
      <c r="GS25" s="72">
        <f t="shared" si="189"/>
        <v>-2.094395102</v>
      </c>
      <c r="GT25" s="72">
        <f t="shared" si="190"/>
        <v>-2.094395102</v>
      </c>
      <c r="GU25" s="73">
        <f t="shared" si="191"/>
        <v>1</v>
      </c>
      <c r="GV25" s="73">
        <f t="shared" si="192"/>
        <v>1.461634224</v>
      </c>
      <c r="GW25" s="74">
        <f t="shared" si="193"/>
        <v>1.461634224</v>
      </c>
      <c r="GX25" s="75">
        <f t="shared" si="194"/>
        <v>-0.7308171122</v>
      </c>
      <c r="GY25" s="75">
        <f t="shared" si="195"/>
        <v>-1.265812369</v>
      </c>
      <c r="GZ25" s="75">
        <f t="shared" si="196"/>
        <v>-2.094395102</v>
      </c>
      <c r="HA25" s="75">
        <f t="shared" si="197"/>
        <v>1.461634224</v>
      </c>
      <c r="HB25" s="50">
        <f t="shared" si="198"/>
        <v>2.094395102</v>
      </c>
      <c r="HC25" s="50">
        <f t="shared" si="199"/>
        <v>0</v>
      </c>
      <c r="HD25" s="72">
        <f t="shared" si="200"/>
        <v>2.094395102</v>
      </c>
      <c r="HE25" s="72">
        <f t="shared" si="201"/>
        <v>2.094395102</v>
      </c>
      <c r="HF25" s="72">
        <f t="shared" si="202"/>
        <v>2.094395102</v>
      </c>
      <c r="HG25" s="73">
        <f t="shared" si="203"/>
        <v>1</v>
      </c>
      <c r="HH25" s="73">
        <f t="shared" si="204"/>
        <v>0.7008901284</v>
      </c>
      <c r="HI25" s="74">
        <f t="shared" si="205"/>
        <v>0.7008901284</v>
      </c>
      <c r="HJ25" s="75">
        <f t="shared" si="206"/>
        <v>-0.3504450642</v>
      </c>
      <c r="HK25" s="75">
        <f t="shared" si="207"/>
        <v>0.6069886565</v>
      </c>
      <c r="HL25" s="75">
        <f t="shared" si="208"/>
        <v>2.094395102</v>
      </c>
      <c r="HM25" s="75">
        <f t="shared" si="209"/>
        <v>0.7008901284</v>
      </c>
      <c r="HN25" s="50">
        <f t="shared" si="210"/>
        <v>2.094395102</v>
      </c>
      <c r="HO25" s="50">
        <f t="shared" si="211"/>
        <v>0</v>
      </c>
      <c r="HP25" s="72">
        <f t="shared" si="212"/>
        <v>2.094395102</v>
      </c>
      <c r="HQ25" s="72">
        <f t="shared" si="213"/>
        <v>2.094395102</v>
      </c>
      <c r="HR25" s="72">
        <f t="shared" si="214"/>
        <v>2.094395102</v>
      </c>
      <c r="HS25" s="73">
        <f t="shared" si="215"/>
        <v>1</v>
      </c>
      <c r="HT25" s="73">
        <f t="shared" si="216"/>
        <v>1.461634224</v>
      </c>
      <c r="HU25" s="74">
        <f t="shared" si="217"/>
        <v>1.461634224</v>
      </c>
      <c r="HV25" s="75">
        <f t="shared" si="218"/>
        <v>-0.7308171122</v>
      </c>
      <c r="HW25" s="75">
        <f t="shared" si="219"/>
        <v>1.265812369</v>
      </c>
      <c r="HX25" s="75">
        <f t="shared" si="220"/>
        <v>2.094395102</v>
      </c>
      <c r="HY25" s="75">
        <f t="shared" si="221"/>
        <v>1.461634224</v>
      </c>
      <c r="HZ25" s="50">
        <f t="shared" si="222"/>
        <v>-2.094395102</v>
      </c>
      <c r="IA25" s="50">
        <f t="shared" si="223"/>
        <v>0</v>
      </c>
      <c r="IB25" s="72">
        <f t="shared" si="224"/>
        <v>-2.094395102</v>
      </c>
      <c r="IC25" s="72">
        <f t="shared" si="225"/>
        <v>-2.094395102</v>
      </c>
      <c r="ID25" s="72">
        <f t="shared" si="226"/>
        <v>-2.094395102</v>
      </c>
      <c r="IE25" s="73">
        <f t="shared" si="227"/>
        <v>1</v>
      </c>
      <c r="IF25" s="73">
        <f t="shared" si="228"/>
        <v>0.7008901284</v>
      </c>
      <c r="IG25" s="74">
        <f t="shared" si="229"/>
        <v>0.7008901284</v>
      </c>
      <c r="IH25" s="75">
        <f t="shared" si="230"/>
        <v>-0.3504450642</v>
      </c>
      <c r="II25" s="75">
        <f t="shared" si="231"/>
        <v>-0.6069886565</v>
      </c>
      <c r="IJ25" s="75">
        <f t="shared" si="232"/>
        <v>-2.094395102</v>
      </c>
      <c r="IK25" s="75">
        <f t="shared" si="233"/>
        <v>0.7008901284</v>
      </c>
    </row>
    <row r="26" ht="12.75" customHeight="1">
      <c r="A26" s="80">
        <f>'Cubic Input'!P30</f>
        <v>0.1421007032</v>
      </c>
      <c r="B26" s="80">
        <f>'Cubic Input'!Q30</f>
        <v>0.1516781191</v>
      </c>
      <c r="C26" s="80">
        <f>'Cubic Input'!R30</f>
        <v>0.8033652381</v>
      </c>
      <c r="D26" s="80">
        <f>'Cubic Input'!S30</f>
        <v>0.01344502961</v>
      </c>
      <c r="E26" s="80">
        <f t="shared" ref="E26:H26" si="586">0</f>
        <v>0</v>
      </c>
      <c r="F26" s="80">
        <f t="shared" si="586"/>
        <v>0</v>
      </c>
      <c r="G26" s="80">
        <f t="shared" si="586"/>
        <v>0</v>
      </c>
      <c r="H26" s="81">
        <f t="shared" si="586"/>
        <v>0</v>
      </c>
      <c r="I26" s="65">
        <f>'Cubic Input'!M30</f>
        <v>-0.02965310365</v>
      </c>
      <c r="J26" s="66">
        <f t="shared" si="27"/>
        <v>-0.01678826321</v>
      </c>
      <c r="K26" s="66">
        <f t="shared" si="28"/>
        <v>-0.5253052651</v>
      </c>
      <c r="L26" s="67">
        <f t="shared" si="29"/>
        <v>-0.01678826321</v>
      </c>
      <c r="M26" s="67">
        <f t="shared" si="30"/>
        <v>0</v>
      </c>
      <c r="N26" s="68">
        <f t="shared" si="31"/>
        <v>-0.5253052651</v>
      </c>
      <c r="O26" s="68">
        <f t="shared" si="32"/>
        <v>-2.315147685</v>
      </c>
      <c r="P26" s="69">
        <f t="shared" si="33"/>
        <v>-0.5253052651</v>
      </c>
      <c r="Q26" s="69">
        <f t="shared" si="34"/>
        <v>2.315147685</v>
      </c>
      <c r="R26" s="70">
        <f t="shared" ref="R26:U26" si="587">ATAN2(A26,E26)</f>
        <v>0</v>
      </c>
      <c r="S26" s="70">
        <f t="shared" si="587"/>
        <v>0</v>
      </c>
      <c r="T26" s="70">
        <f t="shared" si="587"/>
        <v>0</v>
      </c>
      <c r="U26" s="70">
        <f t="shared" si="587"/>
        <v>0</v>
      </c>
      <c r="V26" s="70">
        <f t="shared" ref="V26:Y26" si="588">SQRT(POWER(A26,2)+POWER(E26,2))</f>
        <v>0.1421007032</v>
      </c>
      <c r="W26" s="70">
        <f t="shared" si="588"/>
        <v>0.1516781191</v>
      </c>
      <c r="X26" s="70">
        <f t="shared" si="588"/>
        <v>0.8033652381</v>
      </c>
      <c r="Y26" s="70">
        <f t="shared" si="588"/>
        <v>0.01344502961</v>
      </c>
      <c r="Z26" s="71">
        <f t="shared" ref="Z26:AC26" si="589">R26-$R26</f>
        <v>0</v>
      </c>
      <c r="AA26" s="71">
        <f t="shared" si="589"/>
        <v>0</v>
      </c>
      <c r="AB26" s="71">
        <f t="shared" si="589"/>
        <v>0</v>
      </c>
      <c r="AC26" s="71">
        <f t="shared" si="589"/>
        <v>0</v>
      </c>
      <c r="AD26" s="71">
        <f t="shared" ref="AD26:AG26" si="590">V26/$V26</f>
        <v>1</v>
      </c>
      <c r="AE26" s="71">
        <f t="shared" si="590"/>
        <v>1.067398793</v>
      </c>
      <c r="AF26" s="71">
        <f t="shared" si="590"/>
        <v>5.653492349</v>
      </c>
      <c r="AG26" s="71">
        <f t="shared" si="590"/>
        <v>0.09461620748</v>
      </c>
      <c r="AH26" s="80">
        <f t="shared" ref="AH26:AK26" si="591">AD26*COS(Z26)</f>
        <v>1</v>
      </c>
      <c r="AI26" s="80">
        <f t="shared" si="591"/>
        <v>1.067398793</v>
      </c>
      <c r="AJ26" s="80">
        <f t="shared" si="591"/>
        <v>5.653492349</v>
      </c>
      <c r="AK26" s="80">
        <f t="shared" si="591"/>
        <v>0.09461620748</v>
      </c>
      <c r="AL26" s="80">
        <f t="shared" ref="AL26:AO26" si="592">AD26*SIN(Z26)</f>
        <v>0</v>
      </c>
      <c r="AM26" s="80">
        <f t="shared" si="592"/>
        <v>0</v>
      </c>
      <c r="AN26" s="80">
        <f t="shared" si="592"/>
        <v>0</v>
      </c>
      <c r="AO26" s="80">
        <f t="shared" si="592"/>
        <v>0</v>
      </c>
      <c r="AP26" s="50">
        <f t="shared" si="41"/>
        <v>0</v>
      </c>
      <c r="AQ26" s="72">
        <f t="shared" si="42"/>
        <v>0</v>
      </c>
      <c r="AR26" s="72">
        <f t="shared" si="43"/>
        <v>0</v>
      </c>
      <c r="AS26" s="72">
        <f t="shared" si="44"/>
        <v>0</v>
      </c>
      <c r="AT26" s="73">
        <f t="shared" si="45"/>
        <v>1.216130338</v>
      </c>
      <c r="AU26" s="74">
        <f t="shared" si="46"/>
        <v>1.216130338</v>
      </c>
      <c r="AV26" s="75">
        <f t="shared" si="47"/>
        <v>-2.432260676</v>
      </c>
      <c r="AW26" s="75">
        <f t="shared" si="48"/>
        <v>0</v>
      </c>
      <c r="AX26" s="75">
        <f t="shared" si="49"/>
        <v>3.141592654</v>
      </c>
      <c r="AY26" s="75">
        <f t="shared" si="50"/>
        <v>2.432260676</v>
      </c>
      <c r="AZ26" s="50">
        <f t="shared" ref="AZ26:BA26" si="593">AZ$1*AA26</f>
        <v>0</v>
      </c>
      <c r="BA26" s="50">
        <f t="shared" si="593"/>
        <v>0</v>
      </c>
      <c r="BB26" s="72">
        <f t="shared" si="52"/>
        <v>0</v>
      </c>
      <c r="BC26" s="72">
        <f t="shared" si="53"/>
        <v>0</v>
      </c>
      <c r="BD26" s="72">
        <f t="shared" si="54"/>
        <v>0</v>
      </c>
      <c r="BE26" s="73">
        <f t="shared" ref="BE26:BF26" si="594">POWER(AE26,BE$1)</f>
        <v>1.067398793</v>
      </c>
      <c r="BF26" s="73">
        <f t="shared" si="594"/>
        <v>5.653492349</v>
      </c>
      <c r="BG26" s="74">
        <f t="shared" si="56"/>
        <v>6.034530913</v>
      </c>
      <c r="BH26" s="75">
        <f t="shared" si="57"/>
        <v>54.31077821</v>
      </c>
      <c r="BI26" s="75">
        <f t="shared" si="58"/>
        <v>0</v>
      </c>
      <c r="BJ26" s="75">
        <f t="shared" si="59"/>
        <v>0</v>
      </c>
      <c r="BK26" s="75">
        <f t="shared" si="60"/>
        <v>54.31077821</v>
      </c>
      <c r="BL26" s="50">
        <f t="shared" si="61"/>
        <v>0</v>
      </c>
      <c r="BM26" s="72">
        <f t="shared" si="62"/>
        <v>0</v>
      </c>
      <c r="BN26" s="72">
        <f t="shared" si="63"/>
        <v>0</v>
      </c>
      <c r="BO26" s="72">
        <f t="shared" si="64"/>
        <v>0</v>
      </c>
      <c r="BP26" s="73">
        <f t="shared" si="65"/>
        <v>0.09461620748</v>
      </c>
      <c r="BQ26" s="74">
        <f t="shared" si="66"/>
        <v>0.09461620748</v>
      </c>
      <c r="BR26" s="75">
        <f t="shared" si="67"/>
        <v>-2.554637602</v>
      </c>
      <c r="BS26" s="75">
        <f t="shared" si="68"/>
        <v>0</v>
      </c>
      <c r="BT26" s="75">
        <f t="shared" si="69"/>
        <v>3.141592654</v>
      </c>
      <c r="BU26" s="75">
        <f t="shared" si="70"/>
        <v>2.554637602</v>
      </c>
      <c r="BV26" s="76">
        <f t="shared" ref="BV26:BW26" si="595">AV26+BH26+BR26</f>
        <v>49.32387994</v>
      </c>
      <c r="BW26" s="76">
        <f t="shared" si="595"/>
        <v>0</v>
      </c>
      <c r="BX26" s="76">
        <f t="shared" si="72"/>
        <v>0</v>
      </c>
      <c r="BY26" s="77">
        <f t="shared" si="73"/>
        <v>49.32387994</v>
      </c>
      <c r="BZ26" s="50">
        <f t="shared" ref="BZ26:CA26" si="596">BZ$1*AA26</f>
        <v>0</v>
      </c>
      <c r="CA26" s="50">
        <f t="shared" si="596"/>
        <v>0</v>
      </c>
      <c r="CB26" s="72">
        <f t="shared" si="75"/>
        <v>0</v>
      </c>
      <c r="CC26" s="72">
        <f t="shared" si="76"/>
        <v>0</v>
      </c>
      <c r="CD26" s="72">
        <f t="shared" si="77"/>
        <v>0</v>
      </c>
      <c r="CE26" s="73">
        <f t="shared" ref="CE26:CF26" si="597">POWER(AE26,CE$1)</f>
        <v>1.139340184</v>
      </c>
      <c r="CF26" s="73">
        <f t="shared" si="597"/>
        <v>31.96197575</v>
      </c>
      <c r="CG26" s="74">
        <f t="shared" si="79"/>
        <v>36.41556334</v>
      </c>
      <c r="CH26" s="75">
        <f t="shared" si="80"/>
        <v>-36.41556334</v>
      </c>
      <c r="CI26" s="75">
        <f t="shared" si="81"/>
        <v>0</v>
      </c>
      <c r="CJ26" s="75">
        <f t="shared" si="82"/>
        <v>3.141592654</v>
      </c>
      <c r="CK26" s="75">
        <f t="shared" si="83"/>
        <v>36.41556334</v>
      </c>
      <c r="CL26" s="50">
        <f t="shared" si="84"/>
        <v>0</v>
      </c>
      <c r="CM26" s="72">
        <f t="shared" si="85"/>
        <v>0</v>
      </c>
      <c r="CN26" s="72">
        <f t="shared" si="86"/>
        <v>0</v>
      </c>
      <c r="CO26" s="72">
        <f t="shared" si="87"/>
        <v>0</v>
      </c>
      <c r="CP26" s="73">
        <f t="shared" si="88"/>
        <v>180.6967854</v>
      </c>
      <c r="CQ26" s="74">
        <f t="shared" si="89"/>
        <v>180.6967854</v>
      </c>
      <c r="CR26" s="75">
        <f t="shared" si="90"/>
        <v>722.7871414</v>
      </c>
      <c r="CS26" s="75">
        <f t="shared" si="91"/>
        <v>0</v>
      </c>
      <c r="CT26" s="75">
        <f t="shared" si="92"/>
        <v>0</v>
      </c>
      <c r="CU26" s="75">
        <f t="shared" si="93"/>
        <v>722.7871414</v>
      </c>
      <c r="CV26" s="50">
        <f t="shared" si="94"/>
        <v>0</v>
      </c>
      <c r="CW26" s="50">
        <f t="shared" si="95"/>
        <v>0</v>
      </c>
      <c r="CX26" s="72">
        <f t="shared" si="96"/>
        <v>0</v>
      </c>
      <c r="CY26" s="72">
        <f t="shared" si="97"/>
        <v>0</v>
      </c>
      <c r="CZ26" s="72">
        <f t="shared" si="98"/>
        <v>0</v>
      </c>
      <c r="DA26" s="73">
        <f t="shared" si="99"/>
        <v>1.216130338</v>
      </c>
      <c r="DB26" s="73">
        <f t="shared" si="100"/>
        <v>0.09461620748</v>
      </c>
      <c r="DC26" s="74">
        <f t="shared" si="101"/>
        <v>0.1150656404</v>
      </c>
      <c r="DD26" s="75">
        <f t="shared" si="102"/>
        <v>0.4602625616</v>
      </c>
      <c r="DE26" s="75">
        <f t="shared" si="103"/>
        <v>0</v>
      </c>
      <c r="DF26" s="75">
        <f t="shared" si="104"/>
        <v>0</v>
      </c>
      <c r="DG26" s="75">
        <f t="shared" si="105"/>
        <v>0.4602625616</v>
      </c>
      <c r="DH26" s="50">
        <f t="shared" ref="DH26:DJ26" si="598">DH$1*AA26</f>
        <v>0</v>
      </c>
      <c r="DI26" s="50">
        <f t="shared" si="598"/>
        <v>0</v>
      </c>
      <c r="DJ26" s="50">
        <f t="shared" si="598"/>
        <v>0</v>
      </c>
      <c r="DK26" s="72">
        <f t="shared" si="107"/>
        <v>0</v>
      </c>
      <c r="DL26" s="72">
        <f t="shared" si="108"/>
        <v>0</v>
      </c>
      <c r="DM26" s="72">
        <f t="shared" si="109"/>
        <v>0</v>
      </c>
      <c r="DN26" s="73">
        <f t="shared" ref="DN26:DP26" si="599">POWER(AE26,DN$1)</f>
        <v>1.067398793</v>
      </c>
      <c r="DO26" s="73">
        <f t="shared" si="599"/>
        <v>5.653492349</v>
      </c>
      <c r="DP26" s="73">
        <f t="shared" si="599"/>
        <v>0.09461620748</v>
      </c>
      <c r="DQ26" s="74">
        <f t="shared" si="111"/>
        <v>0.5709644289</v>
      </c>
      <c r="DR26" s="75">
        <f t="shared" si="112"/>
        <v>-10.27735972</v>
      </c>
      <c r="DS26" s="75">
        <f t="shared" si="113"/>
        <v>0</v>
      </c>
      <c r="DT26" s="75">
        <f t="shared" si="114"/>
        <v>3.141592654</v>
      </c>
      <c r="DU26" s="75">
        <f t="shared" si="115"/>
        <v>10.27735972</v>
      </c>
      <c r="DV26" s="50">
        <f t="shared" si="116"/>
        <v>0</v>
      </c>
      <c r="DW26" s="72">
        <f t="shared" si="117"/>
        <v>0</v>
      </c>
      <c r="DX26" s="72">
        <f t="shared" si="118"/>
        <v>0</v>
      </c>
      <c r="DY26" s="72">
        <f t="shared" si="119"/>
        <v>0</v>
      </c>
      <c r="DZ26" s="73">
        <f t="shared" si="120"/>
        <v>0.008952226718</v>
      </c>
      <c r="EA26" s="74">
        <f t="shared" si="121"/>
        <v>0.008952226718</v>
      </c>
      <c r="EB26" s="75">
        <f t="shared" si="122"/>
        <v>0.2417101214</v>
      </c>
      <c r="EC26" s="75">
        <f t="shared" si="123"/>
        <v>0</v>
      </c>
      <c r="ED26" s="75">
        <f t="shared" si="124"/>
        <v>0</v>
      </c>
      <c r="EE26" s="75">
        <f t="shared" si="125"/>
        <v>0.2417101214</v>
      </c>
      <c r="EF26" s="76">
        <f t="shared" ref="EF26:EG26" si="600">CH26+CR26+DD26+DR26+EB26</f>
        <v>676.796191</v>
      </c>
      <c r="EG26" s="76">
        <f t="shared" si="600"/>
        <v>0</v>
      </c>
      <c r="EH26" s="76">
        <f t="shared" si="127"/>
        <v>0</v>
      </c>
      <c r="EI26" s="77">
        <f t="shared" si="128"/>
        <v>676.796191</v>
      </c>
      <c r="EJ26" s="50">
        <f t="shared" si="129"/>
        <v>0</v>
      </c>
      <c r="EK26" s="72">
        <f t="shared" si="130"/>
        <v>0</v>
      </c>
      <c r="EL26" s="72">
        <f t="shared" si="131"/>
        <v>0</v>
      </c>
      <c r="EM26" s="72">
        <f t="shared" si="132"/>
        <v>0</v>
      </c>
      <c r="EN26" s="73">
        <f t="shared" si="133"/>
        <v>26.01530686</v>
      </c>
      <c r="EO26" s="74">
        <f t="shared" si="134"/>
        <v>26.01530686</v>
      </c>
      <c r="EP26" s="75">
        <f t="shared" si="135"/>
        <v>135.1794998</v>
      </c>
      <c r="EQ26" s="75">
        <f t="shared" si="136"/>
        <v>0</v>
      </c>
      <c r="ER26" s="75">
        <f t="shared" si="137"/>
        <v>0</v>
      </c>
      <c r="ES26" s="75">
        <f t="shared" si="138"/>
        <v>135.1794998</v>
      </c>
      <c r="ET26" s="76">
        <f t="shared" ref="ET26:EU26" si="601">BV26+EP26</f>
        <v>184.5033797</v>
      </c>
      <c r="EU26" s="76">
        <f t="shared" si="601"/>
        <v>0</v>
      </c>
      <c r="EV26" s="76">
        <f t="shared" si="140"/>
        <v>0</v>
      </c>
      <c r="EW26" s="77">
        <f t="shared" si="141"/>
        <v>184.5033797</v>
      </c>
      <c r="EX26" s="50">
        <f t="shared" si="142"/>
        <v>0</v>
      </c>
      <c r="EY26" s="72">
        <f t="shared" si="143"/>
        <v>0</v>
      </c>
      <c r="EZ26" s="72">
        <f t="shared" si="144"/>
        <v>0</v>
      </c>
      <c r="FA26" s="72">
        <f t="shared" si="145"/>
        <v>0</v>
      </c>
      <c r="FB26" s="73">
        <f t="shared" si="146"/>
        <v>5.692915994</v>
      </c>
      <c r="FC26" s="74">
        <f t="shared" si="147"/>
        <v>5.692915994</v>
      </c>
      <c r="FD26" s="75">
        <f t="shared" si="148"/>
        <v>1.506156806</v>
      </c>
      <c r="FE26" s="75">
        <f t="shared" si="149"/>
        <v>0</v>
      </c>
      <c r="FF26" s="75">
        <f t="shared" si="150"/>
        <v>0</v>
      </c>
      <c r="FG26" s="75">
        <f t="shared" si="151"/>
        <v>1.506156806</v>
      </c>
      <c r="FH26" s="50">
        <f t="shared" si="152"/>
        <v>0</v>
      </c>
      <c r="FI26" s="72">
        <f t="shared" si="153"/>
        <v>0</v>
      </c>
      <c r="FJ26" s="72">
        <f t="shared" si="154"/>
        <v>0</v>
      </c>
      <c r="FK26" s="72">
        <f t="shared" si="155"/>
        <v>0</v>
      </c>
      <c r="FL26" s="73">
        <f t="shared" si="156"/>
        <v>1.139340184</v>
      </c>
      <c r="FM26" s="74">
        <f t="shared" si="157"/>
        <v>1.139340184</v>
      </c>
      <c r="FN26" s="75">
        <f t="shared" si="158"/>
        <v>-1.139340184</v>
      </c>
      <c r="FO26" s="75">
        <f t="shared" si="159"/>
        <v>0</v>
      </c>
      <c r="FP26" s="75">
        <f t="shared" si="160"/>
        <v>3.141592654</v>
      </c>
      <c r="FQ26" s="75">
        <f t="shared" si="161"/>
        <v>1.139340184</v>
      </c>
      <c r="FR26" s="76">
        <f t="shared" si="162"/>
        <v>15.82113686</v>
      </c>
      <c r="FS26" s="76">
        <f t="shared" si="163"/>
        <v>0</v>
      </c>
      <c r="FT26" s="76">
        <f t="shared" si="164"/>
        <v>0</v>
      </c>
      <c r="FU26" s="77">
        <f t="shared" si="165"/>
        <v>15.82113686</v>
      </c>
      <c r="FV26" s="50">
        <f t="shared" si="166"/>
        <v>0</v>
      </c>
      <c r="FW26" s="50">
        <f t="shared" si="167"/>
        <v>0</v>
      </c>
      <c r="FX26" s="72">
        <f t="shared" si="168"/>
        <v>0</v>
      </c>
      <c r="FY26" s="72">
        <f t="shared" si="169"/>
        <v>0</v>
      </c>
      <c r="FZ26" s="72">
        <f t="shared" si="170"/>
        <v>0</v>
      </c>
      <c r="GA26" s="73">
        <f t="shared" si="171"/>
        <v>15.82113686</v>
      </c>
      <c r="GB26" s="73">
        <f t="shared" si="172"/>
        <v>0.6639414939</v>
      </c>
      <c r="GC26" s="74">
        <f t="shared" si="173"/>
        <v>10.50430924</v>
      </c>
      <c r="GD26" s="75">
        <f t="shared" si="174"/>
        <v>1.167145472</v>
      </c>
      <c r="GE26" s="75">
        <f t="shared" si="175"/>
        <v>0</v>
      </c>
      <c r="GF26" s="75">
        <f t="shared" si="176"/>
        <v>0</v>
      </c>
      <c r="GG26" s="75">
        <f t="shared" si="177"/>
        <v>1.167145472</v>
      </c>
      <c r="GH26" s="78">
        <f t="shared" si="178"/>
        <v>-0.5</v>
      </c>
      <c r="GI26" s="78">
        <f t="shared" si="179"/>
        <v>-0.8660254038</v>
      </c>
      <c r="GJ26" s="78">
        <f t="shared" si="180"/>
        <v>-2.094395102</v>
      </c>
      <c r="GK26" s="78">
        <f t="shared" si="181"/>
        <v>1</v>
      </c>
      <c r="GL26" s="79">
        <f t="shared" si="182"/>
        <v>-0.5</v>
      </c>
      <c r="GM26" s="79">
        <f t="shared" si="183"/>
        <v>0.8660254038</v>
      </c>
      <c r="GN26" s="79">
        <f t="shared" si="184"/>
        <v>2.094395102</v>
      </c>
      <c r="GO26" s="79">
        <f t="shared" si="185"/>
        <v>1</v>
      </c>
      <c r="GP26" s="50">
        <f t="shared" si="186"/>
        <v>-2.094395102</v>
      </c>
      <c r="GQ26" s="50">
        <f t="shared" si="187"/>
        <v>0</v>
      </c>
      <c r="GR26" s="72">
        <f t="shared" si="188"/>
        <v>-2.094395102</v>
      </c>
      <c r="GS26" s="72">
        <f t="shared" si="189"/>
        <v>-2.094395102</v>
      </c>
      <c r="GT26" s="72">
        <f t="shared" si="190"/>
        <v>-2.094395102</v>
      </c>
      <c r="GU26" s="73">
        <f t="shared" si="191"/>
        <v>1</v>
      </c>
      <c r="GV26" s="73">
        <f t="shared" si="192"/>
        <v>1.506156806</v>
      </c>
      <c r="GW26" s="74">
        <f t="shared" si="193"/>
        <v>1.506156806</v>
      </c>
      <c r="GX26" s="75">
        <f t="shared" si="194"/>
        <v>-0.7530784031</v>
      </c>
      <c r="GY26" s="75">
        <f t="shared" si="195"/>
        <v>-1.304370056</v>
      </c>
      <c r="GZ26" s="75">
        <f t="shared" si="196"/>
        <v>-2.094395102</v>
      </c>
      <c r="HA26" s="75">
        <f t="shared" si="197"/>
        <v>1.506156806</v>
      </c>
      <c r="HB26" s="50">
        <f t="shared" si="198"/>
        <v>2.094395102</v>
      </c>
      <c r="HC26" s="50">
        <f t="shared" si="199"/>
        <v>0</v>
      </c>
      <c r="HD26" s="72">
        <f t="shared" si="200"/>
        <v>2.094395102</v>
      </c>
      <c r="HE26" s="72">
        <f t="shared" si="201"/>
        <v>2.094395102</v>
      </c>
      <c r="HF26" s="72">
        <f t="shared" si="202"/>
        <v>2.094395102</v>
      </c>
      <c r="HG26" s="73">
        <f t="shared" si="203"/>
        <v>1</v>
      </c>
      <c r="HH26" s="73">
        <f t="shared" si="204"/>
        <v>1.167145472</v>
      </c>
      <c r="HI26" s="74">
        <f t="shared" si="205"/>
        <v>1.167145472</v>
      </c>
      <c r="HJ26" s="75">
        <f t="shared" si="206"/>
        <v>-0.5835727358</v>
      </c>
      <c r="HK26" s="75">
        <f t="shared" si="207"/>
        <v>1.010777628</v>
      </c>
      <c r="HL26" s="75">
        <f t="shared" si="208"/>
        <v>2.094395102</v>
      </c>
      <c r="HM26" s="75">
        <f t="shared" si="209"/>
        <v>1.167145472</v>
      </c>
      <c r="HN26" s="50">
        <f t="shared" si="210"/>
        <v>2.094395102</v>
      </c>
      <c r="HO26" s="50">
        <f t="shared" si="211"/>
        <v>0</v>
      </c>
      <c r="HP26" s="72">
        <f t="shared" si="212"/>
        <v>2.094395102</v>
      </c>
      <c r="HQ26" s="72">
        <f t="shared" si="213"/>
        <v>2.094395102</v>
      </c>
      <c r="HR26" s="72">
        <f t="shared" si="214"/>
        <v>2.094395102</v>
      </c>
      <c r="HS26" s="73">
        <f t="shared" si="215"/>
        <v>1</v>
      </c>
      <c r="HT26" s="73">
        <f t="shared" si="216"/>
        <v>1.506156806</v>
      </c>
      <c r="HU26" s="74">
        <f t="shared" si="217"/>
        <v>1.506156806</v>
      </c>
      <c r="HV26" s="75">
        <f t="shared" si="218"/>
        <v>-0.7530784031</v>
      </c>
      <c r="HW26" s="75">
        <f t="shared" si="219"/>
        <v>1.304370056</v>
      </c>
      <c r="HX26" s="75">
        <f t="shared" si="220"/>
        <v>2.094395102</v>
      </c>
      <c r="HY26" s="75">
        <f t="shared" si="221"/>
        <v>1.506156806</v>
      </c>
      <c r="HZ26" s="50">
        <f t="shared" si="222"/>
        <v>-2.094395102</v>
      </c>
      <c r="IA26" s="50">
        <f t="shared" si="223"/>
        <v>0</v>
      </c>
      <c r="IB26" s="72">
        <f t="shared" si="224"/>
        <v>-2.094395102</v>
      </c>
      <c r="IC26" s="72">
        <f t="shared" si="225"/>
        <v>-2.094395102</v>
      </c>
      <c r="ID26" s="72">
        <f t="shared" si="226"/>
        <v>-2.094395102</v>
      </c>
      <c r="IE26" s="73">
        <f t="shared" si="227"/>
        <v>1</v>
      </c>
      <c r="IF26" s="73">
        <f t="shared" si="228"/>
        <v>1.167145472</v>
      </c>
      <c r="IG26" s="74">
        <f t="shared" si="229"/>
        <v>1.167145472</v>
      </c>
      <c r="IH26" s="75">
        <f t="shared" si="230"/>
        <v>-0.5835727358</v>
      </c>
      <c r="II26" s="75">
        <f t="shared" si="231"/>
        <v>-1.010777628</v>
      </c>
      <c r="IJ26" s="75">
        <f t="shared" si="232"/>
        <v>-2.094395102</v>
      </c>
      <c r="IK26" s="75">
        <f t="shared" si="233"/>
        <v>1.167145472</v>
      </c>
    </row>
    <row r="27" ht="12.75" customHeight="1">
      <c r="A27" s="80">
        <f>'Cubic Input'!P31</f>
        <v>0.1421007032</v>
      </c>
      <c r="B27" s="80">
        <f>'Cubic Input'!Q31</f>
        <v>-0.08557286606</v>
      </c>
      <c r="C27" s="80">
        <f>'Cubic Input'!R31</f>
        <v>0.8648537897</v>
      </c>
      <c r="D27" s="80">
        <f>'Cubic Input'!S31</f>
        <v>-0.07763853039</v>
      </c>
      <c r="E27" s="80">
        <f t="shared" ref="E27:H27" si="602">0</f>
        <v>0</v>
      </c>
      <c r="F27" s="80">
        <f t="shared" si="602"/>
        <v>0</v>
      </c>
      <c r="G27" s="80">
        <f t="shared" si="602"/>
        <v>0</v>
      </c>
      <c r="H27" s="81">
        <f t="shared" si="602"/>
        <v>0</v>
      </c>
      <c r="I27" s="65">
        <f>'Cubic Input'!M31</f>
        <v>0.09192006003</v>
      </c>
      <c r="J27" s="66">
        <f t="shared" si="27"/>
        <v>0.09045872474</v>
      </c>
      <c r="K27" s="66">
        <f t="shared" si="28"/>
        <v>0.2558700135</v>
      </c>
      <c r="L27" s="67">
        <f t="shared" si="29"/>
        <v>0.09045872474</v>
      </c>
      <c r="M27" s="67">
        <f t="shared" si="30"/>
        <v>0</v>
      </c>
      <c r="N27" s="68">
        <f t="shared" si="31"/>
        <v>0.2558700135</v>
      </c>
      <c r="O27" s="68">
        <f t="shared" si="32"/>
        <v>-2.4442673</v>
      </c>
      <c r="P27" s="69">
        <f t="shared" si="33"/>
        <v>0.2558700135</v>
      </c>
      <c r="Q27" s="69">
        <f t="shared" si="34"/>
        <v>2.4442673</v>
      </c>
      <c r="R27" s="70">
        <f t="shared" ref="R27:U27" si="603">ATAN2(A27,E27)</f>
        <v>0</v>
      </c>
      <c r="S27" s="70">
        <f t="shared" si="603"/>
        <v>3.141592654</v>
      </c>
      <c r="T27" s="70">
        <f t="shared" si="603"/>
        <v>0</v>
      </c>
      <c r="U27" s="70">
        <f t="shared" si="603"/>
        <v>3.141592654</v>
      </c>
      <c r="V27" s="70">
        <f t="shared" ref="V27:Y27" si="604">SQRT(POWER(A27,2)+POWER(E27,2))</f>
        <v>0.1421007032</v>
      </c>
      <c r="W27" s="70">
        <f t="shared" si="604"/>
        <v>0.08557286606</v>
      </c>
      <c r="X27" s="70">
        <f t="shared" si="604"/>
        <v>0.8648537897</v>
      </c>
      <c r="Y27" s="70">
        <f t="shared" si="604"/>
        <v>0.07763853039</v>
      </c>
      <c r="Z27" s="71">
        <f t="shared" ref="Z27:AC27" si="605">R27-$R27</f>
        <v>0</v>
      </c>
      <c r="AA27" s="71">
        <f t="shared" si="605"/>
        <v>3.141592654</v>
      </c>
      <c r="AB27" s="71">
        <f t="shared" si="605"/>
        <v>0</v>
      </c>
      <c r="AC27" s="71">
        <f t="shared" si="605"/>
        <v>3.141592654</v>
      </c>
      <c r="AD27" s="71">
        <f t="shared" ref="AD27:AG27" si="606">V27/$V27</f>
        <v>1</v>
      </c>
      <c r="AE27" s="71">
        <f t="shared" si="606"/>
        <v>0.6021987517</v>
      </c>
      <c r="AF27" s="71">
        <f t="shared" si="606"/>
        <v>6.086203449</v>
      </c>
      <c r="AG27" s="71">
        <f t="shared" si="606"/>
        <v>0.5463627461</v>
      </c>
      <c r="AH27" s="80">
        <f t="shared" ref="AH27:AK27" si="607">AD27*COS(Z27)</f>
        <v>1</v>
      </c>
      <c r="AI27" s="80">
        <f t="shared" si="607"/>
        <v>-0.6021987517</v>
      </c>
      <c r="AJ27" s="80">
        <f t="shared" si="607"/>
        <v>6.086203449</v>
      </c>
      <c r="AK27" s="80">
        <f t="shared" si="607"/>
        <v>-0.5463627461</v>
      </c>
      <c r="AL27" s="80">
        <f t="shared" ref="AL27:AO27" si="608">AD27*SIN(Z27)</f>
        <v>0</v>
      </c>
      <c r="AM27" s="80">
        <f t="shared" si="608"/>
        <v>0</v>
      </c>
      <c r="AN27" s="80">
        <f t="shared" si="608"/>
        <v>0</v>
      </c>
      <c r="AO27" s="80">
        <f t="shared" si="608"/>
        <v>0</v>
      </c>
      <c r="AP27" s="50">
        <f t="shared" si="41"/>
        <v>9.424777961</v>
      </c>
      <c r="AQ27" s="72">
        <f t="shared" si="42"/>
        <v>9.424777961</v>
      </c>
      <c r="AR27" s="72">
        <f t="shared" si="43"/>
        <v>3.141592654</v>
      </c>
      <c r="AS27" s="72">
        <f t="shared" si="44"/>
        <v>3.141592654</v>
      </c>
      <c r="AT27" s="73">
        <f t="shared" si="45"/>
        <v>0.2183833646</v>
      </c>
      <c r="AU27" s="74">
        <f t="shared" si="46"/>
        <v>0.2183833646</v>
      </c>
      <c r="AV27" s="75">
        <f t="shared" si="47"/>
        <v>0.4367667292</v>
      </c>
      <c r="AW27" s="75">
        <f t="shared" si="48"/>
        <v>0</v>
      </c>
      <c r="AX27" s="75">
        <f t="shared" si="49"/>
        <v>0</v>
      </c>
      <c r="AY27" s="75">
        <f t="shared" si="50"/>
        <v>0.4367667292</v>
      </c>
      <c r="AZ27" s="50">
        <f t="shared" ref="AZ27:BA27" si="609">AZ$1*AA27</f>
        <v>3.141592654</v>
      </c>
      <c r="BA27" s="50">
        <f t="shared" si="609"/>
        <v>0</v>
      </c>
      <c r="BB27" s="72">
        <f t="shared" si="52"/>
        <v>3.141592654</v>
      </c>
      <c r="BC27" s="72">
        <f t="shared" si="53"/>
        <v>3.141592654</v>
      </c>
      <c r="BD27" s="72">
        <f t="shared" si="54"/>
        <v>3.141592654</v>
      </c>
      <c r="BE27" s="73">
        <f t="shared" ref="BE27:BF27" si="610">POWER(AE27,BE$1)</f>
        <v>0.6021987517</v>
      </c>
      <c r="BF27" s="73">
        <f t="shared" si="610"/>
        <v>6.086203449</v>
      </c>
      <c r="BG27" s="74">
        <f t="shared" si="56"/>
        <v>3.66510412</v>
      </c>
      <c r="BH27" s="75">
        <f t="shared" si="57"/>
        <v>-32.98593708</v>
      </c>
      <c r="BI27" s="75">
        <f t="shared" si="58"/>
        <v>0</v>
      </c>
      <c r="BJ27" s="75">
        <f t="shared" si="59"/>
        <v>3.141592654</v>
      </c>
      <c r="BK27" s="75">
        <f t="shared" si="60"/>
        <v>32.98593708</v>
      </c>
      <c r="BL27" s="50">
        <f t="shared" si="61"/>
        <v>3.141592654</v>
      </c>
      <c r="BM27" s="72">
        <f t="shared" si="62"/>
        <v>3.141592654</v>
      </c>
      <c r="BN27" s="72">
        <f t="shared" si="63"/>
        <v>3.141592654</v>
      </c>
      <c r="BO27" s="72">
        <f t="shared" si="64"/>
        <v>3.141592654</v>
      </c>
      <c r="BP27" s="73">
        <f t="shared" si="65"/>
        <v>0.5463627461</v>
      </c>
      <c r="BQ27" s="74">
        <f t="shared" si="66"/>
        <v>0.5463627461</v>
      </c>
      <c r="BR27" s="75">
        <f t="shared" si="67"/>
        <v>14.75179414</v>
      </c>
      <c r="BS27" s="75">
        <f t="shared" si="68"/>
        <v>0</v>
      </c>
      <c r="BT27" s="75">
        <f t="shared" si="69"/>
        <v>0</v>
      </c>
      <c r="BU27" s="75">
        <f t="shared" si="70"/>
        <v>14.75179414</v>
      </c>
      <c r="BV27" s="76">
        <f t="shared" ref="BV27:BW27" si="611">AV27+BH27+BR27</f>
        <v>-17.79737621</v>
      </c>
      <c r="BW27" s="76">
        <f t="shared" si="611"/>
        <v>0</v>
      </c>
      <c r="BX27" s="76">
        <f t="shared" si="72"/>
        <v>3.141592654</v>
      </c>
      <c r="BY27" s="77">
        <f t="shared" si="73"/>
        <v>17.79737621</v>
      </c>
      <c r="BZ27" s="50">
        <f t="shared" ref="BZ27:CA27" si="612">BZ$1*AA27</f>
        <v>6.283185307</v>
      </c>
      <c r="CA27" s="50">
        <f t="shared" si="612"/>
        <v>0</v>
      </c>
      <c r="CB27" s="72">
        <f t="shared" si="75"/>
        <v>6.283185307</v>
      </c>
      <c r="CC27" s="72">
        <f t="shared" si="76"/>
        <v>0</v>
      </c>
      <c r="CD27" s="72">
        <f t="shared" si="77"/>
        <v>0</v>
      </c>
      <c r="CE27" s="73">
        <f t="shared" ref="CE27:CF27" si="613">POWER(AE27,CE$1)</f>
        <v>0.3626433366</v>
      </c>
      <c r="CF27" s="73">
        <f t="shared" si="613"/>
        <v>37.04187243</v>
      </c>
      <c r="CG27" s="74">
        <f t="shared" si="79"/>
        <v>13.43298821</v>
      </c>
      <c r="CH27" s="75">
        <f t="shared" si="80"/>
        <v>-13.43298821</v>
      </c>
      <c r="CI27" s="75">
        <f t="shared" si="81"/>
        <v>0</v>
      </c>
      <c r="CJ27" s="75">
        <f t="shared" si="82"/>
        <v>3.141592654</v>
      </c>
      <c r="CK27" s="75">
        <f t="shared" si="83"/>
        <v>13.43298821</v>
      </c>
      <c r="CL27" s="50">
        <f t="shared" si="84"/>
        <v>0</v>
      </c>
      <c r="CM27" s="72">
        <f t="shared" si="85"/>
        <v>0</v>
      </c>
      <c r="CN27" s="72">
        <f t="shared" si="86"/>
        <v>0</v>
      </c>
      <c r="CO27" s="72">
        <f t="shared" si="87"/>
        <v>0</v>
      </c>
      <c r="CP27" s="73">
        <f t="shared" si="88"/>
        <v>225.4443717</v>
      </c>
      <c r="CQ27" s="74">
        <f t="shared" si="89"/>
        <v>225.4443717</v>
      </c>
      <c r="CR27" s="75">
        <f t="shared" si="90"/>
        <v>901.7774869</v>
      </c>
      <c r="CS27" s="75">
        <f t="shared" si="91"/>
        <v>0</v>
      </c>
      <c r="CT27" s="75">
        <f t="shared" si="92"/>
        <v>0</v>
      </c>
      <c r="CU27" s="75">
        <f t="shared" si="93"/>
        <v>901.7774869</v>
      </c>
      <c r="CV27" s="50">
        <f t="shared" si="94"/>
        <v>9.424777961</v>
      </c>
      <c r="CW27" s="50">
        <f t="shared" si="95"/>
        <v>3.141592654</v>
      </c>
      <c r="CX27" s="72">
        <f t="shared" si="96"/>
        <v>12.56637061</v>
      </c>
      <c r="CY27" s="72">
        <f t="shared" si="97"/>
        <v>0</v>
      </c>
      <c r="CZ27" s="72">
        <f t="shared" si="98"/>
        <v>0</v>
      </c>
      <c r="DA27" s="73">
        <f t="shared" si="99"/>
        <v>0.2183833646</v>
      </c>
      <c r="DB27" s="73">
        <f t="shared" si="100"/>
        <v>0.5463627461</v>
      </c>
      <c r="DC27" s="74">
        <f t="shared" si="101"/>
        <v>0.1193165348</v>
      </c>
      <c r="DD27" s="75">
        <f t="shared" si="102"/>
        <v>0.4772661391</v>
      </c>
      <c r="DE27" s="75">
        <f t="shared" si="103"/>
        <v>0</v>
      </c>
      <c r="DF27" s="75">
        <f t="shared" si="104"/>
        <v>0</v>
      </c>
      <c r="DG27" s="75">
        <f t="shared" si="105"/>
        <v>0.4772661391</v>
      </c>
      <c r="DH27" s="50">
        <f t="shared" ref="DH27:DJ27" si="614">DH$1*AA27</f>
        <v>3.141592654</v>
      </c>
      <c r="DI27" s="50">
        <f t="shared" si="614"/>
        <v>0</v>
      </c>
      <c r="DJ27" s="50">
        <f t="shared" si="614"/>
        <v>3.141592654</v>
      </c>
      <c r="DK27" s="72">
        <f t="shared" si="107"/>
        <v>6.283185307</v>
      </c>
      <c r="DL27" s="72">
        <f t="shared" si="108"/>
        <v>0</v>
      </c>
      <c r="DM27" s="72">
        <f t="shared" si="109"/>
        <v>0</v>
      </c>
      <c r="DN27" s="73">
        <f t="shared" ref="DN27:DP27" si="615">POWER(AE27,DN$1)</f>
        <v>0.6021987517</v>
      </c>
      <c r="DO27" s="73">
        <f t="shared" si="615"/>
        <v>6.086203449</v>
      </c>
      <c r="DP27" s="73">
        <f t="shared" si="615"/>
        <v>0.5463627461</v>
      </c>
      <c r="DQ27" s="74">
        <f t="shared" si="111"/>
        <v>2.002476352</v>
      </c>
      <c r="DR27" s="75">
        <f t="shared" si="112"/>
        <v>-36.04457433</v>
      </c>
      <c r="DS27" s="75">
        <f t="shared" si="113"/>
        <v>0</v>
      </c>
      <c r="DT27" s="75">
        <f t="shared" si="114"/>
        <v>3.141592654</v>
      </c>
      <c r="DU27" s="75">
        <f t="shared" si="115"/>
        <v>36.04457433</v>
      </c>
      <c r="DV27" s="50">
        <f t="shared" si="116"/>
        <v>6.283185307</v>
      </c>
      <c r="DW27" s="72">
        <f t="shared" si="117"/>
        <v>6.283185307</v>
      </c>
      <c r="DX27" s="72">
        <f t="shared" si="118"/>
        <v>0</v>
      </c>
      <c r="DY27" s="72">
        <f t="shared" si="119"/>
        <v>0</v>
      </c>
      <c r="DZ27" s="73">
        <f t="shared" si="120"/>
        <v>0.2985122503</v>
      </c>
      <c r="EA27" s="74">
        <f t="shared" si="121"/>
        <v>0.2985122503</v>
      </c>
      <c r="EB27" s="75">
        <f t="shared" si="122"/>
        <v>8.059830757</v>
      </c>
      <c r="EC27" s="75">
        <f t="shared" si="123"/>
        <v>0</v>
      </c>
      <c r="ED27" s="75">
        <f t="shared" si="124"/>
        <v>0</v>
      </c>
      <c r="EE27" s="75">
        <f t="shared" si="125"/>
        <v>8.059830757</v>
      </c>
      <c r="EF27" s="76">
        <f t="shared" ref="EF27:EG27" si="616">CH27+CR27+DD27+DR27+EB27</f>
        <v>860.8370213</v>
      </c>
      <c r="EG27" s="76">
        <f t="shared" si="616"/>
        <v>0</v>
      </c>
      <c r="EH27" s="76">
        <f t="shared" si="127"/>
        <v>0</v>
      </c>
      <c r="EI27" s="77">
        <f t="shared" si="128"/>
        <v>860.8370213</v>
      </c>
      <c r="EJ27" s="50">
        <f t="shared" si="129"/>
        <v>0</v>
      </c>
      <c r="EK27" s="72">
        <f t="shared" si="130"/>
        <v>0</v>
      </c>
      <c r="EL27" s="72">
        <f t="shared" si="131"/>
        <v>0</v>
      </c>
      <c r="EM27" s="72">
        <f t="shared" si="132"/>
        <v>0</v>
      </c>
      <c r="EN27" s="73">
        <f t="shared" si="133"/>
        <v>29.34002422</v>
      </c>
      <c r="EO27" s="74">
        <f t="shared" si="134"/>
        <v>29.34002422</v>
      </c>
      <c r="EP27" s="75">
        <f t="shared" si="135"/>
        <v>152.4552379</v>
      </c>
      <c r="EQ27" s="75">
        <f t="shared" si="136"/>
        <v>0</v>
      </c>
      <c r="ER27" s="75">
        <f t="shared" si="137"/>
        <v>0</v>
      </c>
      <c r="ES27" s="75">
        <f t="shared" si="138"/>
        <v>152.4552379</v>
      </c>
      <c r="ET27" s="76">
        <f t="shared" ref="ET27:EU27" si="617">BV27+EP27</f>
        <v>134.6578617</v>
      </c>
      <c r="EU27" s="76">
        <f t="shared" si="617"/>
        <v>0</v>
      </c>
      <c r="EV27" s="76">
        <f t="shared" si="140"/>
        <v>0</v>
      </c>
      <c r="EW27" s="77">
        <f t="shared" si="141"/>
        <v>134.6578617</v>
      </c>
      <c r="EX27" s="50">
        <f t="shared" si="142"/>
        <v>0</v>
      </c>
      <c r="EY27" s="72">
        <f t="shared" si="143"/>
        <v>0</v>
      </c>
      <c r="EZ27" s="72">
        <f t="shared" si="144"/>
        <v>0</v>
      </c>
      <c r="FA27" s="72">
        <f t="shared" si="145"/>
        <v>0</v>
      </c>
      <c r="FB27" s="73">
        <f t="shared" si="146"/>
        <v>5.125590483</v>
      </c>
      <c r="FC27" s="74">
        <f t="shared" si="147"/>
        <v>5.125590483</v>
      </c>
      <c r="FD27" s="75">
        <f t="shared" si="148"/>
        <v>1.356061288</v>
      </c>
      <c r="FE27" s="75">
        <f t="shared" si="149"/>
        <v>0</v>
      </c>
      <c r="FF27" s="75">
        <f t="shared" si="150"/>
        <v>0</v>
      </c>
      <c r="FG27" s="75">
        <f t="shared" si="151"/>
        <v>1.356061288</v>
      </c>
      <c r="FH27" s="50">
        <f t="shared" si="152"/>
        <v>6.283185307</v>
      </c>
      <c r="FI27" s="72">
        <f t="shared" si="153"/>
        <v>6.283185307</v>
      </c>
      <c r="FJ27" s="72">
        <f t="shared" si="154"/>
        <v>0</v>
      </c>
      <c r="FK27" s="72">
        <f t="shared" si="155"/>
        <v>0</v>
      </c>
      <c r="FL27" s="73">
        <f t="shared" si="156"/>
        <v>0.3626433366</v>
      </c>
      <c r="FM27" s="74">
        <f t="shared" si="157"/>
        <v>0.3626433366</v>
      </c>
      <c r="FN27" s="75">
        <f t="shared" si="158"/>
        <v>-0.3626433366</v>
      </c>
      <c r="FO27" s="75">
        <f t="shared" si="159"/>
        <v>0</v>
      </c>
      <c r="FP27" s="75">
        <f t="shared" si="160"/>
        <v>3.141592654</v>
      </c>
      <c r="FQ27" s="75">
        <f t="shared" si="161"/>
        <v>0.3626433366</v>
      </c>
      <c r="FR27" s="76">
        <f t="shared" si="162"/>
        <v>17.89596701</v>
      </c>
      <c r="FS27" s="76">
        <f t="shared" si="163"/>
        <v>0</v>
      </c>
      <c r="FT27" s="76">
        <f t="shared" si="164"/>
        <v>0</v>
      </c>
      <c r="FU27" s="77">
        <f t="shared" si="165"/>
        <v>17.89596701</v>
      </c>
      <c r="FV27" s="50">
        <f t="shared" si="166"/>
        <v>0</v>
      </c>
      <c r="FW27" s="50">
        <f t="shared" si="167"/>
        <v>0</v>
      </c>
      <c r="FX27" s="72">
        <f t="shared" si="168"/>
        <v>0</v>
      </c>
      <c r="FY27" s="72">
        <f t="shared" si="169"/>
        <v>0</v>
      </c>
      <c r="FZ27" s="72">
        <f t="shared" si="170"/>
        <v>0</v>
      </c>
      <c r="GA27" s="73">
        <f t="shared" si="171"/>
        <v>17.89596701</v>
      </c>
      <c r="GB27" s="73">
        <f t="shared" si="172"/>
        <v>0.737429797</v>
      </c>
      <c r="GC27" s="74">
        <f t="shared" si="173"/>
        <v>13.19701932</v>
      </c>
      <c r="GD27" s="75">
        <f t="shared" si="174"/>
        <v>1.46633548</v>
      </c>
      <c r="GE27" s="75">
        <f t="shared" si="175"/>
        <v>0</v>
      </c>
      <c r="GF27" s="75">
        <f t="shared" si="176"/>
        <v>0</v>
      </c>
      <c r="GG27" s="75">
        <f t="shared" si="177"/>
        <v>1.46633548</v>
      </c>
      <c r="GH27" s="78">
        <f t="shared" si="178"/>
        <v>-0.5</v>
      </c>
      <c r="GI27" s="78">
        <f t="shared" si="179"/>
        <v>-0.8660254038</v>
      </c>
      <c r="GJ27" s="78">
        <f t="shared" si="180"/>
        <v>-2.094395102</v>
      </c>
      <c r="GK27" s="78">
        <f t="shared" si="181"/>
        <v>1</v>
      </c>
      <c r="GL27" s="79">
        <f t="shared" si="182"/>
        <v>-0.5</v>
      </c>
      <c r="GM27" s="79">
        <f t="shared" si="183"/>
        <v>0.8660254038</v>
      </c>
      <c r="GN27" s="79">
        <f t="shared" si="184"/>
        <v>2.094395102</v>
      </c>
      <c r="GO27" s="79">
        <f t="shared" si="185"/>
        <v>1</v>
      </c>
      <c r="GP27" s="50">
        <f t="shared" si="186"/>
        <v>-2.094395102</v>
      </c>
      <c r="GQ27" s="50">
        <f t="shared" si="187"/>
        <v>0</v>
      </c>
      <c r="GR27" s="72">
        <f t="shared" si="188"/>
        <v>-2.094395102</v>
      </c>
      <c r="GS27" s="72">
        <f t="shared" si="189"/>
        <v>-2.094395102</v>
      </c>
      <c r="GT27" s="72">
        <f t="shared" si="190"/>
        <v>-2.094395102</v>
      </c>
      <c r="GU27" s="73">
        <f t="shared" si="191"/>
        <v>1</v>
      </c>
      <c r="GV27" s="73">
        <f t="shared" si="192"/>
        <v>1.356061288</v>
      </c>
      <c r="GW27" s="74">
        <f t="shared" si="193"/>
        <v>1.356061288</v>
      </c>
      <c r="GX27" s="75">
        <f t="shared" si="194"/>
        <v>-0.6780306438</v>
      </c>
      <c r="GY27" s="75">
        <f t="shared" si="195"/>
        <v>-1.174383524</v>
      </c>
      <c r="GZ27" s="75">
        <f t="shared" si="196"/>
        <v>-2.094395102</v>
      </c>
      <c r="HA27" s="75">
        <f t="shared" si="197"/>
        <v>1.356061288</v>
      </c>
      <c r="HB27" s="50">
        <f t="shared" si="198"/>
        <v>2.094395102</v>
      </c>
      <c r="HC27" s="50">
        <f t="shared" si="199"/>
        <v>0</v>
      </c>
      <c r="HD27" s="72">
        <f t="shared" si="200"/>
        <v>2.094395102</v>
      </c>
      <c r="HE27" s="72">
        <f t="shared" si="201"/>
        <v>2.094395102</v>
      </c>
      <c r="HF27" s="72">
        <f t="shared" si="202"/>
        <v>2.094395102</v>
      </c>
      <c r="HG27" s="73">
        <f t="shared" si="203"/>
        <v>1</v>
      </c>
      <c r="HH27" s="73">
        <f t="shared" si="204"/>
        <v>1.46633548</v>
      </c>
      <c r="HI27" s="74">
        <f t="shared" si="205"/>
        <v>1.46633548</v>
      </c>
      <c r="HJ27" s="75">
        <f t="shared" si="206"/>
        <v>-0.73316774</v>
      </c>
      <c r="HK27" s="75">
        <f t="shared" si="207"/>
        <v>1.269883776</v>
      </c>
      <c r="HL27" s="75">
        <f t="shared" si="208"/>
        <v>2.094395102</v>
      </c>
      <c r="HM27" s="75">
        <f t="shared" si="209"/>
        <v>1.46633548</v>
      </c>
      <c r="HN27" s="50">
        <f t="shared" si="210"/>
        <v>2.094395102</v>
      </c>
      <c r="HO27" s="50">
        <f t="shared" si="211"/>
        <v>0</v>
      </c>
      <c r="HP27" s="72">
        <f t="shared" si="212"/>
        <v>2.094395102</v>
      </c>
      <c r="HQ27" s="72">
        <f t="shared" si="213"/>
        <v>2.094395102</v>
      </c>
      <c r="HR27" s="72">
        <f t="shared" si="214"/>
        <v>2.094395102</v>
      </c>
      <c r="HS27" s="73">
        <f t="shared" si="215"/>
        <v>1</v>
      </c>
      <c r="HT27" s="73">
        <f t="shared" si="216"/>
        <v>1.356061288</v>
      </c>
      <c r="HU27" s="74">
        <f t="shared" si="217"/>
        <v>1.356061288</v>
      </c>
      <c r="HV27" s="75">
        <f t="shared" si="218"/>
        <v>-0.6780306438</v>
      </c>
      <c r="HW27" s="75">
        <f t="shared" si="219"/>
        <v>1.174383524</v>
      </c>
      <c r="HX27" s="75">
        <f t="shared" si="220"/>
        <v>2.094395102</v>
      </c>
      <c r="HY27" s="75">
        <f t="shared" si="221"/>
        <v>1.356061288</v>
      </c>
      <c r="HZ27" s="50">
        <f t="shared" si="222"/>
        <v>-2.094395102</v>
      </c>
      <c r="IA27" s="50">
        <f t="shared" si="223"/>
        <v>0</v>
      </c>
      <c r="IB27" s="72">
        <f t="shared" si="224"/>
        <v>-2.094395102</v>
      </c>
      <c r="IC27" s="72">
        <f t="shared" si="225"/>
        <v>-2.094395102</v>
      </c>
      <c r="ID27" s="72">
        <f t="shared" si="226"/>
        <v>-2.094395102</v>
      </c>
      <c r="IE27" s="73">
        <f t="shared" si="227"/>
        <v>1</v>
      </c>
      <c r="IF27" s="73">
        <f t="shared" si="228"/>
        <v>1.46633548</v>
      </c>
      <c r="IG27" s="74">
        <f t="shared" si="229"/>
        <v>1.46633548</v>
      </c>
      <c r="IH27" s="75">
        <f t="shared" si="230"/>
        <v>-0.73316774</v>
      </c>
      <c r="II27" s="75">
        <f t="shared" si="231"/>
        <v>-1.269883776</v>
      </c>
      <c r="IJ27" s="75">
        <f t="shared" si="232"/>
        <v>-2.094395102</v>
      </c>
      <c r="IK27" s="75">
        <f t="shared" si="233"/>
        <v>1.46633548</v>
      </c>
    </row>
    <row r="28" ht="12.75" customHeight="1">
      <c r="A28" s="80">
        <f>'Cubic Input'!P32</f>
        <v>0.1421007032</v>
      </c>
      <c r="B28" s="80">
        <f>'Cubic Input'!Q32</f>
        <v>-0.1398332401</v>
      </c>
      <c r="C28" s="80">
        <f>'Cubic Input'!R32</f>
        <v>0.8750427017</v>
      </c>
      <c r="D28" s="80">
        <f>'Cubic Input'!S32</f>
        <v>0.002198676071</v>
      </c>
      <c r="E28" s="80">
        <f t="shared" ref="E28:H28" si="618">0</f>
        <v>0</v>
      </c>
      <c r="F28" s="80">
        <f t="shared" si="618"/>
        <v>0</v>
      </c>
      <c r="G28" s="80">
        <f t="shared" si="618"/>
        <v>0</v>
      </c>
      <c r="H28" s="81">
        <f t="shared" si="618"/>
        <v>0</v>
      </c>
      <c r="I28" s="65">
        <f>'Cubic Input'!M32</f>
        <v>0.004690048665</v>
      </c>
      <c r="J28" s="66">
        <f t="shared" si="27"/>
        <v>-0.002511639376</v>
      </c>
      <c r="K28" s="66">
        <f t="shared" si="28"/>
        <v>0.4932774528</v>
      </c>
      <c r="L28" s="67">
        <f t="shared" si="29"/>
        <v>-0.002511639376</v>
      </c>
      <c r="M28" s="67">
        <f t="shared" si="30"/>
        <v>0</v>
      </c>
      <c r="N28" s="68">
        <f t="shared" si="31"/>
        <v>0.4932774528</v>
      </c>
      <c r="O28" s="68">
        <f t="shared" si="32"/>
        <v>-2.43250092</v>
      </c>
      <c r="P28" s="69">
        <f t="shared" si="33"/>
        <v>0.4932774528</v>
      </c>
      <c r="Q28" s="69">
        <f t="shared" si="34"/>
        <v>2.43250092</v>
      </c>
      <c r="R28" s="70">
        <f t="shared" ref="R28:U28" si="619">ATAN2(A28,E28)</f>
        <v>0</v>
      </c>
      <c r="S28" s="70">
        <f t="shared" si="619"/>
        <v>3.141592654</v>
      </c>
      <c r="T28" s="70">
        <f t="shared" si="619"/>
        <v>0</v>
      </c>
      <c r="U28" s="70">
        <f t="shared" si="619"/>
        <v>0</v>
      </c>
      <c r="V28" s="70">
        <f t="shared" ref="V28:Y28" si="620">SQRT(POWER(A28,2)+POWER(E28,2))</f>
        <v>0.1421007032</v>
      </c>
      <c r="W28" s="70">
        <f t="shared" si="620"/>
        <v>0.1398332401</v>
      </c>
      <c r="X28" s="70">
        <f t="shared" si="620"/>
        <v>0.8750427017</v>
      </c>
      <c r="Y28" s="70">
        <f t="shared" si="620"/>
        <v>0.002198676071</v>
      </c>
      <c r="Z28" s="71">
        <f t="shared" ref="Z28:AC28" si="621">R28-$R28</f>
        <v>0</v>
      </c>
      <c r="AA28" s="71">
        <f t="shared" si="621"/>
        <v>3.141592654</v>
      </c>
      <c r="AB28" s="71">
        <f t="shared" si="621"/>
        <v>0</v>
      </c>
      <c r="AC28" s="71">
        <f t="shared" si="621"/>
        <v>0</v>
      </c>
      <c r="AD28" s="71">
        <f t="shared" ref="AD28:AG28" si="622">V28/$V28</f>
        <v>1</v>
      </c>
      <c r="AE28" s="71">
        <f t="shared" si="622"/>
        <v>0.9840432662</v>
      </c>
      <c r="AF28" s="71">
        <f t="shared" si="622"/>
        <v>6.157905501</v>
      </c>
      <c r="AG28" s="71">
        <f t="shared" si="622"/>
        <v>0.01547266144</v>
      </c>
      <c r="AH28" s="80">
        <f t="shared" ref="AH28:AK28" si="623">AD28*COS(Z28)</f>
        <v>1</v>
      </c>
      <c r="AI28" s="80">
        <f t="shared" si="623"/>
        <v>-0.9840432662</v>
      </c>
      <c r="AJ28" s="80">
        <f t="shared" si="623"/>
        <v>6.157905501</v>
      </c>
      <c r="AK28" s="80">
        <f t="shared" si="623"/>
        <v>0.01547266144</v>
      </c>
      <c r="AL28" s="80">
        <f t="shared" ref="AL28:AO28" si="624">AD28*SIN(Z28)</f>
        <v>0</v>
      </c>
      <c r="AM28" s="80">
        <f t="shared" si="624"/>
        <v>0</v>
      </c>
      <c r="AN28" s="80">
        <f t="shared" si="624"/>
        <v>0</v>
      </c>
      <c r="AO28" s="80">
        <f t="shared" si="624"/>
        <v>0</v>
      </c>
      <c r="AP28" s="50">
        <f t="shared" si="41"/>
        <v>9.424777961</v>
      </c>
      <c r="AQ28" s="72">
        <f t="shared" si="42"/>
        <v>9.424777961</v>
      </c>
      <c r="AR28" s="72">
        <f t="shared" si="43"/>
        <v>3.141592654</v>
      </c>
      <c r="AS28" s="72">
        <f t="shared" si="44"/>
        <v>3.141592654</v>
      </c>
      <c r="AT28" s="73">
        <f t="shared" si="45"/>
        <v>0.9528895877</v>
      </c>
      <c r="AU28" s="74">
        <f t="shared" si="46"/>
        <v>0.9528895877</v>
      </c>
      <c r="AV28" s="75">
        <f t="shared" si="47"/>
        <v>1.905779175</v>
      </c>
      <c r="AW28" s="75">
        <f t="shared" si="48"/>
        <v>0</v>
      </c>
      <c r="AX28" s="75">
        <f t="shared" si="49"/>
        <v>0</v>
      </c>
      <c r="AY28" s="75">
        <f t="shared" si="50"/>
        <v>1.905779175</v>
      </c>
      <c r="AZ28" s="50">
        <f t="shared" ref="AZ28:BA28" si="625">AZ$1*AA28</f>
        <v>3.141592654</v>
      </c>
      <c r="BA28" s="50">
        <f t="shared" si="625"/>
        <v>0</v>
      </c>
      <c r="BB28" s="72">
        <f t="shared" si="52"/>
        <v>3.141592654</v>
      </c>
      <c r="BC28" s="72">
        <f t="shared" si="53"/>
        <v>3.141592654</v>
      </c>
      <c r="BD28" s="72">
        <f t="shared" si="54"/>
        <v>3.141592654</v>
      </c>
      <c r="BE28" s="73">
        <f t="shared" ref="BE28:BF28" si="626">POWER(AE28,BE$1)</f>
        <v>0.9840432662</v>
      </c>
      <c r="BF28" s="73">
        <f t="shared" si="626"/>
        <v>6.157905501</v>
      </c>
      <c r="BG28" s="74">
        <f t="shared" si="56"/>
        <v>6.059645442</v>
      </c>
      <c r="BH28" s="75">
        <f t="shared" si="57"/>
        <v>-54.53680898</v>
      </c>
      <c r="BI28" s="75">
        <f t="shared" si="58"/>
        <v>0</v>
      </c>
      <c r="BJ28" s="75">
        <f t="shared" si="59"/>
        <v>3.141592654</v>
      </c>
      <c r="BK28" s="75">
        <f t="shared" si="60"/>
        <v>54.53680898</v>
      </c>
      <c r="BL28" s="50">
        <f t="shared" si="61"/>
        <v>0</v>
      </c>
      <c r="BM28" s="72">
        <f t="shared" si="62"/>
        <v>0</v>
      </c>
      <c r="BN28" s="72">
        <f t="shared" si="63"/>
        <v>0</v>
      </c>
      <c r="BO28" s="72">
        <f t="shared" si="64"/>
        <v>0</v>
      </c>
      <c r="BP28" s="73">
        <f t="shared" si="65"/>
        <v>0.01547266144</v>
      </c>
      <c r="BQ28" s="74">
        <f t="shared" si="66"/>
        <v>0.01547266144</v>
      </c>
      <c r="BR28" s="75">
        <f t="shared" si="67"/>
        <v>-0.417761859</v>
      </c>
      <c r="BS28" s="75">
        <f t="shared" si="68"/>
        <v>0</v>
      </c>
      <c r="BT28" s="75">
        <f t="shared" si="69"/>
        <v>3.141592654</v>
      </c>
      <c r="BU28" s="75">
        <f t="shared" si="70"/>
        <v>0.417761859</v>
      </c>
      <c r="BV28" s="76">
        <f t="shared" ref="BV28:BW28" si="627">AV28+BH28+BR28</f>
        <v>-53.04879166</v>
      </c>
      <c r="BW28" s="76">
        <f t="shared" si="627"/>
        <v>0</v>
      </c>
      <c r="BX28" s="76">
        <f t="shared" si="72"/>
        <v>3.141592654</v>
      </c>
      <c r="BY28" s="77">
        <f t="shared" si="73"/>
        <v>53.04879166</v>
      </c>
      <c r="BZ28" s="50">
        <f t="shared" ref="BZ28:CA28" si="628">BZ$1*AA28</f>
        <v>6.283185307</v>
      </c>
      <c r="CA28" s="50">
        <f t="shared" si="628"/>
        <v>0</v>
      </c>
      <c r="CB28" s="72">
        <f t="shared" si="75"/>
        <v>6.283185307</v>
      </c>
      <c r="CC28" s="72">
        <f t="shared" si="76"/>
        <v>0</v>
      </c>
      <c r="CD28" s="72">
        <f t="shared" si="77"/>
        <v>0</v>
      </c>
      <c r="CE28" s="73">
        <f t="shared" ref="CE28:CF28" si="629">POWER(AE28,CE$1)</f>
        <v>0.9683411497</v>
      </c>
      <c r="CF28" s="73">
        <f t="shared" si="629"/>
        <v>37.91980016</v>
      </c>
      <c r="CG28" s="74">
        <f t="shared" si="79"/>
        <v>36.71930288</v>
      </c>
      <c r="CH28" s="75">
        <f t="shared" si="80"/>
        <v>-36.71930288</v>
      </c>
      <c r="CI28" s="75">
        <f t="shared" si="81"/>
        <v>0</v>
      </c>
      <c r="CJ28" s="75">
        <f t="shared" si="82"/>
        <v>3.141592654</v>
      </c>
      <c r="CK28" s="75">
        <f t="shared" si="83"/>
        <v>36.71930288</v>
      </c>
      <c r="CL28" s="50">
        <f t="shared" si="84"/>
        <v>0</v>
      </c>
      <c r="CM28" s="72">
        <f t="shared" si="85"/>
        <v>0</v>
      </c>
      <c r="CN28" s="72">
        <f t="shared" si="86"/>
        <v>0</v>
      </c>
      <c r="CO28" s="72">
        <f t="shared" si="87"/>
        <v>0</v>
      </c>
      <c r="CP28" s="73">
        <f t="shared" si="88"/>
        <v>233.506546</v>
      </c>
      <c r="CQ28" s="74">
        <f t="shared" si="89"/>
        <v>233.506546</v>
      </c>
      <c r="CR28" s="75">
        <f t="shared" si="90"/>
        <v>934.0261841</v>
      </c>
      <c r="CS28" s="75">
        <f t="shared" si="91"/>
        <v>0</v>
      </c>
      <c r="CT28" s="75">
        <f t="shared" si="92"/>
        <v>0</v>
      </c>
      <c r="CU28" s="75">
        <f t="shared" si="93"/>
        <v>934.0261841</v>
      </c>
      <c r="CV28" s="50">
        <f t="shared" si="94"/>
        <v>9.424777961</v>
      </c>
      <c r="CW28" s="50">
        <f t="shared" si="95"/>
        <v>0</v>
      </c>
      <c r="CX28" s="72">
        <f t="shared" si="96"/>
        <v>9.424777961</v>
      </c>
      <c r="CY28" s="72">
        <f t="shared" si="97"/>
        <v>3.141592654</v>
      </c>
      <c r="CZ28" s="72">
        <f t="shared" si="98"/>
        <v>3.141592654</v>
      </c>
      <c r="DA28" s="73">
        <f t="shared" si="99"/>
        <v>0.9528895877</v>
      </c>
      <c r="DB28" s="73">
        <f t="shared" si="100"/>
        <v>0.01547266144</v>
      </c>
      <c r="DC28" s="74">
        <f t="shared" si="101"/>
        <v>0.01474373798</v>
      </c>
      <c r="DD28" s="75">
        <f t="shared" si="102"/>
        <v>-0.05897495193</v>
      </c>
      <c r="DE28" s="75">
        <f t="shared" si="103"/>
        <v>0</v>
      </c>
      <c r="DF28" s="75">
        <f t="shared" si="104"/>
        <v>3.141592654</v>
      </c>
      <c r="DG28" s="75">
        <f t="shared" si="105"/>
        <v>0.05897495193</v>
      </c>
      <c r="DH28" s="50">
        <f t="shared" ref="DH28:DJ28" si="630">DH$1*AA28</f>
        <v>3.141592654</v>
      </c>
      <c r="DI28" s="50">
        <f t="shared" si="630"/>
        <v>0</v>
      </c>
      <c r="DJ28" s="50">
        <f t="shared" si="630"/>
        <v>0</v>
      </c>
      <c r="DK28" s="72">
        <f t="shared" si="107"/>
        <v>3.141592654</v>
      </c>
      <c r="DL28" s="72">
        <f t="shared" si="108"/>
        <v>3.141592654</v>
      </c>
      <c r="DM28" s="72">
        <f t="shared" si="109"/>
        <v>3.141592654</v>
      </c>
      <c r="DN28" s="73">
        <f t="shared" ref="DN28:DP28" si="631">POWER(AE28,DN$1)</f>
        <v>0.9840432662</v>
      </c>
      <c r="DO28" s="73">
        <f t="shared" si="631"/>
        <v>6.157905501</v>
      </c>
      <c r="DP28" s="73">
        <f t="shared" si="631"/>
        <v>0.01547266144</v>
      </c>
      <c r="DQ28" s="74">
        <f t="shared" si="111"/>
        <v>0.0937588424</v>
      </c>
      <c r="DR28" s="75">
        <f t="shared" si="112"/>
        <v>1.687659163</v>
      </c>
      <c r="DS28" s="75">
        <f t="shared" si="113"/>
        <v>0</v>
      </c>
      <c r="DT28" s="75">
        <f t="shared" si="114"/>
        <v>0</v>
      </c>
      <c r="DU28" s="75">
        <f t="shared" si="115"/>
        <v>1.687659163</v>
      </c>
      <c r="DV28" s="50">
        <f t="shared" si="116"/>
        <v>0</v>
      </c>
      <c r="DW28" s="72">
        <f t="shared" si="117"/>
        <v>0</v>
      </c>
      <c r="DX28" s="72">
        <f t="shared" si="118"/>
        <v>0</v>
      </c>
      <c r="DY28" s="72">
        <f t="shared" si="119"/>
        <v>0</v>
      </c>
      <c r="DZ28" s="73">
        <f t="shared" si="120"/>
        <v>0.0002394032522</v>
      </c>
      <c r="EA28" s="74">
        <f t="shared" si="121"/>
        <v>0.0002394032522</v>
      </c>
      <c r="EB28" s="75">
        <f t="shared" si="122"/>
        <v>0.006463887808</v>
      </c>
      <c r="EC28" s="75">
        <f t="shared" si="123"/>
        <v>0</v>
      </c>
      <c r="ED28" s="75">
        <f t="shared" si="124"/>
        <v>0</v>
      </c>
      <c r="EE28" s="75">
        <f t="shared" si="125"/>
        <v>0.006463887808</v>
      </c>
      <c r="EF28" s="76">
        <f t="shared" ref="EF28:EG28" si="632">CH28+CR28+DD28+DR28+EB28</f>
        <v>898.9420293</v>
      </c>
      <c r="EG28" s="76">
        <f t="shared" si="632"/>
        <v>0</v>
      </c>
      <c r="EH28" s="76">
        <f t="shared" si="127"/>
        <v>0</v>
      </c>
      <c r="EI28" s="77">
        <f t="shared" si="128"/>
        <v>898.9420293</v>
      </c>
      <c r="EJ28" s="50">
        <f t="shared" si="129"/>
        <v>0</v>
      </c>
      <c r="EK28" s="72">
        <f t="shared" si="130"/>
        <v>0</v>
      </c>
      <c r="EL28" s="72">
        <f t="shared" si="131"/>
        <v>0</v>
      </c>
      <c r="EM28" s="72">
        <f t="shared" si="132"/>
        <v>0</v>
      </c>
      <c r="EN28" s="73">
        <f t="shared" si="133"/>
        <v>29.98236197</v>
      </c>
      <c r="EO28" s="74">
        <f t="shared" si="134"/>
        <v>29.98236197</v>
      </c>
      <c r="EP28" s="75">
        <f t="shared" si="135"/>
        <v>155.7929228</v>
      </c>
      <c r="EQ28" s="75">
        <f t="shared" si="136"/>
        <v>0</v>
      </c>
      <c r="ER28" s="75">
        <f t="shared" si="137"/>
        <v>0</v>
      </c>
      <c r="ES28" s="75">
        <f t="shared" si="138"/>
        <v>155.7929228</v>
      </c>
      <c r="ET28" s="76">
        <f t="shared" ref="ET28:EU28" si="633">BV28+EP28</f>
        <v>102.7441311</v>
      </c>
      <c r="EU28" s="76">
        <f t="shared" si="633"/>
        <v>0</v>
      </c>
      <c r="EV28" s="76">
        <f t="shared" si="140"/>
        <v>0</v>
      </c>
      <c r="EW28" s="77">
        <f t="shared" si="141"/>
        <v>102.7441311</v>
      </c>
      <c r="EX28" s="50">
        <f t="shared" si="142"/>
        <v>0</v>
      </c>
      <c r="EY28" s="72">
        <f t="shared" si="143"/>
        <v>0</v>
      </c>
      <c r="EZ28" s="72">
        <f t="shared" si="144"/>
        <v>0</v>
      </c>
      <c r="FA28" s="72">
        <f t="shared" si="145"/>
        <v>0</v>
      </c>
      <c r="FB28" s="73">
        <f t="shared" si="146"/>
        <v>4.683663383</v>
      </c>
      <c r="FC28" s="74">
        <f t="shared" si="147"/>
        <v>4.683663383</v>
      </c>
      <c r="FD28" s="75">
        <f t="shared" si="148"/>
        <v>1.23914203</v>
      </c>
      <c r="FE28" s="75">
        <f t="shared" si="149"/>
        <v>0</v>
      </c>
      <c r="FF28" s="75">
        <f t="shared" si="150"/>
        <v>0</v>
      </c>
      <c r="FG28" s="75">
        <f t="shared" si="151"/>
        <v>1.23914203</v>
      </c>
      <c r="FH28" s="50">
        <f t="shared" si="152"/>
        <v>6.283185307</v>
      </c>
      <c r="FI28" s="72">
        <f t="shared" si="153"/>
        <v>6.283185307</v>
      </c>
      <c r="FJ28" s="72">
        <f t="shared" si="154"/>
        <v>0</v>
      </c>
      <c r="FK28" s="72">
        <f t="shared" si="155"/>
        <v>0</v>
      </c>
      <c r="FL28" s="73">
        <f t="shared" si="156"/>
        <v>0.9683411497</v>
      </c>
      <c r="FM28" s="74">
        <f t="shared" si="157"/>
        <v>0.9683411497</v>
      </c>
      <c r="FN28" s="75">
        <f t="shared" si="158"/>
        <v>-0.9683411497</v>
      </c>
      <c r="FO28" s="75">
        <f t="shared" si="159"/>
        <v>0</v>
      </c>
      <c r="FP28" s="75">
        <f t="shared" si="160"/>
        <v>3.141592654</v>
      </c>
      <c r="FQ28" s="75">
        <f t="shared" si="161"/>
        <v>0.9683411497</v>
      </c>
      <c r="FR28" s="76">
        <f t="shared" si="162"/>
        <v>17.50537535</v>
      </c>
      <c r="FS28" s="76">
        <f t="shared" si="163"/>
        <v>0</v>
      </c>
      <c r="FT28" s="76">
        <f t="shared" si="164"/>
        <v>0</v>
      </c>
      <c r="FU28" s="77">
        <f t="shared" si="165"/>
        <v>17.50537535</v>
      </c>
      <c r="FV28" s="50">
        <f t="shared" si="166"/>
        <v>0</v>
      </c>
      <c r="FW28" s="50">
        <f t="shared" si="167"/>
        <v>0</v>
      </c>
      <c r="FX28" s="72">
        <f t="shared" si="168"/>
        <v>0</v>
      </c>
      <c r="FY28" s="72">
        <f t="shared" si="169"/>
        <v>0</v>
      </c>
      <c r="FZ28" s="72">
        <f t="shared" si="170"/>
        <v>0</v>
      </c>
      <c r="GA28" s="73">
        <f t="shared" si="171"/>
        <v>17.50537535</v>
      </c>
      <c r="GB28" s="73">
        <f t="shared" si="172"/>
        <v>0.8070099921</v>
      </c>
      <c r="GC28" s="74">
        <f t="shared" si="173"/>
        <v>14.12701283</v>
      </c>
      <c r="GD28" s="75">
        <f t="shared" si="174"/>
        <v>1.569668092</v>
      </c>
      <c r="GE28" s="75">
        <f t="shared" si="175"/>
        <v>0</v>
      </c>
      <c r="GF28" s="75">
        <f t="shared" si="176"/>
        <v>0</v>
      </c>
      <c r="GG28" s="75">
        <f t="shared" si="177"/>
        <v>1.569668092</v>
      </c>
      <c r="GH28" s="78">
        <f t="shared" si="178"/>
        <v>-0.5</v>
      </c>
      <c r="GI28" s="78">
        <f t="shared" si="179"/>
        <v>-0.8660254038</v>
      </c>
      <c r="GJ28" s="78">
        <f t="shared" si="180"/>
        <v>-2.094395102</v>
      </c>
      <c r="GK28" s="78">
        <f t="shared" si="181"/>
        <v>1</v>
      </c>
      <c r="GL28" s="79">
        <f t="shared" si="182"/>
        <v>-0.5</v>
      </c>
      <c r="GM28" s="79">
        <f t="shared" si="183"/>
        <v>0.8660254038</v>
      </c>
      <c r="GN28" s="79">
        <f t="shared" si="184"/>
        <v>2.094395102</v>
      </c>
      <c r="GO28" s="79">
        <f t="shared" si="185"/>
        <v>1</v>
      </c>
      <c r="GP28" s="50">
        <f t="shared" si="186"/>
        <v>-2.094395102</v>
      </c>
      <c r="GQ28" s="50">
        <f t="shared" si="187"/>
        <v>0</v>
      </c>
      <c r="GR28" s="72">
        <f t="shared" si="188"/>
        <v>-2.094395102</v>
      </c>
      <c r="GS28" s="72">
        <f t="shared" si="189"/>
        <v>-2.094395102</v>
      </c>
      <c r="GT28" s="72">
        <f t="shared" si="190"/>
        <v>-2.094395102</v>
      </c>
      <c r="GU28" s="73">
        <f t="shared" si="191"/>
        <v>1</v>
      </c>
      <c r="GV28" s="73">
        <f t="shared" si="192"/>
        <v>1.23914203</v>
      </c>
      <c r="GW28" s="74">
        <f t="shared" si="193"/>
        <v>1.23914203</v>
      </c>
      <c r="GX28" s="75">
        <f t="shared" si="194"/>
        <v>-0.6195710151</v>
      </c>
      <c r="GY28" s="75">
        <f t="shared" si="195"/>
        <v>-1.073128477</v>
      </c>
      <c r="GZ28" s="75">
        <f t="shared" si="196"/>
        <v>-2.094395102</v>
      </c>
      <c r="HA28" s="75">
        <f t="shared" si="197"/>
        <v>1.23914203</v>
      </c>
      <c r="HB28" s="50">
        <f t="shared" si="198"/>
        <v>2.094395102</v>
      </c>
      <c r="HC28" s="50">
        <f t="shared" si="199"/>
        <v>0</v>
      </c>
      <c r="HD28" s="72">
        <f t="shared" si="200"/>
        <v>2.094395102</v>
      </c>
      <c r="HE28" s="72">
        <f t="shared" si="201"/>
        <v>2.094395102</v>
      </c>
      <c r="HF28" s="72">
        <f t="shared" si="202"/>
        <v>2.094395102</v>
      </c>
      <c r="HG28" s="73">
        <f t="shared" si="203"/>
        <v>1</v>
      </c>
      <c r="HH28" s="73">
        <f t="shared" si="204"/>
        <v>1.569668092</v>
      </c>
      <c r="HI28" s="74">
        <f t="shared" si="205"/>
        <v>1.569668092</v>
      </c>
      <c r="HJ28" s="75">
        <f t="shared" si="206"/>
        <v>-0.7848340458</v>
      </c>
      <c r="HK28" s="75">
        <f t="shared" si="207"/>
        <v>1.359372443</v>
      </c>
      <c r="HL28" s="75">
        <f t="shared" si="208"/>
        <v>2.094395102</v>
      </c>
      <c r="HM28" s="75">
        <f t="shared" si="209"/>
        <v>1.569668092</v>
      </c>
      <c r="HN28" s="50">
        <f t="shared" si="210"/>
        <v>2.094395102</v>
      </c>
      <c r="HO28" s="50">
        <f t="shared" si="211"/>
        <v>0</v>
      </c>
      <c r="HP28" s="72">
        <f t="shared" si="212"/>
        <v>2.094395102</v>
      </c>
      <c r="HQ28" s="72">
        <f t="shared" si="213"/>
        <v>2.094395102</v>
      </c>
      <c r="HR28" s="72">
        <f t="shared" si="214"/>
        <v>2.094395102</v>
      </c>
      <c r="HS28" s="73">
        <f t="shared" si="215"/>
        <v>1</v>
      </c>
      <c r="HT28" s="73">
        <f t="shared" si="216"/>
        <v>1.23914203</v>
      </c>
      <c r="HU28" s="74">
        <f t="shared" si="217"/>
        <v>1.23914203</v>
      </c>
      <c r="HV28" s="75">
        <f t="shared" si="218"/>
        <v>-0.6195710151</v>
      </c>
      <c r="HW28" s="75">
        <f t="shared" si="219"/>
        <v>1.073128477</v>
      </c>
      <c r="HX28" s="75">
        <f t="shared" si="220"/>
        <v>2.094395102</v>
      </c>
      <c r="HY28" s="75">
        <f t="shared" si="221"/>
        <v>1.23914203</v>
      </c>
      <c r="HZ28" s="50">
        <f t="shared" si="222"/>
        <v>-2.094395102</v>
      </c>
      <c r="IA28" s="50">
        <f t="shared" si="223"/>
        <v>0</v>
      </c>
      <c r="IB28" s="72">
        <f t="shared" si="224"/>
        <v>-2.094395102</v>
      </c>
      <c r="IC28" s="72">
        <f t="shared" si="225"/>
        <v>-2.094395102</v>
      </c>
      <c r="ID28" s="72">
        <f t="shared" si="226"/>
        <v>-2.094395102</v>
      </c>
      <c r="IE28" s="73">
        <f t="shared" si="227"/>
        <v>1</v>
      </c>
      <c r="IF28" s="73">
        <f t="shared" si="228"/>
        <v>1.569668092</v>
      </c>
      <c r="IG28" s="74">
        <f t="shared" si="229"/>
        <v>1.569668092</v>
      </c>
      <c r="IH28" s="75">
        <f t="shared" si="230"/>
        <v>-0.7848340458</v>
      </c>
      <c r="II28" s="75">
        <f t="shared" si="231"/>
        <v>-1.359372443</v>
      </c>
      <c r="IJ28" s="75">
        <f t="shared" si="232"/>
        <v>-2.094395102</v>
      </c>
      <c r="IK28" s="75">
        <f t="shared" si="233"/>
        <v>1.569668092</v>
      </c>
    </row>
    <row r="29" ht="12.75" customHeight="1">
      <c r="A29" s="80">
        <f>'Cubic Input'!P33</f>
        <v>0.1421007032</v>
      </c>
      <c r="B29" s="80">
        <f>'Cubic Input'!Q33</f>
        <v>0.02013038797</v>
      </c>
      <c r="C29" s="80">
        <f>'Cubic Input'!R33</f>
        <v>0.8478235858</v>
      </c>
      <c r="D29" s="80">
        <f>'Cubic Input'!S33</f>
        <v>-0.105840051</v>
      </c>
      <c r="E29" s="80">
        <f t="shared" ref="E29:H29" si="634">0</f>
        <v>0</v>
      </c>
      <c r="F29" s="80">
        <f t="shared" si="634"/>
        <v>0</v>
      </c>
      <c r="G29" s="80">
        <f t="shared" si="634"/>
        <v>0</v>
      </c>
      <c r="H29" s="81">
        <f t="shared" si="634"/>
        <v>0</v>
      </c>
      <c r="I29" s="65">
        <f>'Cubic Input'!M33</f>
        <v>0.1262454569</v>
      </c>
      <c r="J29" s="66">
        <f t="shared" si="27"/>
        <v>0.1241506536</v>
      </c>
      <c r="K29" s="66">
        <f t="shared" si="28"/>
        <v>-0.1329067426</v>
      </c>
      <c r="L29" s="67">
        <f t="shared" si="29"/>
        <v>0.1241506536</v>
      </c>
      <c r="M29" s="67">
        <f t="shared" si="30"/>
        <v>0</v>
      </c>
      <c r="N29" s="68">
        <f t="shared" si="31"/>
        <v>-0.1329067426</v>
      </c>
      <c r="O29" s="68">
        <f t="shared" si="32"/>
        <v>-2.445750221</v>
      </c>
      <c r="P29" s="69">
        <f t="shared" si="33"/>
        <v>-0.1329067426</v>
      </c>
      <c r="Q29" s="69">
        <f t="shared" si="34"/>
        <v>2.445750221</v>
      </c>
      <c r="R29" s="70">
        <f t="shared" ref="R29:U29" si="635">ATAN2(A29,E29)</f>
        <v>0</v>
      </c>
      <c r="S29" s="70">
        <f t="shared" si="635"/>
        <v>0</v>
      </c>
      <c r="T29" s="70">
        <f t="shared" si="635"/>
        <v>0</v>
      </c>
      <c r="U29" s="70">
        <f t="shared" si="635"/>
        <v>3.141592654</v>
      </c>
      <c r="V29" s="70">
        <f t="shared" ref="V29:Y29" si="636">SQRT(POWER(A29,2)+POWER(E29,2))</f>
        <v>0.1421007032</v>
      </c>
      <c r="W29" s="70">
        <f t="shared" si="636"/>
        <v>0.02013038797</v>
      </c>
      <c r="X29" s="70">
        <f t="shared" si="636"/>
        <v>0.8478235858</v>
      </c>
      <c r="Y29" s="70">
        <f t="shared" si="636"/>
        <v>0.105840051</v>
      </c>
      <c r="Z29" s="71">
        <f t="shared" ref="Z29:AC29" si="637">R29-$R29</f>
        <v>0</v>
      </c>
      <c r="AA29" s="71">
        <f t="shared" si="637"/>
        <v>0</v>
      </c>
      <c r="AB29" s="71">
        <f t="shared" si="637"/>
        <v>0</v>
      </c>
      <c r="AC29" s="71">
        <f t="shared" si="637"/>
        <v>3.141592654</v>
      </c>
      <c r="AD29" s="71">
        <f t="shared" ref="AD29:AG29" si="638">V29/$V29</f>
        <v>1</v>
      </c>
      <c r="AE29" s="71">
        <f t="shared" si="638"/>
        <v>0.1416628315</v>
      </c>
      <c r="AF29" s="71">
        <f t="shared" si="638"/>
        <v>5.966357428</v>
      </c>
      <c r="AG29" s="71">
        <f t="shared" si="638"/>
        <v>0.7448242598</v>
      </c>
      <c r="AH29" s="80">
        <f t="shared" ref="AH29:AK29" si="639">AD29*COS(Z29)</f>
        <v>1</v>
      </c>
      <c r="AI29" s="80">
        <f t="shared" si="639"/>
        <v>0.1416628315</v>
      </c>
      <c r="AJ29" s="80">
        <f t="shared" si="639"/>
        <v>5.966357428</v>
      </c>
      <c r="AK29" s="80">
        <f t="shared" si="639"/>
        <v>-0.7448242598</v>
      </c>
      <c r="AL29" s="80">
        <f t="shared" ref="AL29:AO29" si="640">AD29*SIN(Z29)</f>
        <v>0</v>
      </c>
      <c r="AM29" s="80">
        <f t="shared" si="640"/>
        <v>0</v>
      </c>
      <c r="AN29" s="80">
        <f t="shared" si="640"/>
        <v>0</v>
      </c>
      <c r="AO29" s="80">
        <f t="shared" si="640"/>
        <v>0</v>
      </c>
      <c r="AP29" s="50">
        <f t="shared" si="41"/>
        <v>0</v>
      </c>
      <c r="AQ29" s="72">
        <f t="shared" si="42"/>
        <v>0</v>
      </c>
      <c r="AR29" s="72">
        <f t="shared" si="43"/>
        <v>0</v>
      </c>
      <c r="AS29" s="72">
        <f t="shared" si="44"/>
        <v>0</v>
      </c>
      <c r="AT29" s="73">
        <f t="shared" si="45"/>
        <v>0.002842940394</v>
      </c>
      <c r="AU29" s="74">
        <f t="shared" si="46"/>
        <v>0.002842940394</v>
      </c>
      <c r="AV29" s="75">
        <f t="shared" si="47"/>
        <v>-0.005685880788</v>
      </c>
      <c r="AW29" s="75">
        <f t="shared" si="48"/>
        <v>0</v>
      </c>
      <c r="AX29" s="75">
        <f t="shared" si="49"/>
        <v>3.141592654</v>
      </c>
      <c r="AY29" s="75">
        <f t="shared" si="50"/>
        <v>0.005685880788</v>
      </c>
      <c r="AZ29" s="50">
        <f t="shared" ref="AZ29:BA29" si="641">AZ$1*AA29</f>
        <v>0</v>
      </c>
      <c r="BA29" s="50">
        <f t="shared" si="641"/>
        <v>0</v>
      </c>
      <c r="BB29" s="72">
        <f t="shared" si="52"/>
        <v>0</v>
      </c>
      <c r="BC29" s="72">
        <f t="shared" si="53"/>
        <v>0</v>
      </c>
      <c r="BD29" s="72">
        <f t="shared" si="54"/>
        <v>0</v>
      </c>
      <c r="BE29" s="73">
        <f t="shared" ref="BE29:BF29" si="642">POWER(AE29,BE$1)</f>
        <v>0.1416628315</v>
      </c>
      <c r="BF29" s="73">
        <f t="shared" si="642"/>
        <v>5.966357428</v>
      </c>
      <c r="BG29" s="74">
        <f t="shared" si="56"/>
        <v>0.8452110871</v>
      </c>
      <c r="BH29" s="75">
        <f t="shared" si="57"/>
        <v>7.606899784</v>
      </c>
      <c r="BI29" s="75">
        <f t="shared" si="58"/>
        <v>0</v>
      </c>
      <c r="BJ29" s="75">
        <f t="shared" si="59"/>
        <v>0</v>
      </c>
      <c r="BK29" s="75">
        <f t="shared" si="60"/>
        <v>7.606899784</v>
      </c>
      <c r="BL29" s="50">
        <f t="shared" si="61"/>
        <v>3.141592654</v>
      </c>
      <c r="BM29" s="72">
        <f t="shared" si="62"/>
        <v>3.141592654</v>
      </c>
      <c r="BN29" s="72">
        <f t="shared" si="63"/>
        <v>3.141592654</v>
      </c>
      <c r="BO29" s="72">
        <f t="shared" si="64"/>
        <v>3.141592654</v>
      </c>
      <c r="BP29" s="73">
        <f t="shared" si="65"/>
        <v>0.7448242598</v>
      </c>
      <c r="BQ29" s="74">
        <f t="shared" si="66"/>
        <v>0.7448242598</v>
      </c>
      <c r="BR29" s="75">
        <f t="shared" si="67"/>
        <v>20.11025502</v>
      </c>
      <c r="BS29" s="75">
        <f t="shared" si="68"/>
        <v>0</v>
      </c>
      <c r="BT29" s="75">
        <f t="shared" si="69"/>
        <v>0</v>
      </c>
      <c r="BU29" s="75">
        <f t="shared" si="70"/>
        <v>20.11025502</v>
      </c>
      <c r="BV29" s="76">
        <f t="shared" ref="BV29:BW29" si="643">AV29+BH29+BR29</f>
        <v>27.71146892</v>
      </c>
      <c r="BW29" s="76">
        <f t="shared" si="643"/>
        <v>0</v>
      </c>
      <c r="BX29" s="76">
        <f t="shared" si="72"/>
        <v>0</v>
      </c>
      <c r="BY29" s="77">
        <f t="shared" si="73"/>
        <v>27.71146892</v>
      </c>
      <c r="BZ29" s="50">
        <f t="shared" ref="BZ29:CA29" si="644">BZ$1*AA29</f>
        <v>0</v>
      </c>
      <c r="CA29" s="50">
        <f t="shared" si="644"/>
        <v>0</v>
      </c>
      <c r="CB29" s="72">
        <f t="shared" si="75"/>
        <v>0</v>
      </c>
      <c r="CC29" s="72">
        <f t="shared" si="76"/>
        <v>0</v>
      </c>
      <c r="CD29" s="72">
        <f t="shared" si="77"/>
        <v>0</v>
      </c>
      <c r="CE29" s="73">
        <f t="shared" ref="CE29:CF29" si="645">POWER(AE29,CE$1)</f>
        <v>0.02006835783</v>
      </c>
      <c r="CF29" s="73">
        <f t="shared" si="645"/>
        <v>35.59742096</v>
      </c>
      <c r="CG29" s="74">
        <f t="shared" si="79"/>
        <v>0.7143817818</v>
      </c>
      <c r="CH29" s="75">
        <f t="shared" si="80"/>
        <v>-0.7143817818</v>
      </c>
      <c r="CI29" s="75">
        <f t="shared" si="81"/>
        <v>0</v>
      </c>
      <c r="CJ29" s="75">
        <f t="shared" si="82"/>
        <v>3.141592654</v>
      </c>
      <c r="CK29" s="75">
        <f t="shared" si="83"/>
        <v>0.7143817818</v>
      </c>
      <c r="CL29" s="50">
        <f t="shared" si="84"/>
        <v>0</v>
      </c>
      <c r="CM29" s="72">
        <f t="shared" si="85"/>
        <v>0</v>
      </c>
      <c r="CN29" s="72">
        <f t="shared" si="86"/>
        <v>0</v>
      </c>
      <c r="CO29" s="72">
        <f t="shared" si="87"/>
        <v>0</v>
      </c>
      <c r="CP29" s="73">
        <f t="shared" si="88"/>
        <v>212.386937</v>
      </c>
      <c r="CQ29" s="74">
        <f t="shared" si="89"/>
        <v>212.386937</v>
      </c>
      <c r="CR29" s="75">
        <f t="shared" si="90"/>
        <v>849.547748</v>
      </c>
      <c r="CS29" s="75">
        <f t="shared" si="91"/>
        <v>0</v>
      </c>
      <c r="CT29" s="75">
        <f t="shared" si="92"/>
        <v>0</v>
      </c>
      <c r="CU29" s="75">
        <f t="shared" si="93"/>
        <v>849.547748</v>
      </c>
      <c r="CV29" s="50">
        <f t="shared" si="94"/>
        <v>0</v>
      </c>
      <c r="CW29" s="50">
        <f t="shared" si="95"/>
        <v>3.141592654</v>
      </c>
      <c r="CX29" s="72">
        <f t="shared" si="96"/>
        <v>3.141592654</v>
      </c>
      <c r="CY29" s="72">
        <f t="shared" si="97"/>
        <v>3.141592654</v>
      </c>
      <c r="CZ29" s="72">
        <f t="shared" si="98"/>
        <v>3.141592654</v>
      </c>
      <c r="DA29" s="73">
        <f t="shared" si="99"/>
        <v>0.002842940394</v>
      </c>
      <c r="DB29" s="73">
        <f t="shared" si="100"/>
        <v>0.7448242598</v>
      </c>
      <c r="DC29" s="74">
        <f t="shared" si="101"/>
        <v>0.002117490975</v>
      </c>
      <c r="DD29" s="75">
        <f t="shared" si="102"/>
        <v>-0.0084699639</v>
      </c>
      <c r="DE29" s="75">
        <f t="shared" si="103"/>
        <v>0</v>
      </c>
      <c r="DF29" s="75">
        <f t="shared" si="104"/>
        <v>3.141592654</v>
      </c>
      <c r="DG29" s="75">
        <f t="shared" si="105"/>
        <v>0.0084699639</v>
      </c>
      <c r="DH29" s="50">
        <f t="shared" ref="DH29:DJ29" si="646">DH$1*AA29</f>
        <v>0</v>
      </c>
      <c r="DI29" s="50">
        <f t="shared" si="646"/>
        <v>0</v>
      </c>
      <c r="DJ29" s="50">
        <f t="shared" si="646"/>
        <v>3.141592654</v>
      </c>
      <c r="DK29" s="72">
        <f t="shared" si="107"/>
        <v>3.141592654</v>
      </c>
      <c r="DL29" s="72">
        <f t="shared" si="108"/>
        <v>3.141592654</v>
      </c>
      <c r="DM29" s="72">
        <f t="shared" si="109"/>
        <v>3.141592654</v>
      </c>
      <c r="DN29" s="73">
        <f t="shared" ref="DN29:DP29" si="647">POWER(AE29,DN$1)</f>
        <v>0.1416628315</v>
      </c>
      <c r="DO29" s="73">
        <f t="shared" si="647"/>
        <v>5.966357428</v>
      </c>
      <c r="DP29" s="73">
        <f t="shared" si="647"/>
        <v>0.7448242598</v>
      </c>
      <c r="DQ29" s="74">
        <f t="shared" si="111"/>
        <v>0.6295337224</v>
      </c>
      <c r="DR29" s="75">
        <f t="shared" si="112"/>
        <v>11.331607</v>
      </c>
      <c r="DS29" s="75">
        <f t="shared" si="113"/>
        <v>0</v>
      </c>
      <c r="DT29" s="75">
        <f t="shared" si="114"/>
        <v>0</v>
      </c>
      <c r="DU29" s="75">
        <f t="shared" si="115"/>
        <v>11.331607</v>
      </c>
      <c r="DV29" s="50">
        <f t="shared" si="116"/>
        <v>6.283185307</v>
      </c>
      <c r="DW29" s="72">
        <f t="shared" si="117"/>
        <v>6.283185307</v>
      </c>
      <c r="DX29" s="72">
        <f t="shared" si="118"/>
        <v>0</v>
      </c>
      <c r="DY29" s="72">
        <f t="shared" si="119"/>
        <v>0</v>
      </c>
      <c r="DZ29" s="73">
        <f t="shared" si="120"/>
        <v>0.554763178</v>
      </c>
      <c r="EA29" s="74">
        <f t="shared" si="121"/>
        <v>0.554763178</v>
      </c>
      <c r="EB29" s="75">
        <f t="shared" si="122"/>
        <v>14.97860581</v>
      </c>
      <c r="EC29" s="75">
        <f t="shared" si="123"/>
        <v>0</v>
      </c>
      <c r="ED29" s="75">
        <f t="shared" si="124"/>
        <v>0</v>
      </c>
      <c r="EE29" s="75">
        <f t="shared" si="125"/>
        <v>14.97860581</v>
      </c>
      <c r="EF29" s="76">
        <f t="shared" ref="EF29:EG29" si="648">CH29+CR29+DD29+DR29+EB29</f>
        <v>875.1351091</v>
      </c>
      <c r="EG29" s="76">
        <f t="shared" si="648"/>
        <v>0</v>
      </c>
      <c r="EH29" s="76">
        <f t="shared" si="127"/>
        <v>0</v>
      </c>
      <c r="EI29" s="77">
        <f t="shared" si="128"/>
        <v>875.1351091</v>
      </c>
      <c r="EJ29" s="50">
        <f t="shared" si="129"/>
        <v>0</v>
      </c>
      <c r="EK29" s="72">
        <f t="shared" si="130"/>
        <v>0</v>
      </c>
      <c r="EL29" s="72">
        <f t="shared" si="131"/>
        <v>0</v>
      </c>
      <c r="EM29" s="72">
        <f t="shared" si="132"/>
        <v>0</v>
      </c>
      <c r="EN29" s="73">
        <f t="shared" si="133"/>
        <v>29.58268259</v>
      </c>
      <c r="EO29" s="74">
        <f t="shared" si="134"/>
        <v>29.58268259</v>
      </c>
      <c r="EP29" s="75">
        <f t="shared" si="135"/>
        <v>153.7161278</v>
      </c>
      <c r="EQ29" s="75">
        <f t="shared" si="136"/>
        <v>0</v>
      </c>
      <c r="ER29" s="75">
        <f t="shared" si="137"/>
        <v>0</v>
      </c>
      <c r="ES29" s="75">
        <f t="shared" si="138"/>
        <v>153.7161278</v>
      </c>
      <c r="ET29" s="76">
        <f t="shared" ref="ET29:EU29" si="649">BV29+EP29</f>
        <v>181.4275967</v>
      </c>
      <c r="EU29" s="76">
        <f t="shared" si="649"/>
        <v>0</v>
      </c>
      <c r="EV29" s="76">
        <f t="shared" si="140"/>
        <v>0</v>
      </c>
      <c r="EW29" s="77">
        <f t="shared" si="141"/>
        <v>181.4275967</v>
      </c>
      <c r="EX29" s="50">
        <f t="shared" si="142"/>
        <v>0</v>
      </c>
      <c r="EY29" s="72">
        <f t="shared" si="143"/>
        <v>0</v>
      </c>
      <c r="EZ29" s="72">
        <f t="shared" si="144"/>
        <v>0</v>
      </c>
      <c r="FA29" s="72">
        <f t="shared" si="145"/>
        <v>0</v>
      </c>
      <c r="FB29" s="73">
        <f t="shared" si="146"/>
        <v>5.661103772</v>
      </c>
      <c r="FC29" s="74">
        <f t="shared" si="147"/>
        <v>5.661103772</v>
      </c>
      <c r="FD29" s="75">
        <f t="shared" si="148"/>
        <v>1.497740347</v>
      </c>
      <c r="FE29" s="75">
        <f t="shared" si="149"/>
        <v>0</v>
      </c>
      <c r="FF29" s="75">
        <f t="shared" si="150"/>
        <v>0</v>
      </c>
      <c r="FG29" s="75">
        <f t="shared" si="151"/>
        <v>1.497740347</v>
      </c>
      <c r="FH29" s="50">
        <f t="shared" si="152"/>
        <v>0</v>
      </c>
      <c r="FI29" s="72">
        <f t="shared" si="153"/>
        <v>0</v>
      </c>
      <c r="FJ29" s="72">
        <f t="shared" si="154"/>
        <v>0</v>
      </c>
      <c r="FK29" s="72">
        <f t="shared" si="155"/>
        <v>0</v>
      </c>
      <c r="FL29" s="73">
        <f t="shared" si="156"/>
        <v>0.02006835783</v>
      </c>
      <c r="FM29" s="74">
        <f t="shared" si="157"/>
        <v>0.02006835783</v>
      </c>
      <c r="FN29" s="75">
        <f t="shared" si="158"/>
        <v>-0.02006835783</v>
      </c>
      <c r="FO29" s="75">
        <f t="shared" si="159"/>
        <v>0</v>
      </c>
      <c r="FP29" s="75">
        <f t="shared" si="160"/>
        <v>3.141592654</v>
      </c>
      <c r="FQ29" s="75">
        <f t="shared" si="161"/>
        <v>0.02006835783</v>
      </c>
      <c r="FR29" s="76">
        <f t="shared" si="162"/>
        <v>17.87900393</v>
      </c>
      <c r="FS29" s="76">
        <f t="shared" si="163"/>
        <v>0</v>
      </c>
      <c r="FT29" s="76">
        <f t="shared" si="164"/>
        <v>0</v>
      </c>
      <c r="FU29" s="77">
        <f t="shared" si="165"/>
        <v>17.87900393</v>
      </c>
      <c r="FV29" s="50">
        <f t="shared" si="166"/>
        <v>0</v>
      </c>
      <c r="FW29" s="50">
        <f t="shared" si="167"/>
        <v>0</v>
      </c>
      <c r="FX29" s="72">
        <f t="shared" si="168"/>
        <v>0</v>
      </c>
      <c r="FY29" s="72">
        <f t="shared" si="169"/>
        <v>0</v>
      </c>
      <c r="FZ29" s="72">
        <f t="shared" si="170"/>
        <v>0</v>
      </c>
      <c r="GA29" s="73">
        <f t="shared" si="171"/>
        <v>17.87900393</v>
      </c>
      <c r="GB29" s="73">
        <f t="shared" si="172"/>
        <v>0.667672472</v>
      </c>
      <c r="GC29" s="74">
        <f t="shared" si="173"/>
        <v>11.93731875</v>
      </c>
      <c r="GD29" s="75">
        <f t="shared" si="174"/>
        <v>1.32636875</v>
      </c>
      <c r="GE29" s="75">
        <f t="shared" si="175"/>
        <v>0</v>
      </c>
      <c r="GF29" s="75">
        <f t="shared" si="176"/>
        <v>0</v>
      </c>
      <c r="GG29" s="75">
        <f t="shared" si="177"/>
        <v>1.32636875</v>
      </c>
      <c r="GH29" s="78">
        <f t="shared" si="178"/>
        <v>-0.5</v>
      </c>
      <c r="GI29" s="78">
        <f t="shared" si="179"/>
        <v>-0.8660254038</v>
      </c>
      <c r="GJ29" s="78">
        <f t="shared" si="180"/>
        <v>-2.094395102</v>
      </c>
      <c r="GK29" s="78">
        <f t="shared" si="181"/>
        <v>1</v>
      </c>
      <c r="GL29" s="79">
        <f t="shared" si="182"/>
        <v>-0.5</v>
      </c>
      <c r="GM29" s="79">
        <f t="shared" si="183"/>
        <v>0.8660254038</v>
      </c>
      <c r="GN29" s="79">
        <f t="shared" si="184"/>
        <v>2.094395102</v>
      </c>
      <c r="GO29" s="79">
        <f t="shared" si="185"/>
        <v>1</v>
      </c>
      <c r="GP29" s="50">
        <f t="shared" si="186"/>
        <v>-2.094395102</v>
      </c>
      <c r="GQ29" s="50">
        <f t="shared" si="187"/>
        <v>0</v>
      </c>
      <c r="GR29" s="72">
        <f t="shared" si="188"/>
        <v>-2.094395102</v>
      </c>
      <c r="GS29" s="72">
        <f t="shared" si="189"/>
        <v>-2.094395102</v>
      </c>
      <c r="GT29" s="72">
        <f t="shared" si="190"/>
        <v>-2.094395102</v>
      </c>
      <c r="GU29" s="73">
        <f t="shared" si="191"/>
        <v>1</v>
      </c>
      <c r="GV29" s="73">
        <f t="shared" si="192"/>
        <v>1.497740347</v>
      </c>
      <c r="GW29" s="74">
        <f t="shared" si="193"/>
        <v>1.497740347</v>
      </c>
      <c r="GX29" s="75">
        <f t="shared" si="194"/>
        <v>-0.7488701736</v>
      </c>
      <c r="GY29" s="75">
        <f t="shared" si="195"/>
        <v>-1.297081189</v>
      </c>
      <c r="GZ29" s="75">
        <f t="shared" si="196"/>
        <v>-2.094395102</v>
      </c>
      <c r="HA29" s="75">
        <f t="shared" si="197"/>
        <v>1.497740347</v>
      </c>
      <c r="HB29" s="50">
        <f t="shared" si="198"/>
        <v>2.094395102</v>
      </c>
      <c r="HC29" s="50">
        <f t="shared" si="199"/>
        <v>0</v>
      </c>
      <c r="HD29" s="72">
        <f t="shared" si="200"/>
        <v>2.094395102</v>
      </c>
      <c r="HE29" s="72">
        <f t="shared" si="201"/>
        <v>2.094395102</v>
      </c>
      <c r="HF29" s="72">
        <f t="shared" si="202"/>
        <v>2.094395102</v>
      </c>
      <c r="HG29" s="73">
        <f t="shared" si="203"/>
        <v>1</v>
      </c>
      <c r="HH29" s="73">
        <f t="shared" si="204"/>
        <v>1.32636875</v>
      </c>
      <c r="HI29" s="74">
        <f t="shared" si="205"/>
        <v>1.32636875</v>
      </c>
      <c r="HJ29" s="75">
        <f t="shared" si="206"/>
        <v>-0.6631843749</v>
      </c>
      <c r="HK29" s="75">
        <f t="shared" si="207"/>
        <v>1.148669032</v>
      </c>
      <c r="HL29" s="75">
        <f t="shared" si="208"/>
        <v>2.094395102</v>
      </c>
      <c r="HM29" s="75">
        <f t="shared" si="209"/>
        <v>1.32636875</v>
      </c>
      <c r="HN29" s="50">
        <f t="shared" si="210"/>
        <v>2.094395102</v>
      </c>
      <c r="HO29" s="50">
        <f t="shared" si="211"/>
        <v>0</v>
      </c>
      <c r="HP29" s="72">
        <f t="shared" si="212"/>
        <v>2.094395102</v>
      </c>
      <c r="HQ29" s="72">
        <f t="shared" si="213"/>
        <v>2.094395102</v>
      </c>
      <c r="HR29" s="72">
        <f t="shared" si="214"/>
        <v>2.094395102</v>
      </c>
      <c r="HS29" s="73">
        <f t="shared" si="215"/>
        <v>1</v>
      </c>
      <c r="HT29" s="73">
        <f t="shared" si="216"/>
        <v>1.497740347</v>
      </c>
      <c r="HU29" s="74">
        <f t="shared" si="217"/>
        <v>1.497740347</v>
      </c>
      <c r="HV29" s="75">
        <f t="shared" si="218"/>
        <v>-0.7488701736</v>
      </c>
      <c r="HW29" s="75">
        <f t="shared" si="219"/>
        <v>1.297081189</v>
      </c>
      <c r="HX29" s="75">
        <f t="shared" si="220"/>
        <v>2.094395102</v>
      </c>
      <c r="HY29" s="75">
        <f t="shared" si="221"/>
        <v>1.497740347</v>
      </c>
      <c r="HZ29" s="50">
        <f t="shared" si="222"/>
        <v>-2.094395102</v>
      </c>
      <c r="IA29" s="50">
        <f t="shared" si="223"/>
        <v>0</v>
      </c>
      <c r="IB29" s="72">
        <f t="shared" si="224"/>
        <v>-2.094395102</v>
      </c>
      <c r="IC29" s="72">
        <f t="shared" si="225"/>
        <v>-2.094395102</v>
      </c>
      <c r="ID29" s="72">
        <f t="shared" si="226"/>
        <v>-2.094395102</v>
      </c>
      <c r="IE29" s="73">
        <f t="shared" si="227"/>
        <v>1</v>
      </c>
      <c r="IF29" s="73">
        <f t="shared" si="228"/>
        <v>1.32636875</v>
      </c>
      <c r="IG29" s="74">
        <f t="shared" si="229"/>
        <v>1.32636875</v>
      </c>
      <c r="IH29" s="75">
        <f t="shared" si="230"/>
        <v>-0.6631843749</v>
      </c>
      <c r="II29" s="75">
        <f t="shared" si="231"/>
        <v>-1.148669032</v>
      </c>
      <c r="IJ29" s="75">
        <f t="shared" si="232"/>
        <v>-2.094395102</v>
      </c>
      <c r="IK29" s="75">
        <f t="shared" si="233"/>
        <v>1.32636875</v>
      </c>
    </row>
    <row r="30" ht="12.75" customHeight="1">
      <c r="A30" s="80">
        <f>'Cubic Input'!P34</f>
        <v>0.1421007032</v>
      </c>
      <c r="B30" s="80">
        <f>'Cubic Input'!Q34</f>
        <v>-0.1816609555</v>
      </c>
      <c r="C30" s="80">
        <f>'Cubic Input'!R34</f>
        <v>0.8683618093</v>
      </c>
      <c r="D30" s="80">
        <f>'Cubic Input'!S34</f>
        <v>-0.1404253572</v>
      </c>
      <c r="E30" s="80">
        <f t="shared" ref="E30:H30" si="650">0</f>
        <v>0</v>
      </c>
      <c r="F30" s="80">
        <f t="shared" si="650"/>
        <v>0</v>
      </c>
      <c r="G30" s="80">
        <f t="shared" si="650"/>
        <v>0</v>
      </c>
      <c r="H30" s="81">
        <f t="shared" si="650"/>
        <v>0</v>
      </c>
      <c r="I30" s="65">
        <f>'Cubic Input'!M34</f>
        <v>0.1662229343</v>
      </c>
      <c r="J30" s="66">
        <f t="shared" si="27"/>
        <v>0.1667723878</v>
      </c>
      <c r="K30" s="66">
        <f t="shared" si="28"/>
        <v>0.5558117535</v>
      </c>
      <c r="L30" s="67">
        <f t="shared" si="29"/>
        <v>0.1667723878</v>
      </c>
      <c r="M30" s="67">
        <f t="shared" si="30"/>
        <v>0</v>
      </c>
      <c r="N30" s="68">
        <f t="shared" si="31"/>
        <v>0.5558117535</v>
      </c>
      <c r="O30" s="68">
        <f t="shared" si="32"/>
        <v>-2.369931538</v>
      </c>
      <c r="P30" s="69">
        <f t="shared" si="33"/>
        <v>0.5558117535</v>
      </c>
      <c r="Q30" s="69">
        <f t="shared" si="34"/>
        <v>2.369931538</v>
      </c>
      <c r="R30" s="70">
        <f t="shared" ref="R30:U30" si="651">ATAN2(A30,E30)</f>
        <v>0</v>
      </c>
      <c r="S30" s="70">
        <f t="shared" si="651"/>
        <v>3.141592654</v>
      </c>
      <c r="T30" s="70">
        <f t="shared" si="651"/>
        <v>0</v>
      </c>
      <c r="U30" s="70">
        <f t="shared" si="651"/>
        <v>3.141592654</v>
      </c>
      <c r="V30" s="70">
        <f t="shared" ref="V30:Y30" si="652">SQRT(POWER(A30,2)+POWER(E30,2))</f>
        <v>0.1421007032</v>
      </c>
      <c r="W30" s="70">
        <f t="shared" si="652"/>
        <v>0.1816609555</v>
      </c>
      <c r="X30" s="70">
        <f t="shared" si="652"/>
        <v>0.8683618093</v>
      </c>
      <c r="Y30" s="70">
        <f t="shared" si="652"/>
        <v>0.1404253572</v>
      </c>
      <c r="Z30" s="71">
        <f t="shared" ref="Z30:AC30" si="653">R30-$R30</f>
        <v>0</v>
      </c>
      <c r="AA30" s="71">
        <f t="shared" si="653"/>
        <v>3.141592654</v>
      </c>
      <c r="AB30" s="71">
        <f t="shared" si="653"/>
        <v>0</v>
      </c>
      <c r="AC30" s="71">
        <f t="shared" si="653"/>
        <v>3.141592654</v>
      </c>
      <c r="AD30" s="71">
        <f t="shared" ref="AD30:AG30" si="654">V30/$V30</f>
        <v>1</v>
      </c>
      <c r="AE30" s="71">
        <f t="shared" si="654"/>
        <v>1.278395895</v>
      </c>
      <c r="AF30" s="71">
        <f t="shared" si="654"/>
        <v>6.110890305</v>
      </c>
      <c r="AG30" s="71">
        <f t="shared" si="654"/>
        <v>0.9882101503</v>
      </c>
      <c r="AH30" s="80">
        <f t="shared" ref="AH30:AK30" si="655">AD30*COS(Z30)</f>
        <v>1</v>
      </c>
      <c r="AI30" s="80">
        <f t="shared" si="655"/>
        <v>-1.278395895</v>
      </c>
      <c r="AJ30" s="80">
        <f t="shared" si="655"/>
        <v>6.110890305</v>
      </c>
      <c r="AK30" s="80">
        <f t="shared" si="655"/>
        <v>-0.9882101503</v>
      </c>
      <c r="AL30" s="80">
        <f t="shared" ref="AL30:AO30" si="656">AD30*SIN(Z30)</f>
        <v>0</v>
      </c>
      <c r="AM30" s="80">
        <f t="shared" si="656"/>
        <v>0</v>
      </c>
      <c r="AN30" s="80">
        <f t="shared" si="656"/>
        <v>0</v>
      </c>
      <c r="AO30" s="80">
        <f t="shared" si="656"/>
        <v>0</v>
      </c>
      <c r="AP30" s="50">
        <f t="shared" si="41"/>
        <v>9.424777961</v>
      </c>
      <c r="AQ30" s="72">
        <f t="shared" si="42"/>
        <v>9.424777961</v>
      </c>
      <c r="AR30" s="72">
        <f t="shared" si="43"/>
        <v>3.141592654</v>
      </c>
      <c r="AS30" s="72">
        <f t="shared" si="44"/>
        <v>3.141592654</v>
      </c>
      <c r="AT30" s="73">
        <f t="shared" si="45"/>
        <v>2.089277378</v>
      </c>
      <c r="AU30" s="74">
        <f t="shared" si="46"/>
        <v>2.089277378</v>
      </c>
      <c r="AV30" s="75">
        <f t="shared" si="47"/>
        <v>4.178554757</v>
      </c>
      <c r="AW30" s="75">
        <f t="shared" si="48"/>
        <v>0</v>
      </c>
      <c r="AX30" s="75">
        <f t="shared" si="49"/>
        <v>0</v>
      </c>
      <c r="AY30" s="75">
        <f t="shared" si="50"/>
        <v>4.178554757</v>
      </c>
      <c r="AZ30" s="50">
        <f t="shared" ref="AZ30:BA30" si="657">AZ$1*AA30</f>
        <v>3.141592654</v>
      </c>
      <c r="BA30" s="50">
        <f t="shared" si="657"/>
        <v>0</v>
      </c>
      <c r="BB30" s="72">
        <f t="shared" si="52"/>
        <v>3.141592654</v>
      </c>
      <c r="BC30" s="72">
        <f t="shared" si="53"/>
        <v>3.141592654</v>
      </c>
      <c r="BD30" s="72">
        <f t="shared" si="54"/>
        <v>3.141592654</v>
      </c>
      <c r="BE30" s="73">
        <f t="shared" ref="BE30:BF30" si="658">POWER(AE30,BE$1)</f>
        <v>1.278395895</v>
      </c>
      <c r="BF30" s="73">
        <f t="shared" si="658"/>
        <v>6.110890305</v>
      </c>
      <c r="BG30" s="74">
        <f t="shared" si="56"/>
        <v>7.812137079</v>
      </c>
      <c r="BH30" s="75">
        <f t="shared" si="57"/>
        <v>-70.30923371</v>
      </c>
      <c r="BI30" s="75">
        <f t="shared" si="58"/>
        <v>0</v>
      </c>
      <c r="BJ30" s="75">
        <f t="shared" si="59"/>
        <v>3.141592654</v>
      </c>
      <c r="BK30" s="75">
        <f t="shared" si="60"/>
        <v>70.30923371</v>
      </c>
      <c r="BL30" s="50">
        <f t="shared" si="61"/>
        <v>3.141592654</v>
      </c>
      <c r="BM30" s="72">
        <f t="shared" si="62"/>
        <v>3.141592654</v>
      </c>
      <c r="BN30" s="72">
        <f t="shared" si="63"/>
        <v>3.141592654</v>
      </c>
      <c r="BO30" s="72">
        <f t="shared" si="64"/>
        <v>3.141592654</v>
      </c>
      <c r="BP30" s="73">
        <f t="shared" si="65"/>
        <v>0.9882101503</v>
      </c>
      <c r="BQ30" s="74">
        <f t="shared" si="66"/>
        <v>0.9882101503</v>
      </c>
      <c r="BR30" s="75">
        <f t="shared" si="67"/>
        <v>26.68167406</v>
      </c>
      <c r="BS30" s="75">
        <f t="shared" si="68"/>
        <v>0</v>
      </c>
      <c r="BT30" s="75">
        <f t="shared" si="69"/>
        <v>0</v>
      </c>
      <c r="BU30" s="75">
        <f t="shared" si="70"/>
        <v>26.68167406</v>
      </c>
      <c r="BV30" s="76">
        <f t="shared" ref="BV30:BW30" si="659">AV30+BH30+BR30</f>
        <v>-39.4490049</v>
      </c>
      <c r="BW30" s="76">
        <f t="shared" si="659"/>
        <v>0</v>
      </c>
      <c r="BX30" s="76">
        <f t="shared" si="72"/>
        <v>3.141592654</v>
      </c>
      <c r="BY30" s="77">
        <f t="shared" si="73"/>
        <v>39.4490049</v>
      </c>
      <c r="BZ30" s="50">
        <f t="shared" ref="BZ30:CA30" si="660">BZ$1*AA30</f>
        <v>6.283185307</v>
      </c>
      <c r="CA30" s="50">
        <f t="shared" si="660"/>
        <v>0</v>
      </c>
      <c r="CB30" s="72">
        <f t="shared" si="75"/>
        <v>6.283185307</v>
      </c>
      <c r="CC30" s="72">
        <f t="shared" si="76"/>
        <v>0</v>
      </c>
      <c r="CD30" s="72">
        <f t="shared" si="77"/>
        <v>0</v>
      </c>
      <c r="CE30" s="73">
        <f t="shared" ref="CE30:CF30" si="661">POWER(AE30,CE$1)</f>
        <v>1.634296064</v>
      </c>
      <c r="CF30" s="73">
        <f t="shared" si="661"/>
        <v>37.34298032</v>
      </c>
      <c r="CG30" s="74">
        <f t="shared" si="79"/>
        <v>61.02948574</v>
      </c>
      <c r="CH30" s="75">
        <f t="shared" si="80"/>
        <v>-61.02948574</v>
      </c>
      <c r="CI30" s="75">
        <f t="shared" si="81"/>
        <v>0</v>
      </c>
      <c r="CJ30" s="75">
        <f t="shared" si="82"/>
        <v>3.141592654</v>
      </c>
      <c r="CK30" s="75">
        <f t="shared" si="83"/>
        <v>61.02948574</v>
      </c>
      <c r="CL30" s="50">
        <f t="shared" si="84"/>
        <v>0</v>
      </c>
      <c r="CM30" s="72">
        <f t="shared" si="85"/>
        <v>0</v>
      </c>
      <c r="CN30" s="72">
        <f t="shared" si="86"/>
        <v>0</v>
      </c>
      <c r="CO30" s="72">
        <f t="shared" si="87"/>
        <v>0</v>
      </c>
      <c r="CP30" s="73">
        <f t="shared" si="88"/>
        <v>228.1988564</v>
      </c>
      <c r="CQ30" s="74">
        <f t="shared" si="89"/>
        <v>228.1988564</v>
      </c>
      <c r="CR30" s="75">
        <f t="shared" si="90"/>
        <v>912.7954257</v>
      </c>
      <c r="CS30" s="75">
        <f t="shared" si="91"/>
        <v>0</v>
      </c>
      <c r="CT30" s="75">
        <f t="shared" si="92"/>
        <v>0</v>
      </c>
      <c r="CU30" s="75">
        <f t="shared" si="93"/>
        <v>912.7954257</v>
      </c>
      <c r="CV30" s="50">
        <f t="shared" si="94"/>
        <v>9.424777961</v>
      </c>
      <c r="CW30" s="50">
        <f t="shared" si="95"/>
        <v>3.141592654</v>
      </c>
      <c r="CX30" s="72">
        <f t="shared" si="96"/>
        <v>12.56637061</v>
      </c>
      <c r="CY30" s="72">
        <f t="shared" si="97"/>
        <v>0</v>
      </c>
      <c r="CZ30" s="72">
        <f t="shared" si="98"/>
        <v>0</v>
      </c>
      <c r="DA30" s="73">
        <f t="shared" si="99"/>
        <v>2.089277378</v>
      </c>
      <c r="DB30" s="73">
        <f t="shared" si="100"/>
        <v>0.9882101503</v>
      </c>
      <c r="DC30" s="74">
        <f t="shared" si="101"/>
        <v>2.064645112</v>
      </c>
      <c r="DD30" s="75">
        <f t="shared" si="102"/>
        <v>8.258580448</v>
      </c>
      <c r="DE30" s="75">
        <f t="shared" si="103"/>
        <v>0</v>
      </c>
      <c r="DF30" s="75">
        <f t="shared" si="104"/>
        <v>0</v>
      </c>
      <c r="DG30" s="75">
        <f t="shared" si="105"/>
        <v>8.258580448</v>
      </c>
      <c r="DH30" s="50">
        <f t="shared" ref="DH30:DJ30" si="662">DH$1*AA30</f>
        <v>3.141592654</v>
      </c>
      <c r="DI30" s="50">
        <f t="shared" si="662"/>
        <v>0</v>
      </c>
      <c r="DJ30" s="50">
        <f t="shared" si="662"/>
        <v>3.141592654</v>
      </c>
      <c r="DK30" s="72">
        <f t="shared" si="107"/>
        <v>6.283185307</v>
      </c>
      <c r="DL30" s="72">
        <f t="shared" si="108"/>
        <v>0</v>
      </c>
      <c r="DM30" s="72">
        <f t="shared" si="109"/>
        <v>0</v>
      </c>
      <c r="DN30" s="73">
        <f t="shared" ref="DN30:DP30" si="663">POWER(AE30,DN$1)</f>
        <v>1.278395895</v>
      </c>
      <c r="DO30" s="73">
        <f t="shared" si="663"/>
        <v>6.110890305</v>
      </c>
      <c r="DP30" s="73">
        <f t="shared" si="663"/>
        <v>0.9882101503</v>
      </c>
      <c r="DQ30" s="74">
        <f t="shared" si="111"/>
        <v>7.720033157</v>
      </c>
      <c r="DR30" s="75">
        <f t="shared" si="112"/>
        <v>-138.9605968</v>
      </c>
      <c r="DS30" s="75">
        <f t="shared" si="113"/>
        <v>0</v>
      </c>
      <c r="DT30" s="75">
        <f t="shared" si="114"/>
        <v>3.141592654</v>
      </c>
      <c r="DU30" s="75">
        <f t="shared" si="115"/>
        <v>138.9605968</v>
      </c>
      <c r="DV30" s="50">
        <f t="shared" si="116"/>
        <v>6.283185307</v>
      </c>
      <c r="DW30" s="72">
        <f t="shared" si="117"/>
        <v>6.283185307</v>
      </c>
      <c r="DX30" s="72">
        <f t="shared" si="118"/>
        <v>0</v>
      </c>
      <c r="DY30" s="72">
        <f t="shared" si="119"/>
        <v>0</v>
      </c>
      <c r="DZ30" s="73">
        <f t="shared" si="120"/>
        <v>0.9765593012</v>
      </c>
      <c r="EA30" s="74">
        <f t="shared" si="121"/>
        <v>0.9765593012</v>
      </c>
      <c r="EB30" s="75">
        <f t="shared" si="122"/>
        <v>26.36710113</v>
      </c>
      <c r="EC30" s="75">
        <f t="shared" si="123"/>
        <v>0</v>
      </c>
      <c r="ED30" s="75">
        <f t="shared" si="124"/>
        <v>0</v>
      </c>
      <c r="EE30" s="75">
        <f t="shared" si="125"/>
        <v>26.36710113</v>
      </c>
      <c r="EF30" s="76">
        <f t="shared" ref="EF30:EG30" si="664">CH30+CR30+DD30+DR30+EB30</f>
        <v>747.4310247</v>
      </c>
      <c r="EG30" s="76">
        <f t="shared" si="664"/>
        <v>0</v>
      </c>
      <c r="EH30" s="76">
        <f t="shared" si="127"/>
        <v>0</v>
      </c>
      <c r="EI30" s="77">
        <f t="shared" si="128"/>
        <v>747.4310247</v>
      </c>
      <c r="EJ30" s="50">
        <f t="shared" si="129"/>
        <v>0</v>
      </c>
      <c r="EK30" s="72">
        <f t="shared" si="130"/>
        <v>0</v>
      </c>
      <c r="EL30" s="72">
        <f t="shared" si="131"/>
        <v>0</v>
      </c>
      <c r="EM30" s="72">
        <f t="shared" si="132"/>
        <v>0</v>
      </c>
      <c r="EN30" s="73">
        <f t="shared" si="133"/>
        <v>27.33918478</v>
      </c>
      <c r="EO30" s="74">
        <f t="shared" si="134"/>
        <v>27.33918478</v>
      </c>
      <c r="EP30" s="75">
        <f t="shared" si="135"/>
        <v>142.0585713</v>
      </c>
      <c r="EQ30" s="75">
        <f t="shared" si="136"/>
        <v>0</v>
      </c>
      <c r="ER30" s="75">
        <f t="shared" si="137"/>
        <v>0</v>
      </c>
      <c r="ES30" s="75">
        <f t="shared" si="138"/>
        <v>142.0585713</v>
      </c>
      <c r="ET30" s="76">
        <f t="shared" ref="ET30:EU30" si="665">BV30+EP30</f>
        <v>102.6095664</v>
      </c>
      <c r="EU30" s="76">
        <f t="shared" si="665"/>
        <v>0</v>
      </c>
      <c r="EV30" s="76">
        <f t="shared" si="140"/>
        <v>0</v>
      </c>
      <c r="EW30" s="77">
        <f t="shared" si="141"/>
        <v>102.6095664</v>
      </c>
      <c r="EX30" s="50">
        <f t="shared" si="142"/>
        <v>0</v>
      </c>
      <c r="EY30" s="72">
        <f t="shared" si="143"/>
        <v>0</v>
      </c>
      <c r="EZ30" s="72">
        <f t="shared" si="144"/>
        <v>0</v>
      </c>
      <c r="FA30" s="72">
        <f t="shared" si="145"/>
        <v>0</v>
      </c>
      <c r="FB30" s="73">
        <f t="shared" si="146"/>
        <v>4.681617747</v>
      </c>
      <c r="FC30" s="74">
        <f t="shared" si="147"/>
        <v>4.681617747</v>
      </c>
      <c r="FD30" s="75">
        <f t="shared" si="148"/>
        <v>1.238600823</v>
      </c>
      <c r="FE30" s="75">
        <f t="shared" si="149"/>
        <v>0</v>
      </c>
      <c r="FF30" s="75">
        <f t="shared" si="150"/>
        <v>0</v>
      </c>
      <c r="FG30" s="75">
        <f t="shared" si="151"/>
        <v>1.238600823</v>
      </c>
      <c r="FH30" s="50">
        <f t="shared" si="152"/>
        <v>6.283185307</v>
      </c>
      <c r="FI30" s="72">
        <f t="shared" si="153"/>
        <v>6.283185307</v>
      </c>
      <c r="FJ30" s="72">
        <f t="shared" si="154"/>
        <v>0</v>
      </c>
      <c r="FK30" s="72">
        <f t="shared" si="155"/>
        <v>0</v>
      </c>
      <c r="FL30" s="73">
        <f t="shared" si="156"/>
        <v>1.634296064</v>
      </c>
      <c r="FM30" s="74">
        <f t="shared" si="157"/>
        <v>1.634296064</v>
      </c>
      <c r="FN30" s="75">
        <f t="shared" si="158"/>
        <v>-1.634296064</v>
      </c>
      <c r="FO30" s="75">
        <f t="shared" si="159"/>
        <v>0</v>
      </c>
      <c r="FP30" s="75">
        <f t="shared" si="160"/>
        <v>3.141592654</v>
      </c>
      <c r="FQ30" s="75">
        <f t="shared" si="161"/>
        <v>1.634296064</v>
      </c>
      <c r="FR30" s="76">
        <f t="shared" si="162"/>
        <v>16.69837485</v>
      </c>
      <c r="FS30" s="76">
        <f t="shared" si="163"/>
        <v>0</v>
      </c>
      <c r="FT30" s="76">
        <f t="shared" si="164"/>
        <v>0</v>
      </c>
      <c r="FU30" s="77">
        <f t="shared" si="165"/>
        <v>16.69837485</v>
      </c>
      <c r="FV30" s="50">
        <f t="shared" si="166"/>
        <v>0</v>
      </c>
      <c r="FW30" s="50">
        <f t="shared" si="167"/>
        <v>0</v>
      </c>
      <c r="FX30" s="72">
        <f t="shared" si="168"/>
        <v>0</v>
      </c>
      <c r="FY30" s="72">
        <f t="shared" si="169"/>
        <v>0</v>
      </c>
      <c r="FZ30" s="72">
        <f t="shared" si="170"/>
        <v>0</v>
      </c>
      <c r="GA30" s="73">
        <f t="shared" si="171"/>
        <v>16.69837485</v>
      </c>
      <c r="GB30" s="73">
        <f t="shared" si="172"/>
        <v>0.8073626157</v>
      </c>
      <c r="GC30" s="74">
        <f t="shared" si="173"/>
        <v>13.4816436</v>
      </c>
      <c r="GD30" s="75">
        <f t="shared" si="174"/>
        <v>1.4979604</v>
      </c>
      <c r="GE30" s="75">
        <f t="shared" si="175"/>
        <v>0</v>
      </c>
      <c r="GF30" s="75">
        <f t="shared" si="176"/>
        <v>0</v>
      </c>
      <c r="GG30" s="75">
        <f t="shared" si="177"/>
        <v>1.4979604</v>
      </c>
      <c r="GH30" s="78">
        <f t="shared" si="178"/>
        <v>-0.5</v>
      </c>
      <c r="GI30" s="78">
        <f t="shared" si="179"/>
        <v>-0.8660254038</v>
      </c>
      <c r="GJ30" s="78">
        <f t="shared" si="180"/>
        <v>-2.094395102</v>
      </c>
      <c r="GK30" s="78">
        <f t="shared" si="181"/>
        <v>1</v>
      </c>
      <c r="GL30" s="79">
        <f t="shared" si="182"/>
        <v>-0.5</v>
      </c>
      <c r="GM30" s="79">
        <f t="shared" si="183"/>
        <v>0.8660254038</v>
      </c>
      <c r="GN30" s="79">
        <f t="shared" si="184"/>
        <v>2.094395102</v>
      </c>
      <c r="GO30" s="79">
        <f t="shared" si="185"/>
        <v>1</v>
      </c>
      <c r="GP30" s="50">
        <f t="shared" si="186"/>
        <v>-2.094395102</v>
      </c>
      <c r="GQ30" s="50">
        <f t="shared" si="187"/>
        <v>0</v>
      </c>
      <c r="GR30" s="72">
        <f t="shared" si="188"/>
        <v>-2.094395102</v>
      </c>
      <c r="GS30" s="72">
        <f t="shared" si="189"/>
        <v>-2.094395102</v>
      </c>
      <c r="GT30" s="72">
        <f t="shared" si="190"/>
        <v>-2.094395102</v>
      </c>
      <c r="GU30" s="73">
        <f t="shared" si="191"/>
        <v>1</v>
      </c>
      <c r="GV30" s="73">
        <f t="shared" si="192"/>
        <v>1.238600823</v>
      </c>
      <c r="GW30" s="74">
        <f t="shared" si="193"/>
        <v>1.238600823</v>
      </c>
      <c r="GX30" s="75">
        <f t="shared" si="194"/>
        <v>-0.6193004113</v>
      </c>
      <c r="GY30" s="75">
        <f t="shared" si="195"/>
        <v>-1.072659778</v>
      </c>
      <c r="GZ30" s="75">
        <f t="shared" si="196"/>
        <v>-2.094395102</v>
      </c>
      <c r="HA30" s="75">
        <f t="shared" si="197"/>
        <v>1.238600823</v>
      </c>
      <c r="HB30" s="50">
        <f t="shared" si="198"/>
        <v>2.094395102</v>
      </c>
      <c r="HC30" s="50">
        <f t="shared" si="199"/>
        <v>0</v>
      </c>
      <c r="HD30" s="72">
        <f t="shared" si="200"/>
        <v>2.094395102</v>
      </c>
      <c r="HE30" s="72">
        <f t="shared" si="201"/>
        <v>2.094395102</v>
      </c>
      <c r="HF30" s="72">
        <f t="shared" si="202"/>
        <v>2.094395102</v>
      </c>
      <c r="HG30" s="73">
        <f t="shared" si="203"/>
        <v>1</v>
      </c>
      <c r="HH30" s="73">
        <f t="shared" si="204"/>
        <v>1.4979604</v>
      </c>
      <c r="HI30" s="74">
        <f t="shared" si="205"/>
        <v>1.4979604</v>
      </c>
      <c r="HJ30" s="75">
        <f t="shared" si="206"/>
        <v>-0.7489801999</v>
      </c>
      <c r="HK30" s="75">
        <f t="shared" si="207"/>
        <v>1.29727176</v>
      </c>
      <c r="HL30" s="75">
        <f t="shared" si="208"/>
        <v>2.094395102</v>
      </c>
      <c r="HM30" s="75">
        <f t="shared" si="209"/>
        <v>1.4979604</v>
      </c>
      <c r="HN30" s="50">
        <f t="shared" si="210"/>
        <v>2.094395102</v>
      </c>
      <c r="HO30" s="50">
        <f t="shared" si="211"/>
        <v>0</v>
      </c>
      <c r="HP30" s="72">
        <f t="shared" si="212"/>
        <v>2.094395102</v>
      </c>
      <c r="HQ30" s="72">
        <f t="shared" si="213"/>
        <v>2.094395102</v>
      </c>
      <c r="HR30" s="72">
        <f t="shared" si="214"/>
        <v>2.094395102</v>
      </c>
      <c r="HS30" s="73">
        <f t="shared" si="215"/>
        <v>1</v>
      </c>
      <c r="HT30" s="73">
        <f t="shared" si="216"/>
        <v>1.238600823</v>
      </c>
      <c r="HU30" s="74">
        <f t="shared" si="217"/>
        <v>1.238600823</v>
      </c>
      <c r="HV30" s="75">
        <f t="shared" si="218"/>
        <v>-0.6193004113</v>
      </c>
      <c r="HW30" s="75">
        <f t="shared" si="219"/>
        <v>1.072659778</v>
      </c>
      <c r="HX30" s="75">
        <f t="shared" si="220"/>
        <v>2.094395102</v>
      </c>
      <c r="HY30" s="75">
        <f t="shared" si="221"/>
        <v>1.238600823</v>
      </c>
      <c r="HZ30" s="50">
        <f t="shared" si="222"/>
        <v>-2.094395102</v>
      </c>
      <c r="IA30" s="50">
        <f t="shared" si="223"/>
        <v>0</v>
      </c>
      <c r="IB30" s="72">
        <f t="shared" si="224"/>
        <v>-2.094395102</v>
      </c>
      <c r="IC30" s="72">
        <f t="shared" si="225"/>
        <v>-2.094395102</v>
      </c>
      <c r="ID30" s="72">
        <f t="shared" si="226"/>
        <v>-2.094395102</v>
      </c>
      <c r="IE30" s="73">
        <f t="shared" si="227"/>
        <v>1</v>
      </c>
      <c r="IF30" s="73">
        <f t="shared" si="228"/>
        <v>1.4979604</v>
      </c>
      <c r="IG30" s="74">
        <f t="shared" si="229"/>
        <v>1.4979604</v>
      </c>
      <c r="IH30" s="75">
        <f t="shared" si="230"/>
        <v>-0.7489801999</v>
      </c>
      <c r="II30" s="75">
        <f t="shared" si="231"/>
        <v>-1.29727176</v>
      </c>
      <c r="IJ30" s="75">
        <f t="shared" si="232"/>
        <v>-2.094395102</v>
      </c>
      <c r="IK30" s="75">
        <f t="shared" si="233"/>
        <v>1.4979604</v>
      </c>
    </row>
    <row r="31" ht="12.75" customHeight="1">
      <c r="A31" s="80">
        <f>'Cubic Input'!P35</f>
        <v>0.1421007032</v>
      </c>
      <c r="B31" s="80">
        <f>'Cubic Input'!Q35</f>
        <v>-0.04525392992</v>
      </c>
      <c r="C31" s="80">
        <f>'Cubic Input'!R35</f>
        <v>0.8590575585</v>
      </c>
      <c r="D31" s="80">
        <f>'Cubic Input'!S35</f>
        <v>-0.07808710292</v>
      </c>
      <c r="E31" s="80">
        <f t="shared" ref="E31:H31" si="666">0</f>
        <v>0</v>
      </c>
      <c r="F31" s="80">
        <f t="shared" si="666"/>
        <v>0</v>
      </c>
      <c r="G31" s="80">
        <f t="shared" si="666"/>
        <v>0</v>
      </c>
      <c r="H31" s="81">
        <f t="shared" si="666"/>
        <v>0</v>
      </c>
      <c r="I31" s="65">
        <f>'Cubic Input'!M35</f>
        <v>0.09334599085</v>
      </c>
      <c r="J31" s="66">
        <f t="shared" si="27"/>
        <v>0.09121130671</v>
      </c>
      <c r="K31" s="66">
        <f t="shared" si="28"/>
        <v>0.1136262467</v>
      </c>
      <c r="L31" s="67">
        <f t="shared" si="29"/>
        <v>0.09121130671</v>
      </c>
      <c r="M31" s="67">
        <f t="shared" si="30"/>
        <v>0</v>
      </c>
      <c r="N31" s="68">
        <f t="shared" si="31"/>
        <v>0.1136262467</v>
      </c>
      <c r="O31" s="68">
        <f t="shared" si="32"/>
        <v>-2.451892111</v>
      </c>
      <c r="P31" s="69">
        <f t="shared" si="33"/>
        <v>0.1136262467</v>
      </c>
      <c r="Q31" s="69">
        <f t="shared" si="34"/>
        <v>2.451892111</v>
      </c>
      <c r="R31" s="70">
        <f t="shared" ref="R31:U31" si="667">ATAN2(A31,E31)</f>
        <v>0</v>
      </c>
      <c r="S31" s="70">
        <f t="shared" si="667"/>
        <v>3.141592654</v>
      </c>
      <c r="T31" s="70">
        <f t="shared" si="667"/>
        <v>0</v>
      </c>
      <c r="U31" s="70">
        <f t="shared" si="667"/>
        <v>3.141592654</v>
      </c>
      <c r="V31" s="70">
        <f t="shared" ref="V31:Y31" si="668">SQRT(POWER(A31,2)+POWER(E31,2))</f>
        <v>0.1421007032</v>
      </c>
      <c r="W31" s="70">
        <f t="shared" si="668"/>
        <v>0.04525392992</v>
      </c>
      <c r="X31" s="70">
        <f t="shared" si="668"/>
        <v>0.8590575585</v>
      </c>
      <c r="Y31" s="70">
        <f t="shared" si="668"/>
        <v>0.07808710292</v>
      </c>
      <c r="Z31" s="71">
        <f t="shared" ref="Z31:AC31" si="669">R31-$R31</f>
        <v>0</v>
      </c>
      <c r="AA31" s="71">
        <f t="shared" si="669"/>
        <v>3.141592654</v>
      </c>
      <c r="AB31" s="71">
        <f t="shared" si="669"/>
        <v>0</v>
      </c>
      <c r="AC31" s="71">
        <f t="shared" si="669"/>
        <v>3.141592654</v>
      </c>
      <c r="AD31" s="71">
        <f t="shared" ref="AD31:AG31" si="670">V31/$V31</f>
        <v>1</v>
      </c>
      <c r="AE31" s="71">
        <f t="shared" si="670"/>
        <v>0.3184638001</v>
      </c>
      <c r="AF31" s="71">
        <f t="shared" si="670"/>
        <v>6.045413847</v>
      </c>
      <c r="AG31" s="71">
        <f t="shared" si="670"/>
        <v>0.5495194689</v>
      </c>
      <c r="AH31" s="80">
        <f t="shared" ref="AH31:AK31" si="671">AD31*COS(Z31)</f>
        <v>1</v>
      </c>
      <c r="AI31" s="80">
        <f t="shared" si="671"/>
        <v>-0.3184638001</v>
      </c>
      <c r="AJ31" s="80">
        <f t="shared" si="671"/>
        <v>6.045413847</v>
      </c>
      <c r="AK31" s="80">
        <f t="shared" si="671"/>
        <v>-0.5495194689</v>
      </c>
      <c r="AL31" s="80">
        <f t="shared" ref="AL31:AO31" si="672">AD31*SIN(Z31)</f>
        <v>0</v>
      </c>
      <c r="AM31" s="80">
        <f t="shared" si="672"/>
        <v>0</v>
      </c>
      <c r="AN31" s="80">
        <f t="shared" si="672"/>
        <v>0</v>
      </c>
      <c r="AO31" s="80">
        <f t="shared" si="672"/>
        <v>0</v>
      </c>
      <c r="AP31" s="50">
        <f t="shared" si="41"/>
        <v>9.424777961</v>
      </c>
      <c r="AQ31" s="72">
        <f t="shared" si="42"/>
        <v>9.424777961</v>
      </c>
      <c r="AR31" s="72">
        <f t="shared" si="43"/>
        <v>3.141592654</v>
      </c>
      <c r="AS31" s="72">
        <f t="shared" si="44"/>
        <v>3.141592654</v>
      </c>
      <c r="AT31" s="73">
        <f t="shared" si="45"/>
        <v>0.03229834127</v>
      </c>
      <c r="AU31" s="74">
        <f t="shared" si="46"/>
        <v>0.03229834127</v>
      </c>
      <c r="AV31" s="75">
        <f t="shared" si="47"/>
        <v>0.06459668253</v>
      </c>
      <c r="AW31" s="75">
        <f t="shared" si="48"/>
        <v>0</v>
      </c>
      <c r="AX31" s="75">
        <f t="shared" si="49"/>
        <v>0</v>
      </c>
      <c r="AY31" s="75">
        <f t="shared" si="50"/>
        <v>0.06459668253</v>
      </c>
      <c r="AZ31" s="50">
        <f t="shared" ref="AZ31:BA31" si="673">AZ$1*AA31</f>
        <v>3.141592654</v>
      </c>
      <c r="BA31" s="50">
        <f t="shared" si="673"/>
        <v>0</v>
      </c>
      <c r="BB31" s="72">
        <f t="shared" si="52"/>
        <v>3.141592654</v>
      </c>
      <c r="BC31" s="72">
        <f t="shared" si="53"/>
        <v>3.141592654</v>
      </c>
      <c r="BD31" s="72">
        <f t="shared" si="54"/>
        <v>3.141592654</v>
      </c>
      <c r="BE31" s="73">
        <f t="shared" ref="BE31:BF31" si="674">POWER(AE31,BE$1)</f>
        <v>0.3184638001</v>
      </c>
      <c r="BF31" s="73">
        <f t="shared" si="674"/>
        <v>6.045413847</v>
      </c>
      <c r="BG31" s="74">
        <f t="shared" si="56"/>
        <v>1.925245467</v>
      </c>
      <c r="BH31" s="75">
        <f t="shared" si="57"/>
        <v>-17.3272092</v>
      </c>
      <c r="BI31" s="75">
        <f t="shared" si="58"/>
        <v>0</v>
      </c>
      <c r="BJ31" s="75">
        <f t="shared" si="59"/>
        <v>3.141592654</v>
      </c>
      <c r="BK31" s="75">
        <f t="shared" si="60"/>
        <v>17.3272092</v>
      </c>
      <c r="BL31" s="50">
        <f t="shared" si="61"/>
        <v>3.141592654</v>
      </c>
      <c r="BM31" s="72">
        <f t="shared" si="62"/>
        <v>3.141592654</v>
      </c>
      <c r="BN31" s="72">
        <f t="shared" si="63"/>
        <v>3.141592654</v>
      </c>
      <c r="BO31" s="72">
        <f t="shared" si="64"/>
        <v>3.141592654</v>
      </c>
      <c r="BP31" s="73">
        <f t="shared" si="65"/>
        <v>0.5495194689</v>
      </c>
      <c r="BQ31" s="74">
        <f t="shared" si="66"/>
        <v>0.5495194689</v>
      </c>
      <c r="BR31" s="75">
        <f t="shared" si="67"/>
        <v>14.83702566</v>
      </c>
      <c r="BS31" s="75">
        <f t="shared" si="68"/>
        <v>0</v>
      </c>
      <c r="BT31" s="75">
        <f t="shared" si="69"/>
        <v>0</v>
      </c>
      <c r="BU31" s="75">
        <f t="shared" si="70"/>
        <v>14.83702566</v>
      </c>
      <c r="BV31" s="76">
        <f t="shared" ref="BV31:BW31" si="675">AV31+BH31+BR31</f>
        <v>-2.425586857</v>
      </c>
      <c r="BW31" s="76">
        <f t="shared" si="675"/>
        <v>0</v>
      </c>
      <c r="BX31" s="76">
        <f t="shared" si="72"/>
        <v>3.141592654</v>
      </c>
      <c r="BY31" s="77">
        <f t="shared" si="73"/>
        <v>2.425586857</v>
      </c>
      <c r="BZ31" s="50">
        <f t="shared" ref="BZ31:CA31" si="676">BZ$1*AA31</f>
        <v>6.283185307</v>
      </c>
      <c r="CA31" s="50">
        <f t="shared" si="676"/>
        <v>0</v>
      </c>
      <c r="CB31" s="72">
        <f t="shared" si="75"/>
        <v>6.283185307</v>
      </c>
      <c r="CC31" s="72">
        <f t="shared" si="76"/>
        <v>0</v>
      </c>
      <c r="CD31" s="72">
        <f t="shared" si="77"/>
        <v>0</v>
      </c>
      <c r="CE31" s="73">
        <f t="shared" ref="CE31:CF31" si="677">POWER(AE31,CE$1)</f>
        <v>0.1014191919</v>
      </c>
      <c r="CF31" s="73">
        <f t="shared" si="677"/>
        <v>36.54702858</v>
      </c>
      <c r="CG31" s="74">
        <f t="shared" si="79"/>
        <v>3.706570106</v>
      </c>
      <c r="CH31" s="75">
        <f t="shared" si="80"/>
        <v>-3.706570106</v>
      </c>
      <c r="CI31" s="75">
        <f t="shared" si="81"/>
        <v>0</v>
      </c>
      <c r="CJ31" s="75">
        <f t="shared" si="82"/>
        <v>3.141592654</v>
      </c>
      <c r="CK31" s="75">
        <f t="shared" si="83"/>
        <v>3.706570106</v>
      </c>
      <c r="CL31" s="50">
        <f t="shared" si="84"/>
        <v>0</v>
      </c>
      <c r="CM31" s="72">
        <f t="shared" si="85"/>
        <v>0</v>
      </c>
      <c r="CN31" s="72">
        <f t="shared" si="86"/>
        <v>0</v>
      </c>
      <c r="CO31" s="72">
        <f t="shared" si="87"/>
        <v>0</v>
      </c>
      <c r="CP31" s="73">
        <f t="shared" si="88"/>
        <v>220.9419126</v>
      </c>
      <c r="CQ31" s="74">
        <f t="shared" si="89"/>
        <v>220.9419126</v>
      </c>
      <c r="CR31" s="75">
        <f t="shared" si="90"/>
        <v>883.7676505</v>
      </c>
      <c r="CS31" s="75">
        <f t="shared" si="91"/>
        <v>0</v>
      </c>
      <c r="CT31" s="75">
        <f t="shared" si="92"/>
        <v>0</v>
      </c>
      <c r="CU31" s="75">
        <f t="shared" si="93"/>
        <v>883.7676505</v>
      </c>
      <c r="CV31" s="50">
        <f t="shared" si="94"/>
        <v>9.424777961</v>
      </c>
      <c r="CW31" s="50">
        <f t="shared" si="95"/>
        <v>3.141592654</v>
      </c>
      <c r="CX31" s="72">
        <f t="shared" si="96"/>
        <v>12.56637061</v>
      </c>
      <c r="CY31" s="72">
        <f t="shared" si="97"/>
        <v>0</v>
      </c>
      <c r="CZ31" s="72">
        <f t="shared" si="98"/>
        <v>0</v>
      </c>
      <c r="DA31" s="73">
        <f t="shared" si="99"/>
        <v>0.03229834127</v>
      </c>
      <c r="DB31" s="73">
        <f t="shared" si="100"/>
        <v>0.5495194689</v>
      </c>
      <c r="DC31" s="74">
        <f t="shared" si="101"/>
        <v>0.01774856734</v>
      </c>
      <c r="DD31" s="75">
        <f t="shared" si="102"/>
        <v>0.07099426935</v>
      </c>
      <c r="DE31" s="75">
        <f t="shared" si="103"/>
        <v>0</v>
      </c>
      <c r="DF31" s="75">
        <f t="shared" si="104"/>
        <v>0</v>
      </c>
      <c r="DG31" s="75">
        <f t="shared" si="105"/>
        <v>0.07099426935</v>
      </c>
      <c r="DH31" s="50">
        <f t="shared" ref="DH31:DJ31" si="678">DH$1*AA31</f>
        <v>3.141592654</v>
      </c>
      <c r="DI31" s="50">
        <f t="shared" si="678"/>
        <v>0</v>
      </c>
      <c r="DJ31" s="50">
        <f t="shared" si="678"/>
        <v>3.141592654</v>
      </c>
      <c r="DK31" s="72">
        <f t="shared" si="107"/>
        <v>6.283185307</v>
      </c>
      <c r="DL31" s="72">
        <f t="shared" si="108"/>
        <v>0</v>
      </c>
      <c r="DM31" s="72">
        <f t="shared" si="109"/>
        <v>0</v>
      </c>
      <c r="DN31" s="73">
        <f t="shared" ref="DN31:DP31" si="679">POWER(AE31,DN$1)</f>
        <v>0.3184638001</v>
      </c>
      <c r="DO31" s="73">
        <f t="shared" si="679"/>
        <v>6.045413847</v>
      </c>
      <c r="DP31" s="73">
        <f t="shared" si="679"/>
        <v>0.5495194689</v>
      </c>
      <c r="DQ31" s="74">
        <f t="shared" si="111"/>
        <v>1.057959866</v>
      </c>
      <c r="DR31" s="75">
        <f t="shared" si="112"/>
        <v>-19.04327759</v>
      </c>
      <c r="DS31" s="75">
        <f t="shared" si="113"/>
        <v>0</v>
      </c>
      <c r="DT31" s="75">
        <f t="shared" si="114"/>
        <v>3.141592654</v>
      </c>
      <c r="DU31" s="75">
        <f t="shared" si="115"/>
        <v>19.04327759</v>
      </c>
      <c r="DV31" s="50">
        <f t="shared" si="116"/>
        <v>6.283185307</v>
      </c>
      <c r="DW31" s="72">
        <f t="shared" si="117"/>
        <v>6.283185307</v>
      </c>
      <c r="DX31" s="72">
        <f t="shared" si="118"/>
        <v>0</v>
      </c>
      <c r="DY31" s="72">
        <f t="shared" si="119"/>
        <v>0</v>
      </c>
      <c r="DZ31" s="73">
        <f t="shared" si="120"/>
        <v>0.3019716467</v>
      </c>
      <c r="EA31" s="74">
        <f t="shared" si="121"/>
        <v>0.3019716467</v>
      </c>
      <c r="EB31" s="75">
        <f t="shared" si="122"/>
        <v>8.15323446</v>
      </c>
      <c r="EC31" s="75">
        <f t="shared" si="123"/>
        <v>0</v>
      </c>
      <c r="ED31" s="75">
        <f t="shared" si="124"/>
        <v>0</v>
      </c>
      <c r="EE31" s="75">
        <f t="shared" si="125"/>
        <v>8.15323446</v>
      </c>
      <c r="EF31" s="76">
        <f t="shared" ref="EF31:EG31" si="680">CH31+CR31+DD31+DR31+EB31</f>
        <v>869.2420315</v>
      </c>
      <c r="EG31" s="76">
        <f t="shared" si="680"/>
        <v>0</v>
      </c>
      <c r="EH31" s="76">
        <f t="shared" si="127"/>
        <v>0</v>
      </c>
      <c r="EI31" s="77">
        <f t="shared" si="128"/>
        <v>869.2420315</v>
      </c>
      <c r="EJ31" s="50">
        <f t="shared" si="129"/>
        <v>0</v>
      </c>
      <c r="EK31" s="72">
        <f t="shared" si="130"/>
        <v>0</v>
      </c>
      <c r="EL31" s="72">
        <f t="shared" si="131"/>
        <v>0</v>
      </c>
      <c r="EM31" s="72">
        <f t="shared" si="132"/>
        <v>0</v>
      </c>
      <c r="EN31" s="73">
        <f t="shared" si="133"/>
        <v>29.48291084</v>
      </c>
      <c r="EO31" s="74">
        <f t="shared" si="134"/>
        <v>29.48291084</v>
      </c>
      <c r="EP31" s="75">
        <f t="shared" si="135"/>
        <v>153.1976986</v>
      </c>
      <c r="EQ31" s="75">
        <f t="shared" si="136"/>
        <v>0</v>
      </c>
      <c r="ER31" s="75">
        <f t="shared" si="137"/>
        <v>0</v>
      </c>
      <c r="ES31" s="75">
        <f t="shared" si="138"/>
        <v>153.1976986</v>
      </c>
      <c r="ET31" s="76">
        <f t="shared" ref="ET31:EU31" si="681">BV31+EP31</f>
        <v>150.7721117</v>
      </c>
      <c r="EU31" s="76">
        <f t="shared" si="681"/>
        <v>0</v>
      </c>
      <c r="EV31" s="76">
        <f t="shared" si="140"/>
        <v>0</v>
      </c>
      <c r="EW31" s="77">
        <f t="shared" si="141"/>
        <v>150.7721117</v>
      </c>
      <c r="EX31" s="50">
        <f t="shared" si="142"/>
        <v>0</v>
      </c>
      <c r="EY31" s="72">
        <f t="shared" si="143"/>
        <v>0</v>
      </c>
      <c r="EZ31" s="72">
        <f t="shared" si="144"/>
        <v>0</v>
      </c>
      <c r="FA31" s="72">
        <f t="shared" si="145"/>
        <v>0</v>
      </c>
      <c r="FB31" s="73">
        <f t="shared" si="146"/>
        <v>5.322393816</v>
      </c>
      <c r="FC31" s="74">
        <f t="shared" si="147"/>
        <v>5.322393816</v>
      </c>
      <c r="FD31" s="75">
        <f t="shared" si="148"/>
        <v>1.408128924</v>
      </c>
      <c r="FE31" s="75">
        <f t="shared" si="149"/>
        <v>0</v>
      </c>
      <c r="FF31" s="75">
        <f t="shared" si="150"/>
        <v>0</v>
      </c>
      <c r="FG31" s="75">
        <f t="shared" si="151"/>
        <v>1.408128924</v>
      </c>
      <c r="FH31" s="50">
        <f t="shared" si="152"/>
        <v>6.283185307</v>
      </c>
      <c r="FI31" s="72">
        <f t="shared" si="153"/>
        <v>6.283185307</v>
      </c>
      <c r="FJ31" s="72">
        <f t="shared" si="154"/>
        <v>0</v>
      </c>
      <c r="FK31" s="72">
        <f t="shared" si="155"/>
        <v>0</v>
      </c>
      <c r="FL31" s="73">
        <f t="shared" si="156"/>
        <v>0.1014191919</v>
      </c>
      <c r="FM31" s="74">
        <f t="shared" si="157"/>
        <v>0.1014191919</v>
      </c>
      <c r="FN31" s="75">
        <f t="shared" si="158"/>
        <v>-0.1014191919</v>
      </c>
      <c r="FO31" s="75">
        <f t="shared" si="159"/>
        <v>0</v>
      </c>
      <c r="FP31" s="75">
        <f t="shared" si="160"/>
        <v>3.141592654</v>
      </c>
      <c r="FQ31" s="75">
        <f t="shared" si="161"/>
        <v>0.1014191919</v>
      </c>
      <c r="FR31" s="76">
        <f t="shared" si="162"/>
        <v>18.03482235</v>
      </c>
      <c r="FS31" s="76">
        <f t="shared" si="163"/>
        <v>0</v>
      </c>
      <c r="FT31" s="76">
        <f t="shared" si="164"/>
        <v>0</v>
      </c>
      <c r="FU31" s="77">
        <f t="shared" si="165"/>
        <v>18.03482235</v>
      </c>
      <c r="FV31" s="50">
        <f t="shared" si="166"/>
        <v>0</v>
      </c>
      <c r="FW31" s="50">
        <f t="shared" si="167"/>
        <v>0</v>
      </c>
      <c r="FX31" s="72">
        <f t="shared" si="168"/>
        <v>0</v>
      </c>
      <c r="FY31" s="72">
        <f t="shared" si="169"/>
        <v>0</v>
      </c>
      <c r="FZ31" s="72">
        <f t="shared" si="170"/>
        <v>0</v>
      </c>
      <c r="GA31" s="73">
        <f t="shared" si="171"/>
        <v>18.03482235</v>
      </c>
      <c r="GB31" s="73">
        <f t="shared" si="172"/>
        <v>0.7101622465</v>
      </c>
      <c r="GC31" s="74">
        <f t="shared" si="173"/>
        <v>12.80764995</v>
      </c>
      <c r="GD31" s="75">
        <f t="shared" si="174"/>
        <v>1.423072217</v>
      </c>
      <c r="GE31" s="75">
        <f t="shared" si="175"/>
        <v>0</v>
      </c>
      <c r="GF31" s="75">
        <f t="shared" si="176"/>
        <v>0</v>
      </c>
      <c r="GG31" s="75">
        <f t="shared" si="177"/>
        <v>1.423072217</v>
      </c>
      <c r="GH31" s="78">
        <f t="shared" si="178"/>
        <v>-0.5</v>
      </c>
      <c r="GI31" s="78">
        <f t="shared" si="179"/>
        <v>-0.8660254038</v>
      </c>
      <c r="GJ31" s="78">
        <f t="shared" si="180"/>
        <v>-2.094395102</v>
      </c>
      <c r="GK31" s="78">
        <f t="shared" si="181"/>
        <v>1</v>
      </c>
      <c r="GL31" s="79">
        <f t="shared" si="182"/>
        <v>-0.5</v>
      </c>
      <c r="GM31" s="79">
        <f t="shared" si="183"/>
        <v>0.8660254038</v>
      </c>
      <c r="GN31" s="79">
        <f t="shared" si="184"/>
        <v>2.094395102</v>
      </c>
      <c r="GO31" s="79">
        <f t="shared" si="185"/>
        <v>1</v>
      </c>
      <c r="GP31" s="50">
        <f t="shared" si="186"/>
        <v>-2.094395102</v>
      </c>
      <c r="GQ31" s="50">
        <f t="shared" si="187"/>
        <v>0</v>
      </c>
      <c r="GR31" s="72">
        <f t="shared" si="188"/>
        <v>-2.094395102</v>
      </c>
      <c r="GS31" s="72">
        <f t="shared" si="189"/>
        <v>-2.094395102</v>
      </c>
      <c r="GT31" s="72">
        <f t="shared" si="190"/>
        <v>-2.094395102</v>
      </c>
      <c r="GU31" s="73">
        <f t="shared" si="191"/>
        <v>1</v>
      </c>
      <c r="GV31" s="73">
        <f t="shared" si="192"/>
        <v>1.408128924</v>
      </c>
      <c r="GW31" s="74">
        <f t="shared" si="193"/>
        <v>1.408128924</v>
      </c>
      <c r="GX31" s="75">
        <f t="shared" si="194"/>
        <v>-0.7040644619</v>
      </c>
      <c r="GY31" s="75">
        <f t="shared" si="195"/>
        <v>-1.21947542</v>
      </c>
      <c r="GZ31" s="75">
        <f t="shared" si="196"/>
        <v>-2.094395102</v>
      </c>
      <c r="HA31" s="75">
        <f t="shared" si="197"/>
        <v>1.408128924</v>
      </c>
      <c r="HB31" s="50">
        <f t="shared" si="198"/>
        <v>2.094395102</v>
      </c>
      <c r="HC31" s="50">
        <f t="shared" si="199"/>
        <v>0</v>
      </c>
      <c r="HD31" s="72">
        <f t="shared" si="200"/>
        <v>2.094395102</v>
      </c>
      <c r="HE31" s="72">
        <f t="shared" si="201"/>
        <v>2.094395102</v>
      </c>
      <c r="HF31" s="72">
        <f t="shared" si="202"/>
        <v>2.094395102</v>
      </c>
      <c r="HG31" s="73">
        <f t="shared" si="203"/>
        <v>1</v>
      </c>
      <c r="HH31" s="73">
        <f t="shared" si="204"/>
        <v>1.423072217</v>
      </c>
      <c r="HI31" s="74">
        <f t="shared" si="205"/>
        <v>1.423072217</v>
      </c>
      <c r="HJ31" s="75">
        <f t="shared" si="206"/>
        <v>-0.7115361086</v>
      </c>
      <c r="HK31" s="75">
        <f t="shared" si="207"/>
        <v>1.232416692</v>
      </c>
      <c r="HL31" s="75">
        <f t="shared" si="208"/>
        <v>2.094395102</v>
      </c>
      <c r="HM31" s="75">
        <f t="shared" si="209"/>
        <v>1.423072217</v>
      </c>
      <c r="HN31" s="50">
        <f t="shared" si="210"/>
        <v>2.094395102</v>
      </c>
      <c r="HO31" s="50">
        <f t="shared" si="211"/>
        <v>0</v>
      </c>
      <c r="HP31" s="72">
        <f t="shared" si="212"/>
        <v>2.094395102</v>
      </c>
      <c r="HQ31" s="72">
        <f t="shared" si="213"/>
        <v>2.094395102</v>
      </c>
      <c r="HR31" s="72">
        <f t="shared" si="214"/>
        <v>2.094395102</v>
      </c>
      <c r="HS31" s="73">
        <f t="shared" si="215"/>
        <v>1</v>
      </c>
      <c r="HT31" s="73">
        <f t="shared" si="216"/>
        <v>1.408128924</v>
      </c>
      <c r="HU31" s="74">
        <f t="shared" si="217"/>
        <v>1.408128924</v>
      </c>
      <c r="HV31" s="75">
        <f t="shared" si="218"/>
        <v>-0.7040644619</v>
      </c>
      <c r="HW31" s="75">
        <f t="shared" si="219"/>
        <v>1.21947542</v>
      </c>
      <c r="HX31" s="75">
        <f t="shared" si="220"/>
        <v>2.094395102</v>
      </c>
      <c r="HY31" s="75">
        <f t="shared" si="221"/>
        <v>1.408128924</v>
      </c>
      <c r="HZ31" s="50">
        <f t="shared" si="222"/>
        <v>-2.094395102</v>
      </c>
      <c r="IA31" s="50">
        <f t="shared" si="223"/>
        <v>0</v>
      </c>
      <c r="IB31" s="72">
        <f t="shared" si="224"/>
        <v>-2.094395102</v>
      </c>
      <c r="IC31" s="72">
        <f t="shared" si="225"/>
        <v>-2.094395102</v>
      </c>
      <c r="ID31" s="72">
        <f t="shared" si="226"/>
        <v>-2.094395102</v>
      </c>
      <c r="IE31" s="73">
        <f t="shared" si="227"/>
        <v>1</v>
      </c>
      <c r="IF31" s="73">
        <f t="shared" si="228"/>
        <v>1.423072217</v>
      </c>
      <c r="IG31" s="74">
        <f t="shared" si="229"/>
        <v>1.423072217</v>
      </c>
      <c r="IH31" s="75">
        <f t="shared" si="230"/>
        <v>-0.7115361086</v>
      </c>
      <c r="II31" s="75">
        <f t="shared" si="231"/>
        <v>-1.232416692</v>
      </c>
      <c r="IJ31" s="75">
        <f t="shared" si="232"/>
        <v>-2.094395102</v>
      </c>
      <c r="IK31" s="75">
        <f t="shared" si="233"/>
        <v>1.423072217</v>
      </c>
    </row>
    <row r="32" ht="12.75" customHeight="1">
      <c r="A32" s="80">
        <f>'Cubic Input'!P36</f>
        <v>0.1421007032</v>
      </c>
      <c r="B32" s="80">
        <f>'Cubic Input'!Q36</f>
        <v>0.2544153235</v>
      </c>
      <c r="C32" s="80">
        <f>'Cubic Input'!R36</f>
        <v>0.7722212202</v>
      </c>
      <c r="D32" s="80">
        <f>'Cubic Input'!S36</f>
        <v>-0.04737848547</v>
      </c>
      <c r="E32" s="80">
        <f t="shared" ref="E32:H32" si="682">0</f>
        <v>0</v>
      </c>
      <c r="F32" s="80">
        <f t="shared" si="682"/>
        <v>0</v>
      </c>
      <c r="G32" s="80">
        <f t="shared" si="682"/>
        <v>0</v>
      </c>
      <c r="H32" s="81">
        <f t="shared" si="682"/>
        <v>0</v>
      </c>
      <c r="I32" s="65">
        <f>'Cubic Input'!M36</f>
        <v>0.07063590096</v>
      </c>
      <c r="J32" s="66">
        <f t="shared" si="27"/>
        <v>0.06012261703</v>
      </c>
      <c r="K32" s="66">
        <f t="shared" si="28"/>
        <v>-0.9252550615</v>
      </c>
      <c r="L32" s="67">
        <f t="shared" si="29"/>
        <v>0.06012261703</v>
      </c>
      <c r="M32" s="67">
        <f t="shared" si="30"/>
        <v>0</v>
      </c>
      <c r="N32" s="68">
        <f t="shared" si="31"/>
        <v>-0.9252550615</v>
      </c>
      <c r="O32" s="68">
        <f t="shared" si="32"/>
        <v>-2.165521713</v>
      </c>
      <c r="P32" s="69">
        <f t="shared" si="33"/>
        <v>-0.9252550615</v>
      </c>
      <c r="Q32" s="69">
        <f t="shared" si="34"/>
        <v>2.165521713</v>
      </c>
      <c r="R32" s="70">
        <f t="shared" ref="R32:U32" si="683">ATAN2(A32,E32)</f>
        <v>0</v>
      </c>
      <c r="S32" s="70">
        <f t="shared" si="683"/>
        <v>0</v>
      </c>
      <c r="T32" s="70">
        <f t="shared" si="683"/>
        <v>0</v>
      </c>
      <c r="U32" s="70">
        <f t="shared" si="683"/>
        <v>3.141592654</v>
      </c>
      <c r="V32" s="70">
        <f t="shared" ref="V32:Y32" si="684">SQRT(POWER(A32,2)+POWER(E32,2))</f>
        <v>0.1421007032</v>
      </c>
      <c r="W32" s="70">
        <f t="shared" si="684"/>
        <v>0.2544153235</v>
      </c>
      <c r="X32" s="70">
        <f t="shared" si="684"/>
        <v>0.7722212202</v>
      </c>
      <c r="Y32" s="70">
        <f t="shared" si="684"/>
        <v>0.04737848547</v>
      </c>
      <c r="Z32" s="71">
        <f t="shared" ref="Z32:AC32" si="685">R32-$R32</f>
        <v>0</v>
      </c>
      <c r="AA32" s="71">
        <f t="shared" si="685"/>
        <v>0</v>
      </c>
      <c r="AB32" s="71">
        <f t="shared" si="685"/>
        <v>0</v>
      </c>
      <c r="AC32" s="71">
        <f t="shared" si="685"/>
        <v>3.141592654</v>
      </c>
      <c r="AD32" s="71">
        <f t="shared" ref="AD32:AG32" si="686">V32/$V32</f>
        <v>1</v>
      </c>
      <c r="AE32" s="71">
        <f t="shared" si="686"/>
        <v>1.790387506</v>
      </c>
      <c r="AF32" s="71">
        <f t="shared" si="686"/>
        <v>5.434323709</v>
      </c>
      <c r="AG32" s="71">
        <f t="shared" si="686"/>
        <v>0.3334148559</v>
      </c>
      <c r="AH32" s="80">
        <f t="shared" ref="AH32:AK32" si="687">AD32*COS(Z32)</f>
        <v>1</v>
      </c>
      <c r="AI32" s="80">
        <f t="shared" si="687"/>
        <v>1.790387506</v>
      </c>
      <c r="AJ32" s="80">
        <f t="shared" si="687"/>
        <v>5.434323709</v>
      </c>
      <c r="AK32" s="80">
        <f t="shared" si="687"/>
        <v>-0.3334148559</v>
      </c>
      <c r="AL32" s="80">
        <f t="shared" ref="AL32:AO32" si="688">AD32*SIN(Z32)</f>
        <v>0</v>
      </c>
      <c r="AM32" s="80">
        <f t="shared" si="688"/>
        <v>0</v>
      </c>
      <c r="AN32" s="80">
        <f t="shared" si="688"/>
        <v>0</v>
      </c>
      <c r="AO32" s="80">
        <f t="shared" si="688"/>
        <v>0</v>
      </c>
      <c r="AP32" s="50">
        <f t="shared" si="41"/>
        <v>0</v>
      </c>
      <c r="AQ32" s="72">
        <f t="shared" si="42"/>
        <v>0</v>
      </c>
      <c r="AR32" s="72">
        <f t="shared" si="43"/>
        <v>0</v>
      </c>
      <c r="AS32" s="72">
        <f t="shared" si="44"/>
        <v>0</v>
      </c>
      <c r="AT32" s="73">
        <f t="shared" si="45"/>
        <v>5.73906463</v>
      </c>
      <c r="AU32" s="74">
        <f t="shared" si="46"/>
        <v>5.73906463</v>
      </c>
      <c r="AV32" s="75">
        <f t="shared" si="47"/>
        <v>-11.47812926</v>
      </c>
      <c r="AW32" s="75">
        <f t="shared" si="48"/>
        <v>0</v>
      </c>
      <c r="AX32" s="75">
        <f t="shared" si="49"/>
        <v>3.141592654</v>
      </c>
      <c r="AY32" s="75">
        <f t="shared" si="50"/>
        <v>11.47812926</v>
      </c>
      <c r="AZ32" s="50">
        <f t="shared" ref="AZ32:BA32" si="689">AZ$1*AA32</f>
        <v>0</v>
      </c>
      <c r="BA32" s="50">
        <f t="shared" si="689"/>
        <v>0</v>
      </c>
      <c r="BB32" s="72">
        <f t="shared" si="52"/>
        <v>0</v>
      </c>
      <c r="BC32" s="72">
        <f t="shared" si="53"/>
        <v>0</v>
      </c>
      <c r="BD32" s="72">
        <f t="shared" si="54"/>
        <v>0</v>
      </c>
      <c r="BE32" s="73">
        <f t="shared" ref="BE32:BF32" si="690">POWER(AE32,BE$1)</f>
        <v>1.790387506</v>
      </c>
      <c r="BF32" s="73">
        <f t="shared" si="690"/>
        <v>5.434323709</v>
      </c>
      <c r="BG32" s="74">
        <f t="shared" si="56"/>
        <v>9.729545272</v>
      </c>
      <c r="BH32" s="75">
        <f t="shared" si="57"/>
        <v>87.56590745</v>
      </c>
      <c r="BI32" s="75">
        <f t="shared" si="58"/>
        <v>0</v>
      </c>
      <c r="BJ32" s="75">
        <f t="shared" si="59"/>
        <v>0</v>
      </c>
      <c r="BK32" s="75">
        <f t="shared" si="60"/>
        <v>87.56590745</v>
      </c>
      <c r="BL32" s="50">
        <f t="shared" si="61"/>
        <v>3.141592654</v>
      </c>
      <c r="BM32" s="72">
        <f t="shared" si="62"/>
        <v>3.141592654</v>
      </c>
      <c r="BN32" s="72">
        <f t="shared" si="63"/>
        <v>3.141592654</v>
      </c>
      <c r="BO32" s="72">
        <f t="shared" si="64"/>
        <v>3.141592654</v>
      </c>
      <c r="BP32" s="73">
        <f t="shared" si="65"/>
        <v>0.3334148559</v>
      </c>
      <c r="BQ32" s="74">
        <f t="shared" si="66"/>
        <v>0.3334148559</v>
      </c>
      <c r="BR32" s="75">
        <f t="shared" si="67"/>
        <v>9.002201109</v>
      </c>
      <c r="BS32" s="75">
        <f t="shared" si="68"/>
        <v>0</v>
      </c>
      <c r="BT32" s="75">
        <f t="shared" si="69"/>
        <v>0</v>
      </c>
      <c r="BU32" s="75">
        <f t="shared" si="70"/>
        <v>9.002201109</v>
      </c>
      <c r="BV32" s="76">
        <f t="shared" ref="BV32:BW32" si="691">AV32+BH32+BR32</f>
        <v>85.0899793</v>
      </c>
      <c r="BW32" s="76">
        <f t="shared" si="691"/>
        <v>0</v>
      </c>
      <c r="BX32" s="76">
        <f t="shared" si="72"/>
        <v>0</v>
      </c>
      <c r="BY32" s="77">
        <f t="shared" si="73"/>
        <v>85.0899793</v>
      </c>
      <c r="BZ32" s="50">
        <f t="shared" ref="BZ32:CA32" si="692">BZ$1*AA32</f>
        <v>0</v>
      </c>
      <c r="CA32" s="50">
        <f t="shared" si="692"/>
        <v>0</v>
      </c>
      <c r="CB32" s="72">
        <f t="shared" si="75"/>
        <v>0</v>
      </c>
      <c r="CC32" s="72">
        <f t="shared" si="76"/>
        <v>0</v>
      </c>
      <c r="CD32" s="72">
        <f t="shared" si="77"/>
        <v>0</v>
      </c>
      <c r="CE32" s="73">
        <f t="shared" ref="CE32:CF32" si="693">POWER(AE32,CE$1)</f>
        <v>3.205487421</v>
      </c>
      <c r="CF32" s="73">
        <f t="shared" si="693"/>
        <v>29.53187417</v>
      </c>
      <c r="CG32" s="74">
        <f t="shared" si="79"/>
        <v>94.66405119</v>
      </c>
      <c r="CH32" s="75">
        <f t="shared" si="80"/>
        <v>-94.66405119</v>
      </c>
      <c r="CI32" s="75">
        <f t="shared" si="81"/>
        <v>0</v>
      </c>
      <c r="CJ32" s="75">
        <f t="shared" si="82"/>
        <v>3.141592654</v>
      </c>
      <c r="CK32" s="75">
        <f t="shared" si="83"/>
        <v>94.66405119</v>
      </c>
      <c r="CL32" s="50">
        <f t="shared" si="84"/>
        <v>0</v>
      </c>
      <c r="CM32" s="72">
        <f t="shared" si="85"/>
        <v>0</v>
      </c>
      <c r="CN32" s="72">
        <f t="shared" si="86"/>
        <v>0</v>
      </c>
      <c r="CO32" s="72">
        <f t="shared" si="87"/>
        <v>0</v>
      </c>
      <c r="CP32" s="73">
        <f t="shared" si="88"/>
        <v>160.485764</v>
      </c>
      <c r="CQ32" s="74">
        <f t="shared" si="89"/>
        <v>160.485764</v>
      </c>
      <c r="CR32" s="75">
        <f t="shared" si="90"/>
        <v>641.943056</v>
      </c>
      <c r="CS32" s="75">
        <f t="shared" si="91"/>
        <v>0</v>
      </c>
      <c r="CT32" s="75">
        <f t="shared" si="92"/>
        <v>0</v>
      </c>
      <c r="CU32" s="75">
        <f t="shared" si="93"/>
        <v>641.943056</v>
      </c>
      <c r="CV32" s="50">
        <f t="shared" si="94"/>
        <v>0</v>
      </c>
      <c r="CW32" s="50">
        <f t="shared" si="95"/>
        <v>3.141592654</v>
      </c>
      <c r="CX32" s="72">
        <f t="shared" si="96"/>
        <v>3.141592654</v>
      </c>
      <c r="CY32" s="72">
        <f t="shared" si="97"/>
        <v>3.141592654</v>
      </c>
      <c r="CZ32" s="72">
        <f t="shared" si="98"/>
        <v>3.141592654</v>
      </c>
      <c r="DA32" s="73">
        <f t="shared" si="99"/>
        <v>5.73906463</v>
      </c>
      <c r="DB32" s="73">
        <f t="shared" si="100"/>
        <v>0.3334148559</v>
      </c>
      <c r="DC32" s="74">
        <f t="shared" si="101"/>
        <v>1.913489407</v>
      </c>
      <c r="DD32" s="75">
        <f t="shared" si="102"/>
        <v>-7.653957626</v>
      </c>
      <c r="DE32" s="75">
        <f t="shared" si="103"/>
        <v>0</v>
      </c>
      <c r="DF32" s="75">
        <f t="shared" si="104"/>
        <v>3.141592654</v>
      </c>
      <c r="DG32" s="75">
        <f t="shared" si="105"/>
        <v>7.653957626</v>
      </c>
      <c r="DH32" s="50">
        <f t="shared" ref="DH32:DJ32" si="694">DH$1*AA32</f>
        <v>0</v>
      </c>
      <c r="DI32" s="50">
        <f t="shared" si="694"/>
        <v>0</v>
      </c>
      <c r="DJ32" s="50">
        <f t="shared" si="694"/>
        <v>3.141592654</v>
      </c>
      <c r="DK32" s="72">
        <f t="shared" si="107"/>
        <v>3.141592654</v>
      </c>
      <c r="DL32" s="72">
        <f t="shared" si="108"/>
        <v>3.141592654</v>
      </c>
      <c r="DM32" s="72">
        <f t="shared" si="109"/>
        <v>3.141592654</v>
      </c>
      <c r="DN32" s="73">
        <f t="shared" ref="DN32:DP32" si="695">POWER(AE32,DN$1)</f>
        <v>1.790387506</v>
      </c>
      <c r="DO32" s="73">
        <f t="shared" si="695"/>
        <v>5.434323709</v>
      </c>
      <c r="DP32" s="73">
        <f t="shared" si="695"/>
        <v>0.3334148559</v>
      </c>
      <c r="DQ32" s="74">
        <f t="shared" si="111"/>
        <v>3.243974935</v>
      </c>
      <c r="DR32" s="75">
        <f t="shared" si="112"/>
        <v>58.39154883</v>
      </c>
      <c r="DS32" s="75">
        <f t="shared" si="113"/>
        <v>0</v>
      </c>
      <c r="DT32" s="75">
        <f t="shared" si="114"/>
        <v>0</v>
      </c>
      <c r="DU32" s="75">
        <f t="shared" si="115"/>
        <v>58.39154883</v>
      </c>
      <c r="DV32" s="50">
        <f t="shared" si="116"/>
        <v>6.283185307</v>
      </c>
      <c r="DW32" s="72">
        <f t="shared" si="117"/>
        <v>6.283185307</v>
      </c>
      <c r="DX32" s="72">
        <f t="shared" si="118"/>
        <v>0</v>
      </c>
      <c r="DY32" s="72">
        <f t="shared" si="119"/>
        <v>0</v>
      </c>
      <c r="DZ32" s="73">
        <f t="shared" si="120"/>
        <v>0.1111654661</v>
      </c>
      <c r="EA32" s="74">
        <f t="shared" si="121"/>
        <v>0.1111654661</v>
      </c>
      <c r="EB32" s="75">
        <f t="shared" si="122"/>
        <v>3.001467586</v>
      </c>
      <c r="EC32" s="75">
        <f t="shared" si="123"/>
        <v>0</v>
      </c>
      <c r="ED32" s="75">
        <f t="shared" si="124"/>
        <v>0</v>
      </c>
      <c r="EE32" s="75">
        <f t="shared" si="125"/>
        <v>3.001467586</v>
      </c>
      <c r="EF32" s="76">
        <f t="shared" ref="EF32:EG32" si="696">CH32+CR32+DD32+DR32+EB32</f>
        <v>601.0180636</v>
      </c>
      <c r="EG32" s="76">
        <f t="shared" si="696"/>
        <v>0</v>
      </c>
      <c r="EH32" s="76">
        <f t="shared" si="127"/>
        <v>0</v>
      </c>
      <c r="EI32" s="77">
        <f t="shared" si="128"/>
        <v>601.0180636</v>
      </c>
      <c r="EJ32" s="50">
        <f t="shared" si="129"/>
        <v>0</v>
      </c>
      <c r="EK32" s="72">
        <f t="shared" si="130"/>
        <v>0</v>
      </c>
      <c r="EL32" s="72">
        <f t="shared" si="131"/>
        <v>0</v>
      </c>
      <c r="EM32" s="72">
        <f t="shared" si="132"/>
        <v>0</v>
      </c>
      <c r="EN32" s="73">
        <f t="shared" si="133"/>
        <v>24.51566976</v>
      </c>
      <c r="EO32" s="74">
        <f t="shared" si="134"/>
        <v>24.51566976</v>
      </c>
      <c r="EP32" s="75">
        <f t="shared" si="135"/>
        <v>127.3871568</v>
      </c>
      <c r="EQ32" s="75">
        <f t="shared" si="136"/>
        <v>0</v>
      </c>
      <c r="ER32" s="75">
        <f t="shared" si="137"/>
        <v>0</v>
      </c>
      <c r="ES32" s="75">
        <f t="shared" si="138"/>
        <v>127.3871568</v>
      </c>
      <c r="ET32" s="76">
        <f t="shared" ref="ET32:EU32" si="697">BV32+EP32</f>
        <v>212.4771361</v>
      </c>
      <c r="EU32" s="76">
        <f t="shared" si="697"/>
        <v>0</v>
      </c>
      <c r="EV32" s="76">
        <f t="shared" si="140"/>
        <v>0</v>
      </c>
      <c r="EW32" s="77">
        <f t="shared" si="141"/>
        <v>212.4771361</v>
      </c>
      <c r="EX32" s="50">
        <f t="shared" si="142"/>
        <v>0</v>
      </c>
      <c r="EY32" s="72">
        <f t="shared" si="143"/>
        <v>0</v>
      </c>
      <c r="EZ32" s="72">
        <f t="shared" si="144"/>
        <v>0</v>
      </c>
      <c r="FA32" s="72">
        <f t="shared" si="145"/>
        <v>0</v>
      </c>
      <c r="FB32" s="73">
        <f t="shared" si="146"/>
        <v>5.967201931</v>
      </c>
      <c r="FC32" s="74">
        <f t="shared" si="147"/>
        <v>5.967201931</v>
      </c>
      <c r="FD32" s="75">
        <f t="shared" si="148"/>
        <v>1.57872377</v>
      </c>
      <c r="FE32" s="75">
        <f t="shared" si="149"/>
        <v>0</v>
      </c>
      <c r="FF32" s="75">
        <f t="shared" si="150"/>
        <v>0</v>
      </c>
      <c r="FG32" s="75">
        <f t="shared" si="151"/>
        <v>1.57872377</v>
      </c>
      <c r="FH32" s="50">
        <f t="shared" si="152"/>
        <v>0</v>
      </c>
      <c r="FI32" s="72">
        <f t="shared" si="153"/>
        <v>0</v>
      </c>
      <c r="FJ32" s="72">
        <f t="shared" si="154"/>
        <v>0</v>
      </c>
      <c r="FK32" s="72">
        <f t="shared" si="155"/>
        <v>0</v>
      </c>
      <c r="FL32" s="73">
        <f t="shared" si="156"/>
        <v>3.205487421</v>
      </c>
      <c r="FM32" s="74">
        <f t="shared" si="157"/>
        <v>3.205487421</v>
      </c>
      <c r="FN32" s="75">
        <f t="shared" si="158"/>
        <v>-3.205487421</v>
      </c>
      <c r="FO32" s="75">
        <f t="shared" si="159"/>
        <v>0</v>
      </c>
      <c r="FP32" s="75">
        <f t="shared" si="160"/>
        <v>3.141592654</v>
      </c>
      <c r="FQ32" s="75">
        <f t="shared" si="161"/>
        <v>3.205487421</v>
      </c>
      <c r="FR32" s="76">
        <f t="shared" si="162"/>
        <v>13.09748371</v>
      </c>
      <c r="FS32" s="76">
        <f t="shared" si="163"/>
        <v>0</v>
      </c>
      <c r="FT32" s="76">
        <f t="shared" si="164"/>
        <v>0</v>
      </c>
      <c r="FU32" s="77">
        <f t="shared" si="165"/>
        <v>13.09748371</v>
      </c>
      <c r="FV32" s="50">
        <f t="shared" si="166"/>
        <v>0</v>
      </c>
      <c r="FW32" s="50">
        <f t="shared" si="167"/>
        <v>0</v>
      </c>
      <c r="FX32" s="72">
        <f t="shared" si="168"/>
        <v>0</v>
      </c>
      <c r="FY32" s="72">
        <f t="shared" si="169"/>
        <v>0</v>
      </c>
      <c r="FZ32" s="72">
        <f t="shared" si="170"/>
        <v>0</v>
      </c>
      <c r="GA32" s="73">
        <f t="shared" si="171"/>
        <v>13.09748371</v>
      </c>
      <c r="GB32" s="73">
        <f t="shared" si="172"/>
        <v>0.6334230337</v>
      </c>
      <c r="GC32" s="74">
        <f t="shared" si="173"/>
        <v>8.296247862</v>
      </c>
      <c r="GD32" s="75">
        <f t="shared" si="174"/>
        <v>0.921805318</v>
      </c>
      <c r="GE32" s="75">
        <f t="shared" si="175"/>
        <v>0</v>
      </c>
      <c r="GF32" s="75">
        <f t="shared" si="176"/>
        <v>0</v>
      </c>
      <c r="GG32" s="75">
        <f t="shared" si="177"/>
        <v>0.921805318</v>
      </c>
      <c r="GH32" s="78">
        <f t="shared" si="178"/>
        <v>-0.5</v>
      </c>
      <c r="GI32" s="78">
        <f t="shared" si="179"/>
        <v>-0.8660254038</v>
      </c>
      <c r="GJ32" s="78">
        <f t="shared" si="180"/>
        <v>-2.094395102</v>
      </c>
      <c r="GK32" s="78">
        <f t="shared" si="181"/>
        <v>1</v>
      </c>
      <c r="GL32" s="79">
        <f t="shared" si="182"/>
        <v>-0.5</v>
      </c>
      <c r="GM32" s="79">
        <f t="shared" si="183"/>
        <v>0.8660254038</v>
      </c>
      <c r="GN32" s="79">
        <f t="shared" si="184"/>
        <v>2.094395102</v>
      </c>
      <c r="GO32" s="79">
        <f t="shared" si="185"/>
        <v>1</v>
      </c>
      <c r="GP32" s="50">
        <f t="shared" si="186"/>
        <v>-2.094395102</v>
      </c>
      <c r="GQ32" s="50">
        <f t="shared" si="187"/>
        <v>0</v>
      </c>
      <c r="GR32" s="72">
        <f t="shared" si="188"/>
        <v>-2.094395102</v>
      </c>
      <c r="GS32" s="72">
        <f t="shared" si="189"/>
        <v>-2.094395102</v>
      </c>
      <c r="GT32" s="72">
        <f t="shared" si="190"/>
        <v>-2.094395102</v>
      </c>
      <c r="GU32" s="73">
        <f t="shared" si="191"/>
        <v>1</v>
      </c>
      <c r="GV32" s="73">
        <f t="shared" si="192"/>
        <v>1.57872377</v>
      </c>
      <c r="GW32" s="74">
        <f t="shared" si="193"/>
        <v>1.57872377</v>
      </c>
      <c r="GX32" s="75">
        <f t="shared" si="194"/>
        <v>-0.7893618852</v>
      </c>
      <c r="GY32" s="75">
        <f t="shared" si="195"/>
        <v>-1.367214891</v>
      </c>
      <c r="GZ32" s="75">
        <f t="shared" si="196"/>
        <v>-2.094395102</v>
      </c>
      <c r="HA32" s="75">
        <f t="shared" si="197"/>
        <v>1.57872377</v>
      </c>
      <c r="HB32" s="50">
        <f t="shared" si="198"/>
        <v>2.094395102</v>
      </c>
      <c r="HC32" s="50">
        <f t="shared" si="199"/>
        <v>0</v>
      </c>
      <c r="HD32" s="72">
        <f t="shared" si="200"/>
        <v>2.094395102</v>
      </c>
      <c r="HE32" s="72">
        <f t="shared" si="201"/>
        <v>2.094395102</v>
      </c>
      <c r="HF32" s="72">
        <f t="shared" si="202"/>
        <v>2.094395102</v>
      </c>
      <c r="HG32" s="73">
        <f t="shared" si="203"/>
        <v>1</v>
      </c>
      <c r="HH32" s="73">
        <f t="shared" si="204"/>
        <v>0.921805318</v>
      </c>
      <c r="HI32" s="74">
        <f t="shared" si="205"/>
        <v>0.921805318</v>
      </c>
      <c r="HJ32" s="75">
        <f t="shared" si="206"/>
        <v>-0.460902659</v>
      </c>
      <c r="HK32" s="75">
        <f t="shared" si="207"/>
        <v>0.7983068228</v>
      </c>
      <c r="HL32" s="75">
        <f t="shared" si="208"/>
        <v>2.094395102</v>
      </c>
      <c r="HM32" s="75">
        <f t="shared" si="209"/>
        <v>0.921805318</v>
      </c>
      <c r="HN32" s="50">
        <f t="shared" si="210"/>
        <v>2.094395102</v>
      </c>
      <c r="HO32" s="50">
        <f t="shared" si="211"/>
        <v>0</v>
      </c>
      <c r="HP32" s="72">
        <f t="shared" si="212"/>
        <v>2.094395102</v>
      </c>
      <c r="HQ32" s="72">
        <f t="shared" si="213"/>
        <v>2.094395102</v>
      </c>
      <c r="HR32" s="72">
        <f t="shared" si="214"/>
        <v>2.094395102</v>
      </c>
      <c r="HS32" s="73">
        <f t="shared" si="215"/>
        <v>1</v>
      </c>
      <c r="HT32" s="73">
        <f t="shared" si="216"/>
        <v>1.57872377</v>
      </c>
      <c r="HU32" s="74">
        <f t="shared" si="217"/>
        <v>1.57872377</v>
      </c>
      <c r="HV32" s="75">
        <f t="shared" si="218"/>
        <v>-0.7893618852</v>
      </c>
      <c r="HW32" s="75">
        <f t="shared" si="219"/>
        <v>1.367214891</v>
      </c>
      <c r="HX32" s="75">
        <f t="shared" si="220"/>
        <v>2.094395102</v>
      </c>
      <c r="HY32" s="75">
        <f t="shared" si="221"/>
        <v>1.57872377</v>
      </c>
      <c r="HZ32" s="50">
        <f t="shared" si="222"/>
        <v>-2.094395102</v>
      </c>
      <c r="IA32" s="50">
        <f t="shared" si="223"/>
        <v>0</v>
      </c>
      <c r="IB32" s="72">
        <f t="shared" si="224"/>
        <v>-2.094395102</v>
      </c>
      <c r="IC32" s="72">
        <f t="shared" si="225"/>
        <v>-2.094395102</v>
      </c>
      <c r="ID32" s="72">
        <f t="shared" si="226"/>
        <v>-2.094395102</v>
      </c>
      <c r="IE32" s="73">
        <f t="shared" si="227"/>
        <v>1</v>
      </c>
      <c r="IF32" s="73">
        <f t="shared" si="228"/>
        <v>0.921805318</v>
      </c>
      <c r="IG32" s="74">
        <f t="shared" si="229"/>
        <v>0.921805318</v>
      </c>
      <c r="IH32" s="75">
        <f t="shared" si="230"/>
        <v>-0.460902659</v>
      </c>
      <c r="II32" s="75">
        <f t="shared" si="231"/>
        <v>-0.7983068228</v>
      </c>
      <c r="IJ32" s="75">
        <f t="shared" si="232"/>
        <v>-2.094395102</v>
      </c>
      <c r="IK32" s="75">
        <f t="shared" si="233"/>
        <v>0.921805318</v>
      </c>
    </row>
    <row r="33" ht="12.75" customHeight="1">
      <c r="A33" s="80">
        <f>'Cubic Input'!P37</f>
        <v>0.1421007032</v>
      </c>
      <c r="B33" s="80">
        <f>'Cubic Input'!Q37</f>
        <v>0.2912212782</v>
      </c>
      <c r="C33" s="80">
        <f>'Cubic Input'!R37</f>
        <v>0.7607430285</v>
      </c>
      <c r="D33" s="80">
        <f>'Cubic Input'!S37</f>
        <v>-0.06956133473</v>
      </c>
      <c r="E33" s="80">
        <f t="shared" ref="E33:H33" si="698">0</f>
        <v>0</v>
      </c>
      <c r="F33" s="80">
        <f t="shared" si="698"/>
        <v>0</v>
      </c>
      <c r="G33" s="80">
        <f t="shared" si="698"/>
        <v>0</v>
      </c>
      <c r="H33" s="81">
        <f t="shared" si="698"/>
        <v>0</v>
      </c>
      <c r="I33" s="65">
        <f>'Cubic Input'!M37</f>
        <v>0.08160259972</v>
      </c>
      <c r="J33" s="66">
        <f t="shared" si="27"/>
        <v>0.08832363399</v>
      </c>
      <c r="K33" s="66">
        <f t="shared" si="28"/>
        <v>-1.068862159</v>
      </c>
      <c r="L33" s="67">
        <f t="shared" si="29"/>
        <v>0.08832363399</v>
      </c>
      <c r="M33" s="67">
        <f t="shared" si="30"/>
        <v>0</v>
      </c>
      <c r="N33" s="68">
        <f t="shared" si="31"/>
        <v>-1.068862159</v>
      </c>
      <c r="O33" s="68">
        <f t="shared" si="32"/>
        <v>-2.097592411</v>
      </c>
      <c r="P33" s="69">
        <f t="shared" si="33"/>
        <v>-1.068862159</v>
      </c>
      <c r="Q33" s="69">
        <f t="shared" si="34"/>
        <v>2.097592411</v>
      </c>
      <c r="R33" s="70">
        <f t="shared" ref="R33:U33" si="699">ATAN2(A33,E33)</f>
        <v>0</v>
      </c>
      <c r="S33" s="70">
        <f t="shared" si="699"/>
        <v>0</v>
      </c>
      <c r="T33" s="70">
        <f t="shared" si="699"/>
        <v>0</v>
      </c>
      <c r="U33" s="70">
        <f t="shared" si="699"/>
        <v>3.141592654</v>
      </c>
      <c r="V33" s="70">
        <f t="shared" ref="V33:Y33" si="700">SQRT(POWER(A33,2)+POWER(E33,2))</f>
        <v>0.1421007032</v>
      </c>
      <c r="W33" s="70">
        <f t="shared" si="700"/>
        <v>0.2912212782</v>
      </c>
      <c r="X33" s="70">
        <f t="shared" si="700"/>
        <v>0.7607430285</v>
      </c>
      <c r="Y33" s="70">
        <f t="shared" si="700"/>
        <v>0.06956133473</v>
      </c>
      <c r="Z33" s="71">
        <f t="shared" ref="Z33:AC33" si="701">R33-$R33</f>
        <v>0</v>
      </c>
      <c r="AA33" s="71">
        <f t="shared" si="701"/>
        <v>0</v>
      </c>
      <c r="AB33" s="71">
        <f t="shared" si="701"/>
        <v>0</v>
      </c>
      <c r="AC33" s="71">
        <f t="shared" si="701"/>
        <v>3.141592654</v>
      </c>
      <c r="AD33" s="71">
        <f t="shared" ref="AD33:AG33" si="702">V33/$V33</f>
        <v>1</v>
      </c>
      <c r="AE33" s="71">
        <f t="shared" si="702"/>
        <v>2.049400684</v>
      </c>
      <c r="AF33" s="71">
        <f t="shared" si="702"/>
        <v>5.353548657</v>
      </c>
      <c r="AG33" s="71">
        <f t="shared" si="702"/>
        <v>0.489521397</v>
      </c>
      <c r="AH33" s="80">
        <f t="shared" ref="AH33:AK33" si="703">AD33*COS(Z33)</f>
        <v>1</v>
      </c>
      <c r="AI33" s="80">
        <f t="shared" si="703"/>
        <v>2.049400684</v>
      </c>
      <c r="AJ33" s="80">
        <f t="shared" si="703"/>
        <v>5.353548657</v>
      </c>
      <c r="AK33" s="80">
        <f t="shared" si="703"/>
        <v>-0.489521397</v>
      </c>
      <c r="AL33" s="80">
        <f t="shared" ref="AL33:AO33" si="704">AD33*SIN(Z33)</f>
        <v>0</v>
      </c>
      <c r="AM33" s="80">
        <f t="shared" si="704"/>
        <v>0</v>
      </c>
      <c r="AN33" s="80">
        <f t="shared" si="704"/>
        <v>0</v>
      </c>
      <c r="AO33" s="80">
        <f t="shared" si="704"/>
        <v>0</v>
      </c>
      <c r="AP33" s="50">
        <f t="shared" si="41"/>
        <v>0</v>
      </c>
      <c r="AQ33" s="72">
        <f t="shared" si="42"/>
        <v>0</v>
      </c>
      <c r="AR33" s="72">
        <f t="shared" si="43"/>
        <v>0</v>
      </c>
      <c r="AS33" s="72">
        <f t="shared" si="44"/>
        <v>0</v>
      </c>
      <c r="AT33" s="73">
        <f t="shared" si="45"/>
        <v>8.607571331</v>
      </c>
      <c r="AU33" s="74">
        <f t="shared" si="46"/>
        <v>8.607571331</v>
      </c>
      <c r="AV33" s="75">
        <f t="shared" si="47"/>
        <v>-17.21514266</v>
      </c>
      <c r="AW33" s="75">
        <f t="shared" si="48"/>
        <v>0</v>
      </c>
      <c r="AX33" s="75">
        <f t="shared" si="49"/>
        <v>3.141592654</v>
      </c>
      <c r="AY33" s="75">
        <f t="shared" si="50"/>
        <v>17.21514266</v>
      </c>
      <c r="AZ33" s="50">
        <f t="shared" ref="AZ33:BA33" si="705">AZ$1*AA33</f>
        <v>0</v>
      </c>
      <c r="BA33" s="50">
        <f t="shared" si="705"/>
        <v>0</v>
      </c>
      <c r="BB33" s="72">
        <f t="shared" si="52"/>
        <v>0</v>
      </c>
      <c r="BC33" s="72">
        <f t="shared" si="53"/>
        <v>0</v>
      </c>
      <c r="BD33" s="72">
        <f t="shared" si="54"/>
        <v>0</v>
      </c>
      <c r="BE33" s="73">
        <f t="shared" ref="BE33:BF33" si="706">POWER(AE33,BE$1)</f>
        <v>2.049400684</v>
      </c>
      <c r="BF33" s="73">
        <f t="shared" si="706"/>
        <v>5.353548657</v>
      </c>
      <c r="BG33" s="74">
        <f t="shared" si="56"/>
        <v>10.97156628</v>
      </c>
      <c r="BH33" s="75">
        <f t="shared" si="57"/>
        <v>98.74409651</v>
      </c>
      <c r="BI33" s="75">
        <f t="shared" si="58"/>
        <v>0</v>
      </c>
      <c r="BJ33" s="75">
        <f t="shared" si="59"/>
        <v>0</v>
      </c>
      <c r="BK33" s="75">
        <f t="shared" si="60"/>
        <v>98.74409651</v>
      </c>
      <c r="BL33" s="50">
        <f t="shared" si="61"/>
        <v>3.141592654</v>
      </c>
      <c r="BM33" s="72">
        <f t="shared" si="62"/>
        <v>3.141592654</v>
      </c>
      <c r="BN33" s="72">
        <f t="shared" si="63"/>
        <v>3.141592654</v>
      </c>
      <c r="BO33" s="72">
        <f t="shared" si="64"/>
        <v>3.141592654</v>
      </c>
      <c r="BP33" s="73">
        <f t="shared" si="65"/>
        <v>0.489521397</v>
      </c>
      <c r="BQ33" s="74">
        <f t="shared" si="66"/>
        <v>0.489521397</v>
      </c>
      <c r="BR33" s="75">
        <f t="shared" si="67"/>
        <v>13.21707772</v>
      </c>
      <c r="BS33" s="75">
        <f t="shared" si="68"/>
        <v>0</v>
      </c>
      <c r="BT33" s="75">
        <f t="shared" si="69"/>
        <v>0</v>
      </c>
      <c r="BU33" s="75">
        <f t="shared" si="70"/>
        <v>13.21707772</v>
      </c>
      <c r="BV33" s="76">
        <f t="shared" ref="BV33:BW33" si="707">AV33+BH33+BR33</f>
        <v>94.74603157</v>
      </c>
      <c r="BW33" s="76">
        <f t="shared" si="707"/>
        <v>0</v>
      </c>
      <c r="BX33" s="76">
        <f t="shared" si="72"/>
        <v>0</v>
      </c>
      <c r="BY33" s="77">
        <f t="shared" si="73"/>
        <v>94.74603157</v>
      </c>
      <c r="BZ33" s="50">
        <f t="shared" ref="BZ33:CA33" si="708">BZ$1*AA33</f>
        <v>0</v>
      </c>
      <c r="CA33" s="50">
        <f t="shared" si="708"/>
        <v>0</v>
      </c>
      <c r="CB33" s="72">
        <f t="shared" si="75"/>
        <v>0</v>
      </c>
      <c r="CC33" s="72">
        <f t="shared" si="76"/>
        <v>0</v>
      </c>
      <c r="CD33" s="72">
        <f t="shared" si="77"/>
        <v>0</v>
      </c>
      <c r="CE33" s="73">
        <f t="shared" ref="CE33:CF33" si="709">POWER(AE33,CE$1)</f>
        <v>4.200043163</v>
      </c>
      <c r="CF33" s="73">
        <f t="shared" si="709"/>
        <v>28.66048322</v>
      </c>
      <c r="CG33" s="74">
        <f t="shared" si="79"/>
        <v>120.3752666</v>
      </c>
      <c r="CH33" s="75">
        <f t="shared" si="80"/>
        <v>-120.3752666</v>
      </c>
      <c r="CI33" s="75">
        <f t="shared" si="81"/>
        <v>0</v>
      </c>
      <c r="CJ33" s="75">
        <f t="shared" si="82"/>
        <v>3.141592654</v>
      </c>
      <c r="CK33" s="75">
        <f t="shared" si="83"/>
        <v>120.3752666</v>
      </c>
      <c r="CL33" s="50">
        <f t="shared" si="84"/>
        <v>0</v>
      </c>
      <c r="CM33" s="72">
        <f t="shared" si="85"/>
        <v>0</v>
      </c>
      <c r="CN33" s="72">
        <f t="shared" si="86"/>
        <v>0</v>
      </c>
      <c r="CO33" s="72">
        <f t="shared" si="87"/>
        <v>0</v>
      </c>
      <c r="CP33" s="73">
        <f t="shared" si="88"/>
        <v>153.4352915</v>
      </c>
      <c r="CQ33" s="74">
        <f t="shared" si="89"/>
        <v>153.4352915</v>
      </c>
      <c r="CR33" s="75">
        <f t="shared" si="90"/>
        <v>613.7411659</v>
      </c>
      <c r="CS33" s="75">
        <f t="shared" si="91"/>
        <v>0</v>
      </c>
      <c r="CT33" s="75">
        <f t="shared" si="92"/>
        <v>0</v>
      </c>
      <c r="CU33" s="75">
        <f t="shared" si="93"/>
        <v>613.7411659</v>
      </c>
      <c r="CV33" s="50">
        <f t="shared" si="94"/>
        <v>0</v>
      </c>
      <c r="CW33" s="50">
        <f t="shared" si="95"/>
        <v>3.141592654</v>
      </c>
      <c r="CX33" s="72">
        <f t="shared" si="96"/>
        <v>3.141592654</v>
      </c>
      <c r="CY33" s="72">
        <f t="shared" si="97"/>
        <v>3.141592654</v>
      </c>
      <c r="CZ33" s="72">
        <f t="shared" si="98"/>
        <v>3.141592654</v>
      </c>
      <c r="DA33" s="73">
        <f t="shared" si="99"/>
        <v>8.607571331</v>
      </c>
      <c r="DB33" s="73">
        <f t="shared" si="100"/>
        <v>0.489521397</v>
      </c>
      <c r="DC33" s="74">
        <f t="shared" si="101"/>
        <v>4.213590343</v>
      </c>
      <c r="DD33" s="75">
        <f t="shared" si="102"/>
        <v>-16.85436137</v>
      </c>
      <c r="DE33" s="75">
        <f t="shared" si="103"/>
        <v>0</v>
      </c>
      <c r="DF33" s="75">
        <f t="shared" si="104"/>
        <v>3.141592654</v>
      </c>
      <c r="DG33" s="75">
        <f t="shared" si="105"/>
        <v>16.85436137</v>
      </c>
      <c r="DH33" s="50">
        <f t="shared" ref="DH33:DJ33" si="710">DH$1*AA33</f>
        <v>0</v>
      </c>
      <c r="DI33" s="50">
        <f t="shared" si="710"/>
        <v>0</v>
      </c>
      <c r="DJ33" s="50">
        <f t="shared" si="710"/>
        <v>3.141592654</v>
      </c>
      <c r="DK33" s="72">
        <f t="shared" si="107"/>
        <v>3.141592654</v>
      </c>
      <c r="DL33" s="72">
        <f t="shared" si="108"/>
        <v>3.141592654</v>
      </c>
      <c r="DM33" s="72">
        <f t="shared" si="109"/>
        <v>3.141592654</v>
      </c>
      <c r="DN33" s="73">
        <f t="shared" ref="DN33:DP33" si="711">POWER(AE33,DN$1)</f>
        <v>2.049400684</v>
      </c>
      <c r="DO33" s="73">
        <f t="shared" si="711"/>
        <v>5.353548657</v>
      </c>
      <c r="DP33" s="73">
        <f t="shared" si="711"/>
        <v>0.489521397</v>
      </c>
      <c r="DQ33" s="74">
        <f t="shared" si="111"/>
        <v>5.370816453</v>
      </c>
      <c r="DR33" s="75">
        <f t="shared" si="112"/>
        <v>96.67469615</v>
      </c>
      <c r="DS33" s="75">
        <f t="shared" si="113"/>
        <v>0</v>
      </c>
      <c r="DT33" s="75">
        <f t="shared" si="114"/>
        <v>0</v>
      </c>
      <c r="DU33" s="75">
        <f t="shared" si="115"/>
        <v>96.67469615</v>
      </c>
      <c r="DV33" s="50">
        <f t="shared" si="116"/>
        <v>6.283185307</v>
      </c>
      <c r="DW33" s="72">
        <f t="shared" si="117"/>
        <v>6.283185307</v>
      </c>
      <c r="DX33" s="72">
        <f t="shared" si="118"/>
        <v>0</v>
      </c>
      <c r="DY33" s="72">
        <f t="shared" si="119"/>
        <v>0</v>
      </c>
      <c r="DZ33" s="73">
        <f t="shared" si="120"/>
        <v>0.2396311981</v>
      </c>
      <c r="EA33" s="74">
        <f t="shared" si="121"/>
        <v>0.2396311981</v>
      </c>
      <c r="EB33" s="75">
        <f t="shared" si="122"/>
        <v>6.47004235</v>
      </c>
      <c r="EC33" s="75">
        <f t="shared" si="123"/>
        <v>0</v>
      </c>
      <c r="ED33" s="75">
        <f t="shared" si="124"/>
        <v>0</v>
      </c>
      <c r="EE33" s="75">
        <f t="shared" si="125"/>
        <v>6.47004235</v>
      </c>
      <c r="EF33" s="76">
        <f t="shared" ref="EF33:EG33" si="712">CH33+CR33+DD33+DR33+EB33</f>
        <v>579.6562764</v>
      </c>
      <c r="EG33" s="76">
        <f t="shared" si="712"/>
        <v>0</v>
      </c>
      <c r="EH33" s="76">
        <f t="shared" si="127"/>
        <v>0</v>
      </c>
      <c r="EI33" s="77">
        <f t="shared" si="128"/>
        <v>579.6562764</v>
      </c>
      <c r="EJ33" s="50">
        <f t="shared" si="129"/>
        <v>0</v>
      </c>
      <c r="EK33" s="72">
        <f t="shared" si="130"/>
        <v>0</v>
      </c>
      <c r="EL33" s="72">
        <f t="shared" si="131"/>
        <v>0</v>
      </c>
      <c r="EM33" s="72">
        <f t="shared" si="132"/>
        <v>0</v>
      </c>
      <c r="EN33" s="73">
        <f t="shared" si="133"/>
        <v>24.07605193</v>
      </c>
      <c r="EO33" s="74">
        <f t="shared" si="134"/>
        <v>24.07605193</v>
      </c>
      <c r="EP33" s="75">
        <f t="shared" si="135"/>
        <v>125.1028355</v>
      </c>
      <c r="EQ33" s="75">
        <f t="shared" si="136"/>
        <v>0</v>
      </c>
      <c r="ER33" s="75">
        <f t="shared" si="137"/>
        <v>0</v>
      </c>
      <c r="ES33" s="75">
        <f t="shared" si="138"/>
        <v>125.1028355</v>
      </c>
      <c r="ET33" s="76">
        <f t="shared" ref="ET33:EU33" si="713">BV33+EP33</f>
        <v>219.8488671</v>
      </c>
      <c r="EU33" s="76">
        <f t="shared" si="713"/>
        <v>0</v>
      </c>
      <c r="EV33" s="76">
        <f t="shared" si="140"/>
        <v>0</v>
      </c>
      <c r="EW33" s="77">
        <f t="shared" si="141"/>
        <v>219.8488671</v>
      </c>
      <c r="EX33" s="50">
        <f t="shared" si="142"/>
        <v>0</v>
      </c>
      <c r="EY33" s="72">
        <f t="shared" si="143"/>
        <v>0</v>
      </c>
      <c r="EZ33" s="72">
        <f t="shared" si="144"/>
        <v>0</v>
      </c>
      <c r="FA33" s="72">
        <f t="shared" si="145"/>
        <v>0</v>
      </c>
      <c r="FB33" s="73">
        <f t="shared" si="146"/>
        <v>6.035428056</v>
      </c>
      <c r="FC33" s="74">
        <f t="shared" si="147"/>
        <v>6.035428056</v>
      </c>
      <c r="FD33" s="75">
        <f t="shared" si="148"/>
        <v>1.596774141</v>
      </c>
      <c r="FE33" s="75">
        <f t="shared" si="149"/>
        <v>0</v>
      </c>
      <c r="FF33" s="75">
        <f t="shared" si="150"/>
        <v>0</v>
      </c>
      <c r="FG33" s="75">
        <f t="shared" si="151"/>
        <v>1.596774141</v>
      </c>
      <c r="FH33" s="50">
        <f t="shared" si="152"/>
        <v>0</v>
      </c>
      <c r="FI33" s="72">
        <f t="shared" si="153"/>
        <v>0</v>
      </c>
      <c r="FJ33" s="72">
        <f t="shared" si="154"/>
        <v>0</v>
      </c>
      <c r="FK33" s="72">
        <f t="shared" si="155"/>
        <v>0</v>
      </c>
      <c r="FL33" s="73">
        <f t="shared" si="156"/>
        <v>4.200043163</v>
      </c>
      <c r="FM33" s="74">
        <f t="shared" si="157"/>
        <v>4.200043163</v>
      </c>
      <c r="FN33" s="75">
        <f t="shared" si="158"/>
        <v>-4.200043163</v>
      </c>
      <c r="FO33" s="75">
        <f t="shared" si="159"/>
        <v>0</v>
      </c>
      <c r="FP33" s="75">
        <f t="shared" si="160"/>
        <v>3.141592654</v>
      </c>
      <c r="FQ33" s="75">
        <f t="shared" si="161"/>
        <v>4.200043163</v>
      </c>
      <c r="FR33" s="76">
        <f t="shared" si="162"/>
        <v>11.86060281</v>
      </c>
      <c r="FS33" s="76">
        <f t="shared" si="163"/>
        <v>0</v>
      </c>
      <c r="FT33" s="76">
        <f t="shared" si="164"/>
        <v>0</v>
      </c>
      <c r="FU33" s="77">
        <f t="shared" si="165"/>
        <v>11.86060281</v>
      </c>
      <c r="FV33" s="50">
        <f t="shared" si="166"/>
        <v>0</v>
      </c>
      <c r="FW33" s="50">
        <f t="shared" si="167"/>
        <v>0</v>
      </c>
      <c r="FX33" s="72">
        <f t="shared" si="168"/>
        <v>0</v>
      </c>
      <c r="FY33" s="72">
        <f t="shared" si="169"/>
        <v>0</v>
      </c>
      <c r="FZ33" s="72">
        <f t="shared" si="170"/>
        <v>0</v>
      </c>
      <c r="GA33" s="73">
        <f t="shared" si="171"/>
        <v>11.86060281</v>
      </c>
      <c r="GB33" s="73">
        <f t="shared" si="172"/>
        <v>0.626262647</v>
      </c>
      <c r="GC33" s="74">
        <f t="shared" si="173"/>
        <v>7.427852509</v>
      </c>
      <c r="GD33" s="75">
        <f t="shared" si="174"/>
        <v>0.8253169454</v>
      </c>
      <c r="GE33" s="75">
        <f t="shared" si="175"/>
        <v>0</v>
      </c>
      <c r="GF33" s="75">
        <f t="shared" si="176"/>
        <v>0</v>
      </c>
      <c r="GG33" s="75">
        <f t="shared" si="177"/>
        <v>0.8253169454</v>
      </c>
      <c r="GH33" s="78">
        <f t="shared" si="178"/>
        <v>-0.5</v>
      </c>
      <c r="GI33" s="78">
        <f t="shared" si="179"/>
        <v>-0.8660254038</v>
      </c>
      <c r="GJ33" s="78">
        <f t="shared" si="180"/>
        <v>-2.094395102</v>
      </c>
      <c r="GK33" s="78">
        <f t="shared" si="181"/>
        <v>1</v>
      </c>
      <c r="GL33" s="79">
        <f t="shared" si="182"/>
        <v>-0.5</v>
      </c>
      <c r="GM33" s="79">
        <f t="shared" si="183"/>
        <v>0.8660254038</v>
      </c>
      <c r="GN33" s="79">
        <f t="shared" si="184"/>
        <v>2.094395102</v>
      </c>
      <c r="GO33" s="79">
        <f t="shared" si="185"/>
        <v>1</v>
      </c>
      <c r="GP33" s="50">
        <f t="shared" si="186"/>
        <v>-2.094395102</v>
      </c>
      <c r="GQ33" s="50">
        <f t="shared" si="187"/>
        <v>0</v>
      </c>
      <c r="GR33" s="72">
        <f t="shared" si="188"/>
        <v>-2.094395102</v>
      </c>
      <c r="GS33" s="72">
        <f t="shared" si="189"/>
        <v>-2.094395102</v>
      </c>
      <c r="GT33" s="72">
        <f t="shared" si="190"/>
        <v>-2.094395102</v>
      </c>
      <c r="GU33" s="73">
        <f t="shared" si="191"/>
        <v>1</v>
      </c>
      <c r="GV33" s="73">
        <f t="shared" si="192"/>
        <v>1.596774141</v>
      </c>
      <c r="GW33" s="74">
        <f t="shared" si="193"/>
        <v>1.596774141</v>
      </c>
      <c r="GX33" s="75">
        <f t="shared" si="194"/>
        <v>-0.7983870704</v>
      </c>
      <c r="GY33" s="75">
        <f t="shared" si="195"/>
        <v>-1.38284697</v>
      </c>
      <c r="GZ33" s="75">
        <f t="shared" si="196"/>
        <v>-2.094395102</v>
      </c>
      <c r="HA33" s="75">
        <f t="shared" si="197"/>
        <v>1.596774141</v>
      </c>
      <c r="HB33" s="50">
        <f t="shared" si="198"/>
        <v>2.094395102</v>
      </c>
      <c r="HC33" s="50">
        <f t="shared" si="199"/>
        <v>0</v>
      </c>
      <c r="HD33" s="72">
        <f t="shared" si="200"/>
        <v>2.094395102</v>
      </c>
      <c r="HE33" s="72">
        <f t="shared" si="201"/>
        <v>2.094395102</v>
      </c>
      <c r="HF33" s="72">
        <f t="shared" si="202"/>
        <v>2.094395102</v>
      </c>
      <c r="HG33" s="73">
        <f t="shared" si="203"/>
        <v>1</v>
      </c>
      <c r="HH33" s="73">
        <f t="shared" si="204"/>
        <v>0.8253169454</v>
      </c>
      <c r="HI33" s="74">
        <f t="shared" si="205"/>
        <v>0.8253169454</v>
      </c>
      <c r="HJ33" s="75">
        <f t="shared" si="206"/>
        <v>-0.4126584727</v>
      </c>
      <c r="HK33" s="75">
        <f t="shared" si="207"/>
        <v>0.7147454409</v>
      </c>
      <c r="HL33" s="75">
        <f t="shared" si="208"/>
        <v>2.094395102</v>
      </c>
      <c r="HM33" s="75">
        <f t="shared" si="209"/>
        <v>0.8253169454</v>
      </c>
      <c r="HN33" s="50">
        <f t="shared" si="210"/>
        <v>2.094395102</v>
      </c>
      <c r="HO33" s="50">
        <f t="shared" si="211"/>
        <v>0</v>
      </c>
      <c r="HP33" s="72">
        <f t="shared" si="212"/>
        <v>2.094395102</v>
      </c>
      <c r="HQ33" s="72">
        <f t="shared" si="213"/>
        <v>2.094395102</v>
      </c>
      <c r="HR33" s="72">
        <f t="shared" si="214"/>
        <v>2.094395102</v>
      </c>
      <c r="HS33" s="73">
        <f t="shared" si="215"/>
        <v>1</v>
      </c>
      <c r="HT33" s="73">
        <f t="shared" si="216"/>
        <v>1.596774141</v>
      </c>
      <c r="HU33" s="74">
        <f t="shared" si="217"/>
        <v>1.596774141</v>
      </c>
      <c r="HV33" s="75">
        <f t="shared" si="218"/>
        <v>-0.7983870704</v>
      </c>
      <c r="HW33" s="75">
        <f t="shared" si="219"/>
        <v>1.38284697</v>
      </c>
      <c r="HX33" s="75">
        <f t="shared" si="220"/>
        <v>2.094395102</v>
      </c>
      <c r="HY33" s="75">
        <f t="shared" si="221"/>
        <v>1.596774141</v>
      </c>
      <c r="HZ33" s="50">
        <f t="shared" si="222"/>
        <v>-2.094395102</v>
      </c>
      <c r="IA33" s="50">
        <f t="shared" si="223"/>
        <v>0</v>
      </c>
      <c r="IB33" s="72">
        <f t="shared" si="224"/>
        <v>-2.094395102</v>
      </c>
      <c r="IC33" s="72">
        <f t="shared" si="225"/>
        <v>-2.094395102</v>
      </c>
      <c r="ID33" s="72">
        <f t="shared" si="226"/>
        <v>-2.094395102</v>
      </c>
      <c r="IE33" s="73">
        <f t="shared" si="227"/>
        <v>1</v>
      </c>
      <c r="IF33" s="73">
        <f t="shared" si="228"/>
        <v>0.8253169454</v>
      </c>
      <c r="IG33" s="74">
        <f t="shared" si="229"/>
        <v>0.8253169454</v>
      </c>
      <c r="IH33" s="75">
        <f t="shared" si="230"/>
        <v>-0.4126584727</v>
      </c>
      <c r="II33" s="75">
        <f t="shared" si="231"/>
        <v>-0.7147454409</v>
      </c>
      <c r="IJ33" s="75">
        <f t="shared" si="232"/>
        <v>-2.094395102</v>
      </c>
      <c r="IK33" s="75">
        <f t="shared" si="233"/>
        <v>0.8253169454</v>
      </c>
    </row>
    <row r="34" ht="12.75" customHeight="1">
      <c r="A34" s="80">
        <f>'Cubic Input'!P38</f>
        <v>0.1421007032</v>
      </c>
      <c r="B34" s="80">
        <f>'Cubic Input'!Q38</f>
        <v>0.2961510166</v>
      </c>
      <c r="C34" s="80">
        <f>'Cubic Input'!R38</f>
        <v>0.7580267547</v>
      </c>
      <c r="D34" s="80">
        <f>'Cubic Input'!S38</f>
        <v>-0.0659720866</v>
      </c>
      <c r="E34" s="80">
        <f t="shared" ref="E34:H34" si="714">0</f>
        <v>0</v>
      </c>
      <c r="F34" s="80">
        <f t="shared" si="714"/>
        <v>0</v>
      </c>
      <c r="G34" s="80">
        <f t="shared" si="714"/>
        <v>0</v>
      </c>
      <c r="H34" s="81">
        <f t="shared" si="714"/>
        <v>0</v>
      </c>
      <c r="I34" s="65">
        <f>'Cubic Input'!M38</f>
        <v>0.07763434575</v>
      </c>
      <c r="J34" s="66">
        <f t="shared" si="27"/>
        <v>0.08415289595</v>
      </c>
      <c r="K34" s="66">
        <f t="shared" si="28"/>
        <v>-1.084122722</v>
      </c>
      <c r="L34" s="67">
        <f t="shared" si="29"/>
        <v>0.08415289595</v>
      </c>
      <c r="M34" s="67">
        <f t="shared" si="30"/>
        <v>0</v>
      </c>
      <c r="N34" s="68">
        <f t="shared" si="31"/>
        <v>-1.084122722</v>
      </c>
      <c r="O34" s="68">
        <f t="shared" si="32"/>
        <v>-2.083644783</v>
      </c>
      <c r="P34" s="69">
        <f t="shared" si="33"/>
        <v>-1.084122722</v>
      </c>
      <c r="Q34" s="69">
        <f t="shared" si="34"/>
        <v>2.083644783</v>
      </c>
      <c r="R34" s="70">
        <f t="shared" ref="R34:U34" si="715">ATAN2(A34,E34)</f>
        <v>0</v>
      </c>
      <c r="S34" s="70">
        <f t="shared" si="715"/>
        <v>0</v>
      </c>
      <c r="T34" s="70">
        <f t="shared" si="715"/>
        <v>0</v>
      </c>
      <c r="U34" s="70">
        <f t="shared" si="715"/>
        <v>3.141592654</v>
      </c>
      <c r="V34" s="70">
        <f t="shared" ref="V34:Y34" si="716">SQRT(POWER(A34,2)+POWER(E34,2))</f>
        <v>0.1421007032</v>
      </c>
      <c r="W34" s="70">
        <f t="shared" si="716"/>
        <v>0.2961510166</v>
      </c>
      <c r="X34" s="70">
        <f t="shared" si="716"/>
        <v>0.7580267547</v>
      </c>
      <c r="Y34" s="70">
        <f t="shared" si="716"/>
        <v>0.0659720866</v>
      </c>
      <c r="Z34" s="71">
        <f t="shared" ref="Z34:AC34" si="717">R34-$R34</f>
        <v>0</v>
      </c>
      <c r="AA34" s="71">
        <f t="shared" si="717"/>
        <v>0</v>
      </c>
      <c r="AB34" s="71">
        <f t="shared" si="717"/>
        <v>0</v>
      </c>
      <c r="AC34" s="71">
        <f t="shared" si="717"/>
        <v>3.141592654</v>
      </c>
      <c r="AD34" s="71">
        <f t="shared" ref="AD34:AG34" si="718">V34/$V34</f>
        <v>1</v>
      </c>
      <c r="AE34" s="71">
        <f t="shared" si="718"/>
        <v>2.084092549</v>
      </c>
      <c r="AF34" s="71">
        <f t="shared" si="718"/>
        <v>5.334433524</v>
      </c>
      <c r="AG34" s="71">
        <f t="shared" si="718"/>
        <v>0.4642629145</v>
      </c>
      <c r="AH34" s="80">
        <f t="shared" ref="AH34:AK34" si="719">AD34*COS(Z34)</f>
        <v>1</v>
      </c>
      <c r="AI34" s="80">
        <f t="shared" si="719"/>
        <v>2.084092549</v>
      </c>
      <c r="AJ34" s="80">
        <f t="shared" si="719"/>
        <v>5.334433524</v>
      </c>
      <c r="AK34" s="80">
        <f t="shared" si="719"/>
        <v>-0.4642629145</v>
      </c>
      <c r="AL34" s="80">
        <f t="shared" ref="AL34:AO34" si="720">AD34*SIN(Z34)</f>
        <v>0</v>
      </c>
      <c r="AM34" s="80">
        <f t="shared" si="720"/>
        <v>0</v>
      </c>
      <c r="AN34" s="80">
        <f t="shared" si="720"/>
        <v>0</v>
      </c>
      <c r="AO34" s="80">
        <f t="shared" si="720"/>
        <v>0</v>
      </c>
      <c r="AP34" s="50">
        <f t="shared" si="41"/>
        <v>0</v>
      </c>
      <c r="AQ34" s="72">
        <f t="shared" si="42"/>
        <v>0</v>
      </c>
      <c r="AR34" s="72">
        <f t="shared" si="43"/>
        <v>0</v>
      </c>
      <c r="AS34" s="72">
        <f t="shared" si="44"/>
        <v>0</v>
      </c>
      <c r="AT34" s="73">
        <f t="shared" si="45"/>
        <v>9.052134589</v>
      </c>
      <c r="AU34" s="74">
        <f t="shared" si="46"/>
        <v>9.052134589</v>
      </c>
      <c r="AV34" s="75">
        <f t="shared" si="47"/>
        <v>-18.10426918</v>
      </c>
      <c r="AW34" s="75">
        <f t="shared" si="48"/>
        <v>0</v>
      </c>
      <c r="AX34" s="75">
        <f t="shared" si="49"/>
        <v>3.141592654</v>
      </c>
      <c r="AY34" s="75">
        <f t="shared" si="50"/>
        <v>18.10426918</v>
      </c>
      <c r="AZ34" s="50">
        <f t="shared" ref="AZ34:BA34" si="721">AZ$1*AA34</f>
        <v>0</v>
      </c>
      <c r="BA34" s="50">
        <f t="shared" si="721"/>
        <v>0</v>
      </c>
      <c r="BB34" s="72">
        <f t="shared" si="52"/>
        <v>0</v>
      </c>
      <c r="BC34" s="72">
        <f t="shared" si="53"/>
        <v>0</v>
      </c>
      <c r="BD34" s="72">
        <f t="shared" si="54"/>
        <v>0</v>
      </c>
      <c r="BE34" s="73">
        <f t="shared" ref="BE34:BF34" si="722">POWER(AE34,BE$1)</f>
        <v>2.084092549</v>
      </c>
      <c r="BF34" s="73">
        <f t="shared" si="722"/>
        <v>5.334433524</v>
      </c>
      <c r="BG34" s="74">
        <f t="shared" si="56"/>
        <v>11.11745316</v>
      </c>
      <c r="BH34" s="75">
        <f t="shared" si="57"/>
        <v>100.0570784</v>
      </c>
      <c r="BI34" s="75">
        <f t="shared" si="58"/>
        <v>0</v>
      </c>
      <c r="BJ34" s="75">
        <f t="shared" si="59"/>
        <v>0</v>
      </c>
      <c r="BK34" s="75">
        <f t="shared" si="60"/>
        <v>100.0570784</v>
      </c>
      <c r="BL34" s="50">
        <f t="shared" si="61"/>
        <v>3.141592654</v>
      </c>
      <c r="BM34" s="72">
        <f t="shared" si="62"/>
        <v>3.141592654</v>
      </c>
      <c r="BN34" s="72">
        <f t="shared" si="63"/>
        <v>3.141592654</v>
      </c>
      <c r="BO34" s="72">
        <f t="shared" si="64"/>
        <v>3.141592654</v>
      </c>
      <c r="BP34" s="73">
        <f t="shared" si="65"/>
        <v>0.4642629145</v>
      </c>
      <c r="BQ34" s="74">
        <f t="shared" si="66"/>
        <v>0.4642629145</v>
      </c>
      <c r="BR34" s="75">
        <f t="shared" si="67"/>
        <v>12.53509869</v>
      </c>
      <c r="BS34" s="75">
        <f t="shared" si="68"/>
        <v>0</v>
      </c>
      <c r="BT34" s="75">
        <f t="shared" si="69"/>
        <v>0</v>
      </c>
      <c r="BU34" s="75">
        <f t="shared" si="70"/>
        <v>12.53509869</v>
      </c>
      <c r="BV34" s="76">
        <f t="shared" ref="BV34:BW34" si="723">AV34+BH34+BR34</f>
        <v>94.48790794</v>
      </c>
      <c r="BW34" s="76">
        <f t="shared" si="723"/>
        <v>0</v>
      </c>
      <c r="BX34" s="76">
        <f t="shared" si="72"/>
        <v>0</v>
      </c>
      <c r="BY34" s="77">
        <f t="shared" si="73"/>
        <v>94.48790794</v>
      </c>
      <c r="BZ34" s="50">
        <f t="shared" ref="BZ34:CA34" si="724">BZ$1*AA34</f>
        <v>0</v>
      </c>
      <c r="CA34" s="50">
        <f t="shared" si="724"/>
        <v>0</v>
      </c>
      <c r="CB34" s="72">
        <f t="shared" si="75"/>
        <v>0</v>
      </c>
      <c r="CC34" s="72">
        <f t="shared" si="76"/>
        <v>0</v>
      </c>
      <c r="CD34" s="72">
        <f t="shared" si="77"/>
        <v>0</v>
      </c>
      <c r="CE34" s="73">
        <f t="shared" ref="CE34:CF34" si="725">POWER(AE34,CE$1)</f>
        <v>4.343441751</v>
      </c>
      <c r="CF34" s="73">
        <f t="shared" si="725"/>
        <v>28.45618102</v>
      </c>
      <c r="CG34" s="74">
        <f t="shared" si="79"/>
        <v>123.5977647</v>
      </c>
      <c r="CH34" s="75">
        <f t="shared" si="80"/>
        <v>-123.5977647</v>
      </c>
      <c r="CI34" s="75">
        <f t="shared" si="81"/>
        <v>0</v>
      </c>
      <c r="CJ34" s="75">
        <f t="shared" si="82"/>
        <v>3.141592654</v>
      </c>
      <c r="CK34" s="75">
        <f t="shared" si="83"/>
        <v>123.5977647</v>
      </c>
      <c r="CL34" s="50">
        <f t="shared" si="84"/>
        <v>0</v>
      </c>
      <c r="CM34" s="72">
        <f t="shared" si="85"/>
        <v>0</v>
      </c>
      <c r="CN34" s="72">
        <f t="shared" si="86"/>
        <v>0</v>
      </c>
      <c r="CO34" s="72">
        <f t="shared" si="87"/>
        <v>0</v>
      </c>
      <c r="CP34" s="73">
        <f t="shared" si="88"/>
        <v>151.797606</v>
      </c>
      <c r="CQ34" s="74">
        <f t="shared" si="89"/>
        <v>151.797606</v>
      </c>
      <c r="CR34" s="75">
        <f t="shared" si="90"/>
        <v>607.190424</v>
      </c>
      <c r="CS34" s="75">
        <f t="shared" si="91"/>
        <v>0</v>
      </c>
      <c r="CT34" s="75">
        <f t="shared" si="92"/>
        <v>0</v>
      </c>
      <c r="CU34" s="75">
        <f t="shared" si="93"/>
        <v>607.190424</v>
      </c>
      <c r="CV34" s="50">
        <f t="shared" si="94"/>
        <v>0</v>
      </c>
      <c r="CW34" s="50">
        <f t="shared" si="95"/>
        <v>3.141592654</v>
      </c>
      <c r="CX34" s="72">
        <f t="shared" si="96"/>
        <v>3.141592654</v>
      </c>
      <c r="CY34" s="72">
        <f t="shared" si="97"/>
        <v>3.141592654</v>
      </c>
      <c r="CZ34" s="72">
        <f t="shared" si="98"/>
        <v>3.141592654</v>
      </c>
      <c r="DA34" s="73">
        <f t="shared" si="99"/>
        <v>9.052134589</v>
      </c>
      <c r="DB34" s="73">
        <f t="shared" si="100"/>
        <v>0.4642629145</v>
      </c>
      <c r="DC34" s="74">
        <f t="shared" si="101"/>
        <v>4.202570387</v>
      </c>
      <c r="DD34" s="75">
        <f t="shared" si="102"/>
        <v>-16.81028155</v>
      </c>
      <c r="DE34" s="75">
        <f t="shared" si="103"/>
        <v>0</v>
      </c>
      <c r="DF34" s="75">
        <f t="shared" si="104"/>
        <v>3.141592654</v>
      </c>
      <c r="DG34" s="75">
        <f t="shared" si="105"/>
        <v>16.81028155</v>
      </c>
      <c r="DH34" s="50">
        <f t="shared" ref="DH34:DJ34" si="726">DH$1*AA34</f>
        <v>0</v>
      </c>
      <c r="DI34" s="50">
        <f t="shared" si="726"/>
        <v>0</v>
      </c>
      <c r="DJ34" s="50">
        <f t="shared" si="726"/>
        <v>3.141592654</v>
      </c>
      <c r="DK34" s="72">
        <f t="shared" si="107"/>
        <v>3.141592654</v>
      </c>
      <c r="DL34" s="72">
        <f t="shared" si="108"/>
        <v>3.141592654</v>
      </c>
      <c r="DM34" s="72">
        <f t="shared" si="109"/>
        <v>3.141592654</v>
      </c>
      <c r="DN34" s="73">
        <f t="shared" ref="DN34:DP34" si="727">POWER(AE34,DN$1)</f>
        <v>2.084092549</v>
      </c>
      <c r="DO34" s="73">
        <f t="shared" si="727"/>
        <v>5.334433524</v>
      </c>
      <c r="DP34" s="73">
        <f t="shared" si="727"/>
        <v>0.4642629145</v>
      </c>
      <c r="DQ34" s="74">
        <f t="shared" si="111"/>
        <v>5.161421205</v>
      </c>
      <c r="DR34" s="75">
        <f t="shared" si="112"/>
        <v>92.90558169</v>
      </c>
      <c r="DS34" s="75">
        <f t="shared" si="113"/>
        <v>0</v>
      </c>
      <c r="DT34" s="75">
        <f t="shared" si="114"/>
        <v>0</v>
      </c>
      <c r="DU34" s="75">
        <f t="shared" si="115"/>
        <v>92.90558169</v>
      </c>
      <c r="DV34" s="50">
        <f t="shared" si="116"/>
        <v>6.283185307</v>
      </c>
      <c r="DW34" s="72">
        <f t="shared" si="117"/>
        <v>6.283185307</v>
      </c>
      <c r="DX34" s="72">
        <f t="shared" si="118"/>
        <v>0</v>
      </c>
      <c r="DY34" s="72">
        <f t="shared" si="119"/>
        <v>0</v>
      </c>
      <c r="DZ34" s="73">
        <f t="shared" si="120"/>
        <v>0.2155400538</v>
      </c>
      <c r="EA34" s="74">
        <f t="shared" si="121"/>
        <v>0.2155400538</v>
      </c>
      <c r="EB34" s="75">
        <f t="shared" si="122"/>
        <v>5.819581452</v>
      </c>
      <c r="EC34" s="75">
        <f t="shared" si="123"/>
        <v>0</v>
      </c>
      <c r="ED34" s="75">
        <f t="shared" si="124"/>
        <v>0</v>
      </c>
      <c r="EE34" s="75">
        <f t="shared" si="125"/>
        <v>5.819581452</v>
      </c>
      <c r="EF34" s="76">
        <f t="shared" ref="EF34:EG34" si="728">CH34+CR34+DD34+DR34+EB34</f>
        <v>565.5075409</v>
      </c>
      <c r="EG34" s="76">
        <f t="shared" si="728"/>
        <v>0</v>
      </c>
      <c r="EH34" s="76">
        <f t="shared" si="127"/>
        <v>0</v>
      </c>
      <c r="EI34" s="77">
        <f t="shared" si="128"/>
        <v>565.5075409</v>
      </c>
      <c r="EJ34" s="50">
        <f t="shared" si="129"/>
        <v>0</v>
      </c>
      <c r="EK34" s="72">
        <f t="shared" si="130"/>
        <v>0</v>
      </c>
      <c r="EL34" s="72">
        <f t="shared" si="131"/>
        <v>0</v>
      </c>
      <c r="EM34" s="72">
        <f t="shared" si="132"/>
        <v>0</v>
      </c>
      <c r="EN34" s="73">
        <f t="shared" si="133"/>
        <v>23.78040245</v>
      </c>
      <c r="EO34" s="74">
        <f t="shared" si="134"/>
        <v>23.78040245</v>
      </c>
      <c r="EP34" s="75">
        <f t="shared" si="135"/>
        <v>123.5665958</v>
      </c>
      <c r="EQ34" s="75">
        <f t="shared" si="136"/>
        <v>0</v>
      </c>
      <c r="ER34" s="75">
        <f t="shared" si="137"/>
        <v>0</v>
      </c>
      <c r="ES34" s="75">
        <f t="shared" si="138"/>
        <v>123.5665958</v>
      </c>
      <c r="ET34" s="76">
        <f t="shared" ref="ET34:EU34" si="729">BV34+EP34</f>
        <v>218.0545038</v>
      </c>
      <c r="EU34" s="76">
        <f t="shared" si="729"/>
        <v>0</v>
      </c>
      <c r="EV34" s="76">
        <f t="shared" si="140"/>
        <v>0</v>
      </c>
      <c r="EW34" s="77">
        <f t="shared" si="141"/>
        <v>218.0545038</v>
      </c>
      <c r="EX34" s="50">
        <f t="shared" si="142"/>
        <v>0</v>
      </c>
      <c r="EY34" s="72">
        <f t="shared" si="143"/>
        <v>0</v>
      </c>
      <c r="EZ34" s="72">
        <f t="shared" si="144"/>
        <v>0</v>
      </c>
      <c r="FA34" s="72">
        <f t="shared" si="145"/>
        <v>0</v>
      </c>
      <c r="FB34" s="73">
        <f t="shared" si="146"/>
        <v>6.018963186</v>
      </c>
      <c r="FC34" s="74">
        <f t="shared" si="147"/>
        <v>6.018963186</v>
      </c>
      <c r="FD34" s="75">
        <f t="shared" si="148"/>
        <v>1.592418082</v>
      </c>
      <c r="FE34" s="75">
        <f t="shared" si="149"/>
        <v>0</v>
      </c>
      <c r="FF34" s="75">
        <f t="shared" si="150"/>
        <v>0</v>
      </c>
      <c r="FG34" s="75">
        <f t="shared" si="151"/>
        <v>1.592418082</v>
      </c>
      <c r="FH34" s="50">
        <f t="shared" si="152"/>
        <v>0</v>
      </c>
      <c r="FI34" s="72">
        <f t="shared" si="153"/>
        <v>0</v>
      </c>
      <c r="FJ34" s="72">
        <f t="shared" si="154"/>
        <v>0</v>
      </c>
      <c r="FK34" s="72">
        <f t="shared" si="155"/>
        <v>0</v>
      </c>
      <c r="FL34" s="73">
        <f t="shared" si="156"/>
        <v>4.343441751</v>
      </c>
      <c r="FM34" s="74">
        <f t="shared" si="157"/>
        <v>4.343441751</v>
      </c>
      <c r="FN34" s="75">
        <f t="shared" si="158"/>
        <v>-4.343441751</v>
      </c>
      <c r="FO34" s="75">
        <f t="shared" si="159"/>
        <v>0</v>
      </c>
      <c r="FP34" s="75">
        <f t="shared" si="160"/>
        <v>3.141592654</v>
      </c>
      <c r="FQ34" s="75">
        <f t="shared" si="161"/>
        <v>4.343441751</v>
      </c>
      <c r="FR34" s="76">
        <f t="shared" si="162"/>
        <v>11.65985882</v>
      </c>
      <c r="FS34" s="76">
        <f t="shared" si="163"/>
        <v>0</v>
      </c>
      <c r="FT34" s="76">
        <f t="shared" si="164"/>
        <v>0</v>
      </c>
      <c r="FU34" s="77">
        <f t="shared" si="165"/>
        <v>11.65985882</v>
      </c>
      <c r="FV34" s="50">
        <f t="shared" si="166"/>
        <v>0</v>
      </c>
      <c r="FW34" s="50">
        <f t="shared" si="167"/>
        <v>0</v>
      </c>
      <c r="FX34" s="72">
        <f t="shared" si="168"/>
        <v>0</v>
      </c>
      <c r="FY34" s="72">
        <f t="shared" si="169"/>
        <v>0</v>
      </c>
      <c r="FZ34" s="72">
        <f t="shared" si="170"/>
        <v>0</v>
      </c>
      <c r="GA34" s="73">
        <f t="shared" si="171"/>
        <v>11.65985882</v>
      </c>
      <c r="GB34" s="73">
        <f t="shared" si="172"/>
        <v>0.627975788</v>
      </c>
      <c r="GC34" s="74">
        <f t="shared" si="173"/>
        <v>7.322109031</v>
      </c>
      <c r="GD34" s="75">
        <f t="shared" si="174"/>
        <v>0.8135676701</v>
      </c>
      <c r="GE34" s="75">
        <f t="shared" si="175"/>
        <v>0</v>
      </c>
      <c r="GF34" s="75">
        <f t="shared" si="176"/>
        <v>0</v>
      </c>
      <c r="GG34" s="75">
        <f t="shared" si="177"/>
        <v>0.8135676701</v>
      </c>
      <c r="GH34" s="78">
        <f t="shared" si="178"/>
        <v>-0.5</v>
      </c>
      <c r="GI34" s="78">
        <f t="shared" si="179"/>
        <v>-0.8660254038</v>
      </c>
      <c r="GJ34" s="78">
        <f t="shared" si="180"/>
        <v>-2.094395102</v>
      </c>
      <c r="GK34" s="78">
        <f t="shared" si="181"/>
        <v>1</v>
      </c>
      <c r="GL34" s="79">
        <f t="shared" si="182"/>
        <v>-0.5</v>
      </c>
      <c r="GM34" s="79">
        <f t="shared" si="183"/>
        <v>0.8660254038</v>
      </c>
      <c r="GN34" s="79">
        <f t="shared" si="184"/>
        <v>2.094395102</v>
      </c>
      <c r="GO34" s="79">
        <f t="shared" si="185"/>
        <v>1</v>
      </c>
      <c r="GP34" s="50">
        <f t="shared" si="186"/>
        <v>-2.094395102</v>
      </c>
      <c r="GQ34" s="50">
        <f t="shared" si="187"/>
        <v>0</v>
      </c>
      <c r="GR34" s="72">
        <f t="shared" si="188"/>
        <v>-2.094395102</v>
      </c>
      <c r="GS34" s="72">
        <f t="shared" si="189"/>
        <v>-2.094395102</v>
      </c>
      <c r="GT34" s="72">
        <f t="shared" si="190"/>
        <v>-2.094395102</v>
      </c>
      <c r="GU34" s="73">
        <f t="shared" si="191"/>
        <v>1</v>
      </c>
      <c r="GV34" s="73">
        <f t="shared" si="192"/>
        <v>1.592418082</v>
      </c>
      <c r="GW34" s="74">
        <f t="shared" si="193"/>
        <v>1.592418082</v>
      </c>
      <c r="GX34" s="75">
        <f t="shared" si="194"/>
        <v>-0.7962090411</v>
      </c>
      <c r="GY34" s="75">
        <f t="shared" si="195"/>
        <v>-1.379074513</v>
      </c>
      <c r="GZ34" s="75">
        <f t="shared" si="196"/>
        <v>-2.094395102</v>
      </c>
      <c r="HA34" s="75">
        <f t="shared" si="197"/>
        <v>1.592418082</v>
      </c>
      <c r="HB34" s="50">
        <f t="shared" si="198"/>
        <v>2.094395102</v>
      </c>
      <c r="HC34" s="50">
        <f t="shared" si="199"/>
        <v>0</v>
      </c>
      <c r="HD34" s="72">
        <f t="shared" si="200"/>
        <v>2.094395102</v>
      </c>
      <c r="HE34" s="72">
        <f t="shared" si="201"/>
        <v>2.094395102</v>
      </c>
      <c r="HF34" s="72">
        <f t="shared" si="202"/>
        <v>2.094395102</v>
      </c>
      <c r="HG34" s="73">
        <f t="shared" si="203"/>
        <v>1</v>
      </c>
      <c r="HH34" s="73">
        <f t="shared" si="204"/>
        <v>0.8135676701</v>
      </c>
      <c r="HI34" s="74">
        <f t="shared" si="205"/>
        <v>0.8135676701</v>
      </c>
      <c r="HJ34" s="75">
        <f t="shared" si="206"/>
        <v>-0.406783835</v>
      </c>
      <c r="HK34" s="75">
        <f t="shared" si="207"/>
        <v>0.70457027</v>
      </c>
      <c r="HL34" s="75">
        <f t="shared" si="208"/>
        <v>2.094395102</v>
      </c>
      <c r="HM34" s="75">
        <f t="shared" si="209"/>
        <v>0.8135676701</v>
      </c>
      <c r="HN34" s="50">
        <f t="shared" si="210"/>
        <v>2.094395102</v>
      </c>
      <c r="HO34" s="50">
        <f t="shared" si="211"/>
        <v>0</v>
      </c>
      <c r="HP34" s="72">
        <f t="shared" si="212"/>
        <v>2.094395102</v>
      </c>
      <c r="HQ34" s="72">
        <f t="shared" si="213"/>
        <v>2.094395102</v>
      </c>
      <c r="HR34" s="72">
        <f t="shared" si="214"/>
        <v>2.094395102</v>
      </c>
      <c r="HS34" s="73">
        <f t="shared" si="215"/>
        <v>1</v>
      </c>
      <c r="HT34" s="73">
        <f t="shared" si="216"/>
        <v>1.592418082</v>
      </c>
      <c r="HU34" s="74">
        <f t="shared" si="217"/>
        <v>1.592418082</v>
      </c>
      <c r="HV34" s="75">
        <f t="shared" si="218"/>
        <v>-0.7962090411</v>
      </c>
      <c r="HW34" s="75">
        <f t="shared" si="219"/>
        <v>1.379074513</v>
      </c>
      <c r="HX34" s="75">
        <f t="shared" si="220"/>
        <v>2.094395102</v>
      </c>
      <c r="HY34" s="75">
        <f t="shared" si="221"/>
        <v>1.592418082</v>
      </c>
      <c r="HZ34" s="50">
        <f t="shared" si="222"/>
        <v>-2.094395102</v>
      </c>
      <c r="IA34" s="50">
        <f t="shared" si="223"/>
        <v>0</v>
      </c>
      <c r="IB34" s="72">
        <f t="shared" si="224"/>
        <v>-2.094395102</v>
      </c>
      <c r="IC34" s="72">
        <f t="shared" si="225"/>
        <v>-2.094395102</v>
      </c>
      <c r="ID34" s="72">
        <f t="shared" si="226"/>
        <v>-2.094395102</v>
      </c>
      <c r="IE34" s="73">
        <f t="shared" si="227"/>
        <v>1</v>
      </c>
      <c r="IF34" s="73">
        <f t="shared" si="228"/>
        <v>0.8135676701</v>
      </c>
      <c r="IG34" s="74">
        <f t="shared" si="229"/>
        <v>0.8135676701</v>
      </c>
      <c r="IH34" s="75">
        <f t="shared" si="230"/>
        <v>-0.406783835</v>
      </c>
      <c r="II34" s="75">
        <f t="shared" si="231"/>
        <v>-0.70457027</v>
      </c>
      <c r="IJ34" s="75">
        <f t="shared" si="232"/>
        <v>-2.094395102</v>
      </c>
      <c r="IK34" s="75">
        <f t="shared" si="233"/>
        <v>0.8135676701</v>
      </c>
    </row>
    <row r="35" ht="12.75" customHeight="1">
      <c r="A35" s="80">
        <f>'Cubic Input'!P39</f>
        <v>0.1421007032</v>
      </c>
      <c r="B35" s="80">
        <f>'Cubic Input'!Q39</f>
        <v>0.1597876639</v>
      </c>
      <c r="C35" s="80">
        <f>'Cubic Input'!R39</f>
        <v>0.8018691506</v>
      </c>
      <c r="D35" s="80">
        <f>'Cubic Input'!S39</f>
        <v>0.0003689996544</v>
      </c>
      <c r="E35" s="80">
        <f t="shared" ref="E35:H35" si="730">0</f>
        <v>0</v>
      </c>
      <c r="F35" s="80">
        <f t="shared" si="730"/>
        <v>0</v>
      </c>
      <c r="G35" s="80">
        <f t="shared" si="730"/>
        <v>0</v>
      </c>
      <c r="H35" s="81">
        <f t="shared" si="730"/>
        <v>0</v>
      </c>
      <c r="I35" s="65">
        <f>'Cubic Input'!M39</f>
        <v>-0.01291683536</v>
      </c>
      <c r="J35" s="66">
        <f t="shared" si="27"/>
        <v>-0.0004602165867</v>
      </c>
      <c r="K35" s="66">
        <f t="shared" si="28"/>
        <v>-0.5620037878</v>
      </c>
      <c r="L35" s="67">
        <f t="shared" si="29"/>
        <v>-0.0004602165867</v>
      </c>
      <c r="M35" s="67">
        <f t="shared" si="30"/>
        <v>0</v>
      </c>
      <c r="N35" s="68">
        <f t="shared" si="31"/>
        <v>-0.5620037878</v>
      </c>
      <c r="O35" s="68">
        <f t="shared" si="32"/>
        <v>-2.30794247</v>
      </c>
      <c r="P35" s="69">
        <f t="shared" si="33"/>
        <v>-0.5620037878</v>
      </c>
      <c r="Q35" s="69">
        <f t="shared" si="34"/>
        <v>2.30794247</v>
      </c>
      <c r="R35" s="70">
        <f t="shared" ref="R35:U35" si="731">ATAN2(A35,E35)</f>
        <v>0</v>
      </c>
      <c r="S35" s="70">
        <f t="shared" si="731"/>
        <v>0</v>
      </c>
      <c r="T35" s="70">
        <f t="shared" si="731"/>
        <v>0</v>
      </c>
      <c r="U35" s="70">
        <f t="shared" si="731"/>
        <v>0</v>
      </c>
      <c r="V35" s="70">
        <f t="shared" ref="V35:Y35" si="732">SQRT(POWER(A35,2)+POWER(E35,2))</f>
        <v>0.1421007032</v>
      </c>
      <c r="W35" s="70">
        <f t="shared" si="732"/>
        <v>0.1597876639</v>
      </c>
      <c r="X35" s="70">
        <f t="shared" si="732"/>
        <v>0.8018691506</v>
      </c>
      <c r="Y35" s="70">
        <f t="shared" si="732"/>
        <v>0.0003689996544</v>
      </c>
      <c r="Z35" s="71">
        <f t="shared" ref="Z35:AC35" si="733">R35-$R35</f>
        <v>0</v>
      </c>
      <c r="AA35" s="71">
        <f t="shared" si="733"/>
        <v>0</v>
      </c>
      <c r="AB35" s="71">
        <f t="shared" si="733"/>
        <v>0</v>
      </c>
      <c r="AC35" s="71">
        <f t="shared" si="733"/>
        <v>0</v>
      </c>
      <c r="AD35" s="71">
        <f t="shared" ref="AD35:AG35" si="734">V35/$V35</f>
        <v>1</v>
      </c>
      <c r="AE35" s="71">
        <f t="shared" si="734"/>
        <v>1.124467792</v>
      </c>
      <c r="AF35" s="71">
        <f t="shared" si="734"/>
        <v>5.642963988</v>
      </c>
      <c r="AG35" s="71">
        <f t="shared" si="734"/>
        <v>0.002596747561</v>
      </c>
      <c r="AH35" s="80">
        <f t="shared" ref="AH35:AK35" si="735">AD35*COS(Z35)</f>
        <v>1</v>
      </c>
      <c r="AI35" s="80">
        <f t="shared" si="735"/>
        <v>1.124467792</v>
      </c>
      <c r="AJ35" s="80">
        <f t="shared" si="735"/>
        <v>5.642963988</v>
      </c>
      <c r="AK35" s="80">
        <f t="shared" si="735"/>
        <v>0.002596747561</v>
      </c>
      <c r="AL35" s="80">
        <f t="shared" ref="AL35:AO35" si="736">AD35*SIN(Z35)</f>
        <v>0</v>
      </c>
      <c r="AM35" s="80">
        <f t="shared" si="736"/>
        <v>0</v>
      </c>
      <c r="AN35" s="80">
        <f t="shared" si="736"/>
        <v>0</v>
      </c>
      <c r="AO35" s="80">
        <f t="shared" si="736"/>
        <v>0</v>
      </c>
      <c r="AP35" s="50">
        <f t="shared" si="41"/>
        <v>0</v>
      </c>
      <c r="AQ35" s="72">
        <f t="shared" si="42"/>
        <v>0</v>
      </c>
      <c r="AR35" s="72">
        <f t="shared" si="43"/>
        <v>0</v>
      </c>
      <c r="AS35" s="72">
        <f t="shared" si="44"/>
        <v>0</v>
      </c>
      <c r="AT35" s="73">
        <f t="shared" si="45"/>
        <v>1.421808354</v>
      </c>
      <c r="AU35" s="74">
        <f t="shared" si="46"/>
        <v>1.421808354</v>
      </c>
      <c r="AV35" s="75">
        <f t="shared" si="47"/>
        <v>-2.843616709</v>
      </c>
      <c r="AW35" s="75">
        <f t="shared" si="48"/>
        <v>0</v>
      </c>
      <c r="AX35" s="75">
        <f t="shared" si="49"/>
        <v>3.141592654</v>
      </c>
      <c r="AY35" s="75">
        <f t="shared" si="50"/>
        <v>2.843616709</v>
      </c>
      <c r="AZ35" s="50">
        <f t="shared" ref="AZ35:BA35" si="737">AZ$1*AA35</f>
        <v>0</v>
      </c>
      <c r="BA35" s="50">
        <f t="shared" si="737"/>
        <v>0</v>
      </c>
      <c r="BB35" s="72">
        <f t="shared" si="52"/>
        <v>0</v>
      </c>
      <c r="BC35" s="72">
        <f t="shared" si="53"/>
        <v>0</v>
      </c>
      <c r="BD35" s="72">
        <f t="shared" si="54"/>
        <v>0</v>
      </c>
      <c r="BE35" s="73">
        <f t="shared" ref="BE35:BF35" si="738">POWER(AE35,BE$1)</f>
        <v>1.124467792</v>
      </c>
      <c r="BF35" s="73">
        <f t="shared" si="738"/>
        <v>5.642963988</v>
      </c>
      <c r="BG35" s="74">
        <f t="shared" si="56"/>
        <v>6.345331257</v>
      </c>
      <c r="BH35" s="75">
        <f t="shared" si="57"/>
        <v>57.10798131</v>
      </c>
      <c r="BI35" s="75">
        <f t="shared" si="58"/>
        <v>0</v>
      </c>
      <c r="BJ35" s="75">
        <f t="shared" si="59"/>
        <v>0</v>
      </c>
      <c r="BK35" s="75">
        <f t="shared" si="60"/>
        <v>57.10798131</v>
      </c>
      <c r="BL35" s="50">
        <f t="shared" si="61"/>
        <v>0</v>
      </c>
      <c r="BM35" s="72">
        <f t="shared" si="62"/>
        <v>0</v>
      </c>
      <c r="BN35" s="72">
        <f t="shared" si="63"/>
        <v>0</v>
      </c>
      <c r="BO35" s="72">
        <f t="shared" si="64"/>
        <v>0</v>
      </c>
      <c r="BP35" s="73">
        <f t="shared" si="65"/>
        <v>0.002596747561</v>
      </c>
      <c r="BQ35" s="74">
        <f t="shared" si="66"/>
        <v>0.002596747561</v>
      </c>
      <c r="BR35" s="75">
        <f t="shared" si="67"/>
        <v>-0.07011218416</v>
      </c>
      <c r="BS35" s="75">
        <f t="shared" si="68"/>
        <v>0</v>
      </c>
      <c r="BT35" s="75">
        <f t="shared" si="69"/>
        <v>3.141592654</v>
      </c>
      <c r="BU35" s="75">
        <f t="shared" si="70"/>
        <v>0.07011218416</v>
      </c>
      <c r="BV35" s="76">
        <f t="shared" ref="BV35:BW35" si="739">AV35+BH35+BR35</f>
        <v>54.19425242</v>
      </c>
      <c r="BW35" s="76">
        <f t="shared" si="739"/>
        <v>0</v>
      </c>
      <c r="BX35" s="76">
        <f t="shared" si="72"/>
        <v>0</v>
      </c>
      <c r="BY35" s="77">
        <f t="shared" si="73"/>
        <v>54.19425242</v>
      </c>
      <c r="BZ35" s="50">
        <f t="shared" ref="BZ35:CA35" si="740">BZ$1*AA35</f>
        <v>0</v>
      </c>
      <c r="CA35" s="50">
        <f t="shared" si="740"/>
        <v>0</v>
      </c>
      <c r="CB35" s="72">
        <f t="shared" si="75"/>
        <v>0</v>
      </c>
      <c r="CC35" s="72">
        <f t="shared" si="76"/>
        <v>0</v>
      </c>
      <c r="CD35" s="72">
        <f t="shared" si="77"/>
        <v>0</v>
      </c>
      <c r="CE35" s="73">
        <f t="shared" ref="CE35:CF35" si="741">POWER(AE35,CE$1)</f>
        <v>1.264427816</v>
      </c>
      <c r="CF35" s="73">
        <f t="shared" si="741"/>
        <v>31.84304257</v>
      </c>
      <c r="CG35" s="74">
        <f t="shared" si="79"/>
        <v>40.26322876</v>
      </c>
      <c r="CH35" s="75">
        <f t="shared" si="80"/>
        <v>-40.26322876</v>
      </c>
      <c r="CI35" s="75">
        <f t="shared" si="81"/>
        <v>0</v>
      </c>
      <c r="CJ35" s="75">
        <f t="shared" si="82"/>
        <v>3.141592654</v>
      </c>
      <c r="CK35" s="75">
        <f t="shared" si="83"/>
        <v>40.26322876</v>
      </c>
      <c r="CL35" s="50">
        <f t="shared" si="84"/>
        <v>0</v>
      </c>
      <c r="CM35" s="72">
        <f t="shared" si="85"/>
        <v>0</v>
      </c>
      <c r="CN35" s="72">
        <f t="shared" si="86"/>
        <v>0</v>
      </c>
      <c r="CO35" s="72">
        <f t="shared" si="87"/>
        <v>0</v>
      </c>
      <c r="CP35" s="73">
        <f t="shared" si="88"/>
        <v>179.6891425</v>
      </c>
      <c r="CQ35" s="74">
        <f t="shared" si="89"/>
        <v>179.6891425</v>
      </c>
      <c r="CR35" s="75">
        <f t="shared" si="90"/>
        <v>718.75657</v>
      </c>
      <c r="CS35" s="75">
        <f t="shared" si="91"/>
        <v>0</v>
      </c>
      <c r="CT35" s="75">
        <f t="shared" si="92"/>
        <v>0</v>
      </c>
      <c r="CU35" s="75">
        <f t="shared" si="93"/>
        <v>718.75657</v>
      </c>
      <c r="CV35" s="50">
        <f t="shared" si="94"/>
        <v>0</v>
      </c>
      <c r="CW35" s="50">
        <f t="shared" si="95"/>
        <v>0</v>
      </c>
      <c r="CX35" s="72">
        <f t="shared" si="96"/>
        <v>0</v>
      </c>
      <c r="CY35" s="72">
        <f t="shared" si="97"/>
        <v>0</v>
      </c>
      <c r="CZ35" s="72">
        <f t="shared" si="98"/>
        <v>0</v>
      </c>
      <c r="DA35" s="73">
        <f t="shared" si="99"/>
        <v>1.421808354</v>
      </c>
      <c r="DB35" s="73">
        <f t="shared" si="100"/>
        <v>0.002596747561</v>
      </c>
      <c r="DC35" s="74">
        <f t="shared" si="101"/>
        <v>0.003692077377</v>
      </c>
      <c r="DD35" s="75">
        <f t="shared" si="102"/>
        <v>0.01476830951</v>
      </c>
      <c r="DE35" s="75">
        <f t="shared" si="103"/>
        <v>0</v>
      </c>
      <c r="DF35" s="75">
        <f t="shared" si="104"/>
        <v>0</v>
      </c>
      <c r="DG35" s="75">
        <f t="shared" si="105"/>
        <v>0.01476830951</v>
      </c>
      <c r="DH35" s="50">
        <f t="shared" ref="DH35:DJ35" si="742">DH$1*AA35</f>
        <v>0</v>
      </c>
      <c r="DI35" s="50">
        <f t="shared" si="742"/>
        <v>0</v>
      </c>
      <c r="DJ35" s="50">
        <f t="shared" si="742"/>
        <v>0</v>
      </c>
      <c r="DK35" s="72">
        <f t="shared" si="107"/>
        <v>0</v>
      </c>
      <c r="DL35" s="72">
        <f t="shared" si="108"/>
        <v>0</v>
      </c>
      <c r="DM35" s="72">
        <f t="shared" si="109"/>
        <v>0</v>
      </c>
      <c r="DN35" s="73">
        <f t="shared" ref="DN35:DP35" si="743">POWER(AE35,DN$1)</f>
        <v>1.124467792</v>
      </c>
      <c r="DO35" s="73">
        <f t="shared" si="743"/>
        <v>5.642963988</v>
      </c>
      <c r="DP35" s="73">
        <f t="shared" si="743"/>
        <v>0.002596747561</v>
      </c>
      <c r="DQ35" s="74">
        <f t="shared" si="111"/>
        <v>0.01647722347</v>
      </c>
      <c r="DR35" s="75">
        <f t="shared" si="112"/>
        <v>-0.2965900224</v>
      </c>
      <c r="DS35" s="75">
        <f t="shared" si="113"/>
        <v>0</v>
      </c>
      <c r="DT35" s="75">
        <f t="shared" si="114"/>
        <v>3.141592654</v>
      </c>
      <c r="DU35" s="75">
        <f t="shared" si="115"/>
        <v>0.2965900224</v>
      </c>
      <c r="DV35" s="50">
        <f t="shared" si="116"/>
        <v>0</v>
      </c>
      <c r="DW35" s="72">
        <f t="shared" si="117"/>
        <v>0</v>
      </c>
      <c r="DX35" s="72">
        <f t="shared" si="118"/>
        <v>0</v>
      </c>
      <c r="DY35" s="72">
        <f t="shared" si="119"/>
        <v>0</v>
      </c>
      <c r="DZ35" s="73">
        <f t="shared" si="120"/>
        <v>0.000006743097897</v>
      </c>
      <c r="EA35" s="74">
        <f t="shared" si="121"/>
        <v>0.000006743097897</v>
      </c>
      <c r="EB35" s="75">
        <f t="shared" si="122"/>
        <v>0.0001820636432</v>
      </c>
      <c r="EC35" s="75">
        <f t="shared" si="123"/>
        <v>0</v>
      </c>
      <c r="ED35" s="75">
        <f t="shared" si="124"/>
        <v>0</v>
      </c>
      <c r="EE35" s="75">
        <f t="shared" si="125"/>
        <v>0.0001820636432</v>
      </c>
      <c r="EF35" s="76">
        <f t="shared" ref="EF35:EG35" si="744">CH35+CR35+DD35+DR35+EB35</f>
        <v>678.2117016</v>
      </c>
      <c r="EG35" s="76">
        <f t="shared" si="744"/>
        <v>0</v>
      </c>
      <c r="EH35" s="76">
        <f t="shared" si="127"/>
        <v>0</v>
      </c>
      <c r="EI35" s="77">
        <f t="shared" si="128"/>
        <v>678.2117016</v>
      </c>
      <c r="EJ35" s="50">
        <f t="shared" si="129"/>
        <v>0</v>
      </c>
      <c r="EK35" s="72">
        <f t="shared" si="130"/>
        <v>0</v>
      </c>
      <c r="EL35" s="72">
        <f t="shared" si="131"/>
        <v>0</v>
      </c>
      <c r="EM35" s="72">
        <f t="shared" si="132"/>
        <v>0</v>
      </c>
      <c r="EN35" s="73">
        <f t="shared" si="133"/>
        <v>26.04249799</v>
      </c>
      <c r="EO35" s="74">
        <f t="shared" si="134"/>
        <v>26.04249799</v>
      </c>
      <c r="EP35" s="75">
        <f t="shared" si="135"/>
        <v>135.320789</v>
      </c>
      <c r="EQ35" s="75">
        <f t="shared" si="136"/>
        <v>0</v>
      </c>
      <c r="ER35" s="75">
        <f t="shared" si="137"/>
        <v>0</v>
      </c>
      <c r="ES35" s="75">
        <f t="shared" si="138"/>
        <v>135.320789</v>
      </c>
      <c r="ET35" s="76">
        <f t="shared" ref="ET35:EU35" si="745">BV35+EP35</f>
        <v>189.5150414</v>
      </c>
      <c r="EU35" s="76">
        <f t="shared" si="745"/>
        <v>0</v>
      </c>
      <c r="EV35" s="76">
        <f t="shared" si="140"/>
        <v>0</v>
      </c>
      <c r="EW35" s="77">
        <f t="shared" si="141"/>
        <v>189.5150414</v>
      </c>
      <c r="EX35" s="50">
        <f t="shared" si="142"/>
        <v>0</v>
      </c>
      <c r="EY35" s="72">
        <f t="shared" si="143"/>
        <v>0</v>
      </c>
      <c r="EZ35" s="72">
        <f t="shared" si="144"/>
        <v>0</v>
      </c>
      <c r="FA35" s="72">
        <f t="shared" si="145"/>
        <v>0</v>
      </c>
      <c r="FB35" s="73">
        <f t="shared" si="146"/>
        <v>5.744001724</v>
      </c>
      <c r="FC35" s="74">
        <f t="shared" si="147"/>
        <v>5.744001724</v>
      </c>
      <c r="FD35" s="75">
        <f t="shared" si="148"/>
        <v>1.519672397</v>
      </c>
      <c r="FE35" s="75">
        <f t="shared" si="149"/>
        <v>0</v>
      </c>
      <c r="FF35" s="75">
        <f t="shared" si="150"/>
        <v>0</v>
      </c>
      <c r="FG35" s="75">
        <f t="shared" si="151"/>
        <v>1.519672397</v>
      </c>
      <c r="FH35" s="50">
        <f t="shared" si="152"/>
        <v>0</v>
      </c>
      <c r="FI35" s="72">
        <f t="shared" si="153"/>
        <v>0</v>
      </c>
      <c r="FJ35" s="72">
        <f t="shared" si="154"/>
        <v>0</v>
      </c>
      <c r="FK35" s="72">
        <f t="shared" si="155"/>
        <v>0</v>
      </c>
      <c r="FL35" s="73">
        <f t="shared" si="156"/>
        <v>1.264427816</v>
      </c>
      <c r="FM35" s="74">
        <f t="shared" si="157"/>
        <v>1.264427816</v>
      </c>
      <c r="FN35" s="75">
        <f t="shared" si="158"/>
        <v>-1.264427816</v>
      </c>
      <c r="FO35" s="75">
        <f t="shared" si="159"/>
        <v>0</v>
      </c>
      <c r="FP35" s="75">
        <f t="shared" si="160"/>
        <v>3.141592654</v>
      </c>
      <c r="FQ35" s="75">
        <f t="shared" si="161"/>
        <v>1.264427816</v>
      </c>
      <c r="FR35" s="76">
        <f t="shared" si="162"/>
        <v>15.66446415</v>
      </c>
      <c r="FS35" s="76">
        <f t="shared" si="163"/>
        <v>0</v>
      </c>
      <c r="FT35" s="76">
        <f t="shared" si="164"/>
        <v>0</v>
      </c>
      <c r="FU35" s="77">
        <f t="shared" si="165"/>
        <v>15.66446415</v>
      </c>
      <c r="FV35" s="50">
        <f t="shared" si="166"/>
        <v>0</v>
      </c>
      <c r="FW35" s="50">
        <f t="shared" si="167"/>
        <v>0</v>
      </c>
      <c r="FX35" s="72">
        <f t="shared" si="168"/>
        <v>0</v>
      </c>
      <c r="FY35" s="72">
        <f t="shared" si="169"/>
        <v>0</v>
      </c>
      <c r="FZ35" s="72">
        <f t="shared" si="170"/>
        <v>0</v>
      </c>
      <c r="GA35" s="73">
        <f t="shared" si="171"/>
        <v>15.66446415</v>
      </c>
      <c r="GB35" s="73">
        <f t="shared" si="172"/>
        <v>0.6580365625</v>
      </c>
      <c r="GC35" s="74">
        <f t="shared" si="173"/>
        <v>10.30779014</v>
      </c>
      <c r="GD35" s="75">
        <f t="shared" si="174"/>
        <v>1.145310016</v>
      </c>
      <c r="GE35" s="75">
        <f t="shared" si="175"/>
        <v>0</v>
      </c>
      <c r="GF35" s="75">
        <f t="shared" si="176"/>
        <v>0</v>
      </c>
      <c r="GG35" s="75">
        <f t="shared" si="177"/>
        <v>1.145310016</v>
      </c>
      <c r="GH35" s="78">
        <f t="shared" si="178"/>
        <v>-0.5</v>
      </c>
      <c r="GI35" s="78">
        <f t="shared" si="179"/>
        <v>-0.8660254038</v>
      </c>
      <c r="GJ35" s="78">
        <f t="shared" si="180"/>
        <v>-2.094395102</v>
      </c>
      <c r="GK35" s="78">
        <f t="shared" si="181"/>
        <v>1</v>
      </c>
      <c r="GL35" s="79">
        <f t="shared" si="182"/>
        <v>-0.5</v>
      </c>
      <c r="GM35" s="79">
        <f t="shared" si="183"/>
        <v>0.8660254038</v>
      </c>
      <c r="GN35" s="79">
        <f t="shared" si="184"/>
        <v>2.094395102</v>
      </c>
      <c r="GO35" s="79">
        <f t="shared" si="185"/>
        <v>1</v>
      </c>
      <c r="GP35" s="50">
        <f t="shared" si="186"/>
        <v>-2.094395102</v>
      </c>
      <c r="GQ35" s="50">
        <f t="shared" si="187"/>
        <v>0</v>
      </c>
      <c r="GR35" s="72">
        <f t="shared" si="188"/>
        <v>-2.094395102</v>
      </c>
      <c r="GS35" s="72">
        <f t="shared" si="189"/>
        <v>-2.094395102</v>
      </c>
      <c r="GT35" s="72">
        <f t="shared" si="190"/>
        <v>-2.094395102</v>
      </c>
      <c r="GU35" s="73">
        <f t="shared" si="191"/>
        <v>1</v>
      </c>
      <c r="GV35" s="73">
        <f t="shared" si="192"/>
        <v>1.519672397</v>
      </c>
      <c r="GW35" s="74">
        <f t="shared" si="193"/>
        <v>1.519672397</v>
      </c>
      <c r="GX35" s="75">
        <f t="shared" si="194"/>
        <v>-0.7598361983</v>
      </c>
      <c r="GY35" s="75">
        <f t="shared" si="195"/>
        <v>-1.316074901</v>
      </c>
      <c r="GZ35" s="75">
        <f t="shared" si="196"/>
        <v>-2.094395102</v>
      </c>
      <c r="HA35" s="75">
        <f t="shared" si="197"/>
        <v>1.519672397</v>
      </c>
      <c r="HB35" s="50">
        <f t="shared" si="198"/>
        <v>2.094395102</v>
      </c>
      <c r="HC35" s="50">
        <f t="shared" si="199"/>
        <v>0</v>
      </c>
      <c r="HD35" s="72">
        <f t="shared" si="200"/>
        <v>2.094395102</v>
      </c>
      <c r="HE35" s="72">
        <f t="shared" si="201"/>
        <v>2.094395102</v>
      </c>
      <c r="HF35" s="72">
        <f t="shared" si="202"/>
        <v>2.094395102</v>
      </c>
      <c r="HG35" s="73">
        <f t="shared" si="203"/>
        <v>1</v>
      </c>
      <c r="HH35" s="73">
        <f t="shared" si="204"/>
        <v>1.145310016</v>
      </c>
      <c r="HI35" s="74">
        <f t="shared" si="205"/>
        <v>1.145310016</v>
      </c>
      <c r="HJ35" s="75">
        <f t="shared" si="206"/>
        <v>-0.5726550079</v>
      </c>
      <c r="HK35" s="75">
        <f t="shared" si="207"/>
        <v>0.9918675689</v>
      </c>
      <c r="HL35" s="75">
        <f t="shared" si="208"/>
        <v>2.094395102</v>
      </c>
      <c r="HM35" s="75">
        <f t="shared" si="209"/>
        <v>1.145310016</v>
      </c>
      <c r="HN35" s="50">
        <f t="shared" si="210"/>
        <v>2.094395102</v>
      </c>
      <c r="HO35" s="50">
        <f t="shared" si="211"/>
        <v>0</v>
      </c>
      <c r="HP35" s="72">
        <f t="shared" si="212"/>
        <v>2.094395102</v>
      </c>
      <c r="HQ35" s="72">
        <f t="shared" si="213"/>
        <v>2.094395102</v>
      </c>
      <c r="HR35" s="72">
        <f t="shared" si="214"/>
        <v>2.094395102</v>
      </c>
      <c r="HS35" s="73">
        <f t="shared" si="215"/>
        <v>1</v>
      </c>
      <c r="HT35" s="73">
        <f t="shared" si="216"/>
        <v>1.519672397</v>
      </c>
      <c r="HU35" s="74">
        <f t="shared" si="217"/>
        <v>1.519672397</v>
      </c>
      <c r="HV35" s="75">
        <f t="shared" si="218"/>
        <v>-0.7598361983</v>
      </c>
      <c r="HW35" s="75">
        <f t="shared" si="219"/>
        <v>1.316074901</v>
      </c>
      <c r="HX35" s="75">
        <f t="shared" si="220"/>
        <v>2.094395102</v>
      </c>
      <c r="HY35" s="75">
        <f t="shared" si="221"/>
        <v>1.519672397</v>
      </c>
      <c r="HZ35" s="50">
        <f t="shared" si="222"/>
        <v>-2.094395102</v>
      </c>
      <c r="IA35" s="50">
        <f t="shared" si="223"/>
        <v>0</v>
      </c>
      <c r="IB35" s="72">
        <f t="shared" si="224"/>
        <v>-2.094395102</v>
      </c>
      <c r="IC35" s="72">
        <f t="shared" si="225"/>
        <v>-2.094395102</v>
      </c>
      <c r="ID35" s="72">
        <f t="shared" si="226"/>
        <v>-2.094395102</v>
      </c>
      <c r="IE35" s="73">
        <f t="shared" si="227"/>
        <v>1</v>
      </c>
      <c r="IF35" s="73">
        <f t="shared" si="228"/>
        <v>1.145310016</v>
      </c>
      <c r="IG35" s="74">
        <f t="shared" si="229"/>
        <v>1.145310016</v>
      </c>
      <c r="IH35" s="75">
        <f t="shared" si="230"/>
        <v>-0.5726550079</v>
      </c>
      <c r="II35" s="75">
        <f t="shared" si="231"/>
        <v>-0.9918675689</v>
      </c>
      <c r="IJ35" s="75">
        <f t="shared" si="232"/>
        <v>-2.094395102</v>
      </c>
      <c r="IK35" s="75">
        <f t="shared" si="233"/>
        <v>1.145310016</v>
      </c>
    </row>
    <row r="36" ht="12.75" customHeight="1">
      <c r="A36" s="80">
        <f>'Cubic Input'!P40</f>
        <v>0.1421007032</v>
      </c>
      <c r="B36" s="80">
        <f>'Cubic Input'!Q40</f>
        <v>0.05128185892</v>
      </c>
      <c r="C36" s="80">
        <f>'Cubic Input'!R40</f>
        <v>0.8388887468</v>
      </c>
      <c r="D36" s="80">
        <f>'Cubic Input'!S40</f>
        <v>-0.05274398862</v>
      </c>
      <c r="E36" s="80">
        <f t="shared" ref="E36:H36" si="746">0</f>
        <v>0</v>
      </c>
      <c r="F36" s="80">
        <f t="shared" si="746"/>
        <v>0</v>
      </c>
      <c r="G36" s="80">
        <f t="shared" si="746"/>
        <v>0</v>
      </c>
      <c r="H36" s="81">
        <f t="shared" si="746"/>
        <v>0</v>
      </c>
      <c r="I36" s="65">
        <f>'Cubic Input'!M40</f>
        <v>0.05528140457</v>
      </c>
      <c r="J36" s="66">
        <f t="shared" si="27"/>
        <v>0.06259260008</v>
      </c>
      <c r="K36" s="66">
        <f t="shared" si="28"/>
        <v>-0.2117382605</v>
      </c>
      <c r="L36" s="67">
        <f t="shared" si="29"/>
        <v>0.06259260008</v>
      </c>
      <c r="M36" s="67">
        <f t="shared" si="30"/>
        <v>0</v>
      </c>
      <c r="N36" s="68">
        <f t="shared" si="31"/>
        <v>-0.2117382605</v>
      </c>
      <c r="O36" s="68">
        <f t="shared" si="32"/>
        <v>-2.425933639</v>
      </c>
      <c r="P36" s="69">
        <f t="shared" si="33"/>
        <v>-0.2117382605</v>
      </c>
      <c r="Q36" s="69">
        <f t="shared" si="34"/>
        <v>2.425933639</v>
      </c>
      <c r="R36" s="70">
        <f t="shared" ref="R36:U36" si="747">ATAN2(A36,E36)</f>
        <v>0</v>
      </c>
      <c r="S36" s="70">
        <f t="shared" si="747"/>
        <v>0</v>
      </c>
      <c r="T36" s="70">
        <f t="shared" si="747"/>
        <v>0</v>
      </c>
      <c r="U36" s="70">
        <f t="shared" si="747"/>
        <v>3.141592654</v>
      </c>
      <c r="V36" s="70">
        <f t="shared" ref="V36:Y36" si="748">SQRT(POWER(A36,2)+POWER(E36,2))</f>
        <v>0.1421007032</v>
      </c>
      <c r="W36" s="70">
        <f t="shared" si="748"/>
        <v>0.05128185892</v>
      </c>
      <c r="X36" s="70">
        <f t="shared" si="748"/>
        <v>0.8388887468</v>
      </c>
      <c r="Y36" s="70">
        <f t="shared" si="748"/>
        <v>0.05274398862</v>
      </c>
      <c r="Z36" s="71">
        <f t="shared" ref="Z36:AC36" si="749">R36-$R36</f>
        <v>0</v>
      </c>
      <c r="AA36" s="71">
        <f t="shared" si="749"/>
        <v>0</v>
      </c>
      <c r="AB36" s="71">
        <f t="shared" si="749"/>
        <v>0</v>
      </c>
      <c r="AC36" s="71">
        <f t="shared" si="749"/>
        <v>3.141592654</v>
      </c>
      <c r="AD36" s="71">
        <f t="shared" ref="AD36:AG36" si="750">V36/$V36</f>
        <v>1</v>
      </c>
      <c r="AE36" s="71">
        <f t="shared" si="750"/>
        <v>0.3608839209</v>
      </c>
      <c r="AF36" s="71">
        <f t="shared" si="750"/>
        <v>5.903480618</v>
      </c>
      <c r="AG36" s="71">
        <f t="shared" si="750"/>
        <v>0.3711733119</v>
      </c>
      <c r="AH36" s="80">
        <f t="shared" ref="AH36:AK36" si="751">AD36*COS(Z36)</f>
        <v>1</v>
      </c>
      <c r="AI36" s="80">
        <f t="shared" si="751"/>
        <v>0.3608839209</v>
      </c>
      <c r="AJ36" s="80">
        <f t="shared" si="751"/>
        <v>5.903480618</v>
      </c>
      <c r="AK36" s="80">
        <f t="shared" si="751"/>
        <v>-0.3711733119</v>
      </c>
      <c r="AL36" s="80">
        <f t="shared" ref="AL36:AO36" si="752">AD36*SIN(Z36)</f>
        <v>0</v>
      </c>
      <c r="AM36" s="80">
        <f t="shared" si="752"/>
        <v>0</v>
      </c>
      <c r="AN36" s="80">
        <f t="shared" si="752"/>
        <v>0</v>
      </c>
      <c r="AO36" s="80">
        <f t="shared" si="752"/>
        <v>0</v>
      </c>
      <c r="AP36" s="50">
        <f t="shared" si="41"/>
        <v>0</v>
      </c>
      <c r="AQ36" s="72">
        <f t="shared" si="42"/>
        <v>0</v>
      </c>
      <c r="AR36" s="72">
        <f t="shared" si="43"/>
        <v>0</v>
      </c>
      <c r="AS36" s="72">
        <f t="shared" si="44"/>
        <v>0</v>
      </c>
      <c r="AT36" s="73">
        <f t="shared" si="45"/>
        <v>0.04700051296</v>
      </c>
      <c r="AU36" s="74">
        <f t="shared" si="46"/>
        <v>0.04700051296</v>
      </c>
      <c r="AV36" s="75">
        <f t="shared" si="47"/>
        <v>-0.09400102592</v>
      </c>
      <c r="AW36" s="75">
        <f t="shared" si="48"/>
        <v>0</v>
      </c>
      <c r="AX36" s="75">
        <f t="shared" si="49"/>
        <v>3.141592654</v>
      </c>
      <c r="AY36" s="75">
        <f t="shared" si="50"/>
        <v>0.09400102592</v>
      </c>
      <c r="AZ36" s="50">
        <f t="shared" ref="AZ36:BA36" si="753">AZ$1*AA36</f>
        <v>0</v>
      </c>
      <c r="BA36" s="50">
        <f t="shared" si="753"/>
        <v>0</v>
      </c>
      <c r="BB36" s="72">
        <f t="shared" si="52"/>
        <v>0</v>
      </c>
      <c r="BC36" s="72">
        <f t="shared" si="53"/>
        <v>0</v>
      </c>
      <c r="BD36" s="72">
        <f t="shared" si="54"/>
        <v>0</v>
      </c>
      <c r="BE36" s="73">
        <f t="shared" ref="BE36:BF36" si="754">POWER(AE36,BE$1)</f>
        <v>0.3608839209</v>
      </c>
      <c r="BF36" s="73">
        <f t="shared" si="754"/>
        <v>5.903480618</v>
      </c>
      <c r="BG36" s="74">
        <f t="shared" si="56"/>
        <v>2.130471232</v>
      </c>
      <c r="BH36" s="75">
        <f t="shared" si="57"/>
        <v>19.17424109</v>
      </c>
      <c r="BI36" s="75">
        <f t="shared" si="58"/>
        <v>0</v>
      </c>
      <c r="BJ36" s="75">
        <f t="shared" si="59"/>
        <v>0</v>
      </c>
      <c r="BK36" s="75">
        <f t="shared" si="60"/>
        <v>19.17424109</v>
      </c>
      <c r="BL36" s="50">
        <f t="shared" si="61"/>
        <v>3.141592654</v>
      </c>
      <c r="BM36" s="72">
        <f t="shared" si="62"/>
        <v>3.141592654</v>
      </c>
      <c r="BN36" s="72">
        <f t="shared" si="63"/>
        <v>3.141592654</v>
      </c>
      <c r="BO36" s="72">
        <f t="shared" si="64"/>
        <v>3.141592654</v>
      </c>
      <c r="BP36" s="73">
        <f t="shared" si="65"/>
        <v>0.3711733119</v>
      </c>
      <c r="BQ36" s="74">
        <f t="shared" si="66"/>
        <v>0.3711733119</v>
      </c>
      <c r="BR36" s="75">
        <f t="shared" si="67"/>
        <v>10.02167942</v>
      </c>
      <c r="BS36" s="75">
        <f t="shared" si="68"/>
        <v>0</v>
      </c>
      <c r="BT36" s="75">
        <f t="shared" si="69"/>
        <v>0</v>
      </c>
      <c r="BU36" s="75">
        <f t="shared" si="70"/>
        <v>10.02167942</v>
      </c>
      <c r="BV36" s="76">
        <f t="shared" ref="BV36:BW36" si="755">AV36+BH36+BR36</f>
        <v>29.10191949</v>
      </c>
      <c r="BW36" s="76">
        <f t="shared" si="755"/>
        <v>0</v>
      </c>
      <c r="BX36" s="76">
        <f t="shared" si="72"/>
        <v>0</v>
      </c>
      <c r="BY36" s="77">
        <f t="shared" si="73"/>
        <v>29.10191949</v>
      </c>
      <c r="BZ36" s="50">
        <f t="shared" ref="BZ36:CA36" si="756">BZ$1*AA36</f>
        <v>0</v>
      </c>
      <c r="CA36" s="50">
        <f t="shared" si="756"/>
        <v>0</v>
      </c>
      <c r="CB36" s="72">
        <f t="shared" si="75"/>
        <v>0</v>
      </c>
      <c r="CC36" s="72">
        <f t="shared" si="76"/>
        <v>0</v>
      </c>
      <c r="CD36" s="72">
        <f t="shared" si="77"/>
        <v>0</v>
      </c>
      <c r="CE36" s="73">
        <f t="shared" ref="CE36:CF36" si="757">POWER(AE36,CE$1)</f>
        <v>0.1302372044</v>
      </c>
      <c r="CF36" s="73">
        <f t="shared" si="757"/>
        <v>34.8510834</v>
      </c>
      <c r="CG36" s="74">
        <f t="shared" si="79"/>
        <v>4.538907672</v>
      </c>
      <c r="CH36" s="75">
        <f t="shared" si="80"/>
        <v>-4.538907672</v>
      </c>
      <c r="CI36" s="75">
        <f t="shared" si="81"/>
        <v>0</v>
      </c>
      <c r="CJ36" s="75">
        <f t="shared" si="82"/>
        <v>3.141592654</v>
      </c>
      <c r="CK36" s="75">
        <f t="shared" si="83"/>
        <v>4.538907672</v>
      </c>
      <c r="CL36" s="50">
        <f t="shared" si="84"/>
        <v>0</v>
      </c>
      <c r="CM36" s="72">
        <f t="shared" si="85"/>
        <v>0</v>
      </c>
      <c r="CN36" s="72">
        <f t="shared" si="86"/>
        <v>0</v>
      </c>
      <c r="CO36" s="72">
        <f t="shared" si="87"/>
        <v>0</v>
      </c>
      <c r="CP36" s="73">
        <f t="shared" si="88"/>
        <v>205.7426954</v>
      </c>
      <c r="CQ36" s="74">
        <f t="shared" si="89"/>
        <v>205.7426954</v>
      </c>
      <c r="CR36" s="75">
        <f t="shared" si="90"/>
        <v>822.9707815</v>
      </c>
      <c r="CS36" s="75">
        <f t="shared" si="91"/>
        <v>0</v>
      </c>
      <c r="CT36" s="75">
        <f t="shared" si="92"/>
        <v>0</v>
      </c>
      <c r="CU36" s="75">
        <f t="shared" si="93"/>
        <v>822.9707815</v>
      </c>
      <c r="CV36" s="50">
        <f t="shared" si="94"/>
        <v>0</v>
      </c>
      <c r="CW36" s="50">
        <f t="shared" si="95"/>
        <v>3.141592654</v>
      </c>
      <c r="CX36" s="72">
        <f t="shared" si="96"/>
        <v>3.141592654</v>
      </c>
      <c r="CY36" s="72">
        <f t="shared" si="97"/>
        <v>3.141592654</v>
      </c>
      <c r="CZ36" s="72">
        <f t="shared" si="98"/>
        <v>3.141592654</v>
      </c>
      <c r="DA36" s="73">
        <f t="shared" si="99"/>
        <v>0.04700051296</v>
      </c>
      <c r="DB36" s="73">
        <f t="shared" si="100"/>
        <v>0.3711733119</v>
      </c>
      <c r="DC36" s="74">
        <f t="shared" si="101"/>
        <v>0.01744533606</v>
      </c>
      <c r="DD36" s="75">
        <f t="shared" si="102"/>
        <v>-0.06978134423</v>
      </c>
      <c r="DE36" s="75">
        <f t="shared" si="103"/>
        <v>0</v>
      </c>
      <c r="DF36" s="75">
        <f t="shared" si="104"/>
        <v>3.141592654</v>
      </c>
      <c r="DG36" s="75">
        <f t="shared" si="105"/>
        <v>0.06978134423</v>
      </c>
      <c r="DH36" s="50">
        <f t="shared" ref="DH36:DJ36" si="758">DH$1*AA36</f>
        <v>0</v>
      </c>
      <c r="DI36" s="50">
        <f t="shared" si="758"/>
        <v>0</v>
      </c>
      <c r="DJ36" s="50">
        <f t="shared" si="758"/>
        <v>3.141592654</v>
      </c>
      <c r="DK36" s="72">
        <f t="shared" si="107"/>
        <v>3.141592654</v>
      </c>
      <c r="DL36" s="72">
        <f t="shared" si="108"/>
        <v>3.141592654</v>
      </c>
      <c r="DM36" s="72">
        <f t="shared" si="109"/>
        <v>3.141592654</v>
      </c>
      <c r="DN36" s="73">
        <f t="shared" ref="DN36:DP36" si="759">POWER(AE36,DN$1)</f>
        <v>0.3608839209</v>
      </c>
      <c r="DO36" s="73">
        <f t="shared" si="759"/>
        <v>5.903480618</v>
      </c>
      <c r="DP36" s="73">
        <f t="shared" si="759"/>
        <v>0.3711733119</v>
      </c>
      <c r="DQ36" s="74">
        <f t="shared" si="111"/>
        <v>0.7907740633</v>
      </c>
      <c r="DR36" s="75">
        <f t="shared" si="112"/>
        <v>14.23393314</v>
      </c>
      <c r="DS36" s="75">
        <f t="shared" si="113"/>
        <v>0</v>
      </c>
      <c r="DT36" s="75">
        <f t="shared" si="114"/>
        <v>0</v>
      </c>
      <c r="DU36" s="75">
        <f t="shared" si="115"/>
        <v>14.23393314</v>
      </c>
      <c r="DV36" s="50">
        <f t="shared" si="116"/>
        <v>6.283185307</v>
      </c>
      <c r="DW36" s="72">
        <f t="shared" si="117"/>
        <v>6.283185307</v>
      </c>
      <c r="DX36" s="72">
        <f t="shared" si="118"/>
        <v>0</v>
      </c>
      <c r="DY36" s="72">
        <f t="shared" si="119"/>
        <v>0</v>
      </c>
      <c r="DZ36" s="73">
        <f t="shared" si="120"/>
        <v>0.1377696275</v>
      </c>
      <c r="EA36" s="74">
        <f t="shared" si="121"/>
        <v>0.1377696275</v>
      </c>
      <c r="EB36" s="75">
        <f t="shared" si="122"/>
        <v>3.719779942</v>
      </c>
      <c r="EC36" s="75">
        <f t="shared" si="123"/>
        <v>0</v>
      </c>
      <c r="ED36" s="75">
        <f t="shared" si="124"/>
        <v>0</v>
      </c>
      <c r="EE36" s="75">
        <f t="shared" si="125"/>
        <v>3.719779942</v>
      </c>
      <c r="EF36" s="76">
        <f t="shared" ref="EF36:EG36" si="760">CH36+CR36+DD36+DR36+EB36</f>
        <v>836.3158056</v>
      </c>
      <c r="EG36" s="76">
        <f t="shared" si="760"/>
        <v>0</v>
      </c>
      <c r="EH36" s="76">
        <f t="shared" si="127"/>
        <v>0</v>
      </c>
      <c r="EI36" s="77">
        <f t="shared" si="128"/>
        <v>836.3158056</v>
      </c>
      <c r="EJ36" s="50">
        <f t="shared" si="129"/>
        <v>0</v>
      </c>
      <c r="EK36" s="72">
        <f t="shared" si="130"/>
        <v>0</v>
      </c>
      <c r="EL36" s="72">
        <f t="shared" si="131"/>
        <v>0</v>
      </c>
      <c r="EM36" s="72">
        <f t="shared" si="132"/>
        <v>0</v>
      </c>
      <c r="EN36" s="73">
        <f t="shared" si="133"/>
        <v>28.91912526</v>
      </c>
      <c r="EO36" s="74">
        <f t="shared" si="134"/>
        <v>28.91912526</v>
      </c>
      <c r="EP36" s="75">
        <f t="shared" si="135"/>
        <v>150.2681828</v>
      </c>
      <c r="EQ36" s="75">
        <f t="shared" si="136"/>
        <v>0</v>
      </c>
      <c r="ER36" s="75">
        <f t="shared" si="137"/>
        <v>0</v>
      </c>
      <c r="ES36" s="75">
        <f t="shared" si="138"/>
        <v>150.2681828</v>
      </c>
      <c r="ET36" s="76">
        <f t="shared" ref="ET36:EU36" si="761">BV36+EP36</f>
        <v>179.3701022</v>
      </c>
      <c r="EU36" s="76">
        <f t="shared" si="761"/>
        <v>0</v>
      </c>
      <c r="EV36" s="76">
        <f t="shared" si="140"/>
        <v>0</v>
      </c>
      <c r="EW36" s="77">
        <f t="shared" si="141"/>
        <v>179.3701022</v>
      </c>
      <c r="EX36" s="50">
        <f t="shared" si="142"/>
        <v>0</v>
      </c>
      <c r="EY36" s="72">
        <f t="shared" si="143"/>
        <v>0</v>
      </c>
      <c r="EZ36" s="72">
        <f t="shared" si="144"/>
        <v>0</v>
      </c>
      <c r="FA36" s="72">
        <f t="shared" si="145"/>
        <v>0</v>
      </c>
      <c r="FB36" s="73">
        <f t="shared" si="146"/>
        <v>5.639622293</v>
      </c>
      <c r="FC36" s="74">
        <f t="shared" si="147"/>
        <v>5.639622293</v>
      </c>
      <c r="FD36" s="75">
        <f t="shared" si="148"/>
        <v>1.49205706</v>
      </c>
      <c r="FE36" s="75">
        <f t="shared" si="149"/>
        <v>0</v>
      </c>
      <c r="FF36" s="75">
        <f t="shared" si="150"/>
        <v>0</v>
      </c>
      <c r="FG36" s="75">
        <f t="shared" si="151"/>
        <v>1.49205706</v>
      </c>
      <c r="FH36" s="50">
        <f t="shared" si="152"/>
        <v>0</v>
      </c>
      <c r="FI36" s="72">
        <f t="shared" si="153"/>
        <v>0</v>
      </c>
      <c r="FJ36" s="72">
        <f t="shared" si="154"/>
        <v>0</v>
      </c>
      <c r="FK36" s="72">
        <f t="shared" si="155"/>
        <v>0</v>
      </c>
      <c r="FL36" s="73">
        <f t="shared" si="156"/>
        <v>0.1302372044</v>
      </c>
      <c r="FM36" s="74">
        <f t="shared" si="157"/>
        <v>0.1302372044</v>
      </c>
      <c r="FN36" s="75">
        <f t="shared" si="158"/>
        <v>-0.1302372044</v>
      </c>
      <c r="FO36" s="75">
        <f t="shared" si="159"/>
        <v>0</v>
      </c>
      <c r="FP36" s="75">
        <f t="shared" si="160"/>
        <v>3.141592654</v>
      </c>
      <c r="FQ36" s="75">
        <f t="shared" si="161"/>
        <v>0.1302372044</v>
      </c>
      <c r="FR36" s="76">
        <f t="shared" si="162"/>
        <v>17.58020465</v>
      </c>
      <c r="FS36" s="76">
        <f t="shared" si="163"/>
        <v>0</v>
      </c>
      <c r="FT36" s="76">
        <f t="shared" si="164"/>
        <v>0</v>
      </c>
      <c r="FU36" s="77">
        <f t="shared" si="165"/>
        <v>17.58020465</v>
      </c>
      <c r="FV36" s="50">
        <f t="shared" si="166"/>
        <v>0</v>
      </c>
      <c r="FW36" s="50">
        <f t="shared" si="167"/>
        <v>0</v>
      </c>
      <c r="FX36" s="72">
        <f t="shared" si="168"/>
        <v>0</v>
      </c>
      <c r="FY36" s="72">
        <f t="shared" si="169"/>
        <v>0</v>
      </c>
      <c r="FZ36" s="72">
        <f t="shared" si="170"/>
        <v>0</v>
      </c>
      <c r="GA36" s="73">
        <f t="shared" si="171"/>
        <v>17.58020465</v>
      </c>
      <c r="GB36" s="73">
        <f t="shared" si="172"/>
        <v>0.6702156552</v>
      </c>
      <c r="GC36" s="74">
        <f t="shared" si="173"/>
        <v>11.78252838</v>
      </c>
      <c r="GD36" s="75">
        <f t="shared" si="174"/>
        <v>1.30916982</v>
      </c>
      <c r="GE36" s="75">
        <f t="shared" si="175"/>
        <v>0</v>
      </c>
      <c r="GF36" s="75">
        <f t="shared" si="176"/>
        <v>0</v>
      </c>
      <c r="GG36" s="75">
        <f t="shared" si="177"/>
        <v>1.30916982</v>
      </c>
      <c r="GH36" s="78">
        <f t="shared" si="178"/>
        <v>-0.5</v>
      </c>
      <c r="GI36" s="78">
        <f t="shared" si="179"/>
        <v>-0.8660254038</v>
      </c>
      <c r="GJ36" s="78">
        <f t="shared" si="180"/>
        <v>-2.094395102</v>
      </c>
      <c r="GK36" s="78">
        <f t="shared" si="181"/>
        <v>1</v>
      </c>
      <c r="GL36" s="79">
        <f t="shared" si="182"/>
        <v>-0.5</v>
      </c>
      <c r="GM36" s="79">
        <f t="shared" si="183"/>
        <v>0.8660254038</v>
      </c>
      <c r="GN36" s="79">
        <f t="shared" si="184"/>
        <v>2.094395102</v>
      </c>
      <c r="GO36" s="79">
        <f t="shared" si="185"/>
        <v>1</v>
      </c>
      <c r="GP36" s="50">
        <f t="shared" si="186"/>
        <v>-2.094395102</v>
      </c>
      <c r="GQ36" s="50">
        <f t="shared" si="187"/>
        <v>0</v>
      </c>
      <c r="GR36" s="72">
        <f t="shared" si="188"/>
        <v>-2.094395102</v>
      </c>
      <c r="GS36" s="72">
        <f t="shared" si="189"/>
        <v>-2.094395102</v>
      </c>
      <c r="GT36" s="72">
        <f t="shared" si="190"/>
        <v>-2.094395102</v>
      </c>
      <c r="GU36" s="73">
        <f t="shared" si="191"/>
        <v>1</v>
      </c>
      <c r="GV36" s="73">
        <f t="shared" si="192"/>
        <v>1.49205706</v>
      </c>
      <c r="GW36" s="74">
        <f t="shared" si="193"/>
        <v>1.49205706</v>
      </c>
      <c r="GX36" s="75">
        <f t="shared" si="194"/>
        <v>-0.74602853</v>
      </c>
      <c r="GY36" s="75">
        <f t="shared" si="195"/>
        <v>-1.292159318</v>
      </c>
      <c r="GZ36" s="75">
        <f t="shared" si="196"/>
        <v>-2.094395102</v>
      </c>
      <c r="HA36" s="75">
        <f t="shared" si="197"/>
        <v>1.49205706</v>
      </c>
      <c r="HB36" s="50">
        <f t="shared" si="198"/>
        <v>2.094395102</v>
      </c>
      <c r="HC36" s="50">
        <f t="shared" si="199"/>
        <v>0</v>
      </c>
      <c r="HD36" s="72">
        <f t="shared" si="200"/>
        <v>2.094395102</v>
      </c>
      <c r="HE36" s="72">
        <f t="shared" si="201"/>
        <v>2.094395102</v>
      </c>
      <c r="HF36" s="72">
        <f t="shared" si="202"/>
        <v>2.094395102</v>
      </c>
      <c r="HG36" s="73">
        <f t="shared" si="203"/>
        <v>1</v>
      </c>
      <c r="HH36" s="73">
        <f t="shared" si="204"/>
        <v>1.30916982</v>
      </c>
      <c r="HI36" s="74">
        <f t="shared" si="205"/>
        <v>1.30916982</v>
      </c>
      <c r="HJ36" s="75">
        <f t="shared" si="206"/>
        <v>-0.6545849098</v>
      </c>
      <c r="HK36" s="75">
        <f t="shared" si="207"/>
        <v>1.133774322</v>
      </c>
      <c r="HL36" s="75">
        <f t="shared" si="208"/>
        <v>2.094395102</v>
      </c>
      <c r="HM36" s="75">
        <f t="shared" si="209"/>
        <v>1.30916982</v>
      </c>
      <c r="HN36" s="50">
        <f t="shared" si="210"/>
        <v>2.094395102</v>
      </c>
      <c r="HO36" s="50">
        <f t="shared" si="211"/>
        <v>0</v>
      </c>
      <c r="HP36" s="72">
        <f t="shared" si="212"/>
        <v>2.094395102</v>
      </c>
      <c r="HQ36" s="72">
        <f t="shared" si="213"/>
        <v>2.094395102</v>
      </c>
      <c r="HR36" s="72">
        <f t="shared" si="214"/>
        <v>2.094395102</v>
      </c>
      <c r="HS36" s="73">
        <f t="shared" si="215"/>
        <v>1</v>
      </c>
      <c r="HT36" s="73">
        <f t="shared" si="216"/>
        <v>1.49205706</v>
      </c>
      <c r="HU36" s="74">
        <f t="shared" si="217"/>
        <v>1.49205706</v>
      </c>
      <c r="HV36" s="75">
        <f t="shared" si="218"/>
        <v>-0.74602853</v>
      </c>
      <c r="HW36" s="75">
        <f t="shared" si="219"/>
        <v>1.292159318</v>
      </c>
      <c r="HX36" s="75">
        <f t="shared" si="220"/>
        <v>2.094395102</v>
      </c>
      <c r="HY36" s="75">
        <f t="shared" si="221"/>
        <v>1.49205706</v>
      </c>
      <c r="HZ36" s="50">
        <f t="shared" si="222"/>
        <v>-2.094395102</v>
      </c>
      <c r="IA36" s="50">
        <f t="shared" si="223"/>
        <v>0</v>
      </c>
      <c r="IB36" s="72">
        <f t="shared" si="224"/>
        <v>-2.094395102</v>
      </c>
      <c r="IC36" s="72">
        <f t="shared" si="225"/>
        <v>-2.094395102</v>
      </c>
      <c r="ID36" s="72">
        <f t="shared" si="226"/>
        <v>-2.094395102</v>
      </c>
      <c r="IE36" s="73">
        <f t="shared" si="227"/>
        <v>1</v>
      </c>
      <c r="IF36" s="73">
        <f t="shared" si="228"/>
        <v>1.30916982</v>
      </c>
      <c r="IG36" s="74">
        <f t="shared" si="229"/>
        <v>1.30916982</v>
      </c>
      <c r="IH36" s="75">
        <f t="shared" si="230"/>
        <v>-0.6545849098</v>
      </c>
      <c r="II36" s="75">
        <f t="shared" si="231"/>
        <v>-1.133774322</v>
      </c>
      <c r="IJ36" s="75">
        <f t="shared" si="232"/>
        <v>-2.094395102</v>
      </c>
      <c r="IK36" s="75">
        <f t="shared" si="233"/>
        <v>1.30916982</v>
      </c>
    </row>
    <row r="37" ht="12.75" customHeight="1">
      <c r="A37" s="80">
        <f>'Cubic Input'!P41</f>
        <v>0.1421007032</v>
      </c>
      <c r="B37" s="80">
        <f>'Cubic Input'!Q41</f>
        <v>-0.03193766053</v>
      </c>
      <c r="C37" s="80">
        <f>'Cubic Input'!R41</f>
        <v>0.8567929801</v>
      </c>
      <c r="D37" s="80">
        <f>'Cubic Input'!S41</f>
        <v>-0.04992751085</v>
      </c>
      <c r="E37" s="80">
        <f t="shared" ref="E37:H37" si="762">0</f>
        <v>0</v>
      </c>
      <c r="F37" s="80">
        <f t="shared" si="762"/>
        <v>0</v>
      </c>
      <c r="G37" s="80">
        <f t="shared" si="762"/>
        <v>0</v>
      </c>
      <c r="H37" s="81">
        <f t="shared" si="762"/>
        <v>0</v>
      </c>
      <c r="I37" s="65">
        <f>'Cubic Input'!M41</f>
        <v>0.05911582723</v>
      </c>
      <c r="J37" s="66">
        <f t="shared" si="27"/>
        <v>0.05836655768</v>
      </c>
      <c r="K37" s="66">
        <f t="shared" si="28"/>
        <v>0.08319357724</v>
      </c>
      <c r="L37" s="67">
        <f t="shared" si="29"/>
        <v>0.05836655768</v>
      </c>
      <c r="M37" s="67">
        <f t="shared" si="30"/>
        <v>0</v>
      </c>
      <c r="N37" s="68">
        <f t="shared" si="31"/>
        <v>0.08319357724</v>
      </c>
      <c r="O37" s="68">
        <f t="shared" si="32"/>
        <v>-2.452110274</v>
      </c>
      <c r="P37" s="69">
        <f t="shared" si="33"/>
        <v>0.08319357724</v>
      </c>
      <c r="Q37" s="69">
        <f t="shared" si="34"/>
        <v>2.452110274</v>
      </c>
      <c r="R37" s="70">
        <f t="shared" ref="R37:U37" si="763">ATAN2(A37,E37)</f>
        <v>0</v>
      </c>
      <c r="S37" s="70">
        <f t="shared" si="763"/>
        <v>3.141592654</v>
      </c>
      <c r="T37" s="70">
        <f t="shared" si="763"/>
        <v>0</v>
      </c>
      <c r="U37" s="70">
        <f t="shared" si="763"/>
        <v>3.141592654</v>
      </c>
      <c r="V37" s="70">
        <f t="shared" ref="V37:Y37" si="764">SQRT(POWER(A37,2)+POWER(E37,2))</f>
        <v>0.1421007032</v>
      </c>
      <c r="W37" s="70">
        <f t="shared" si="764"/>
        <v>0.03193766053</v>
      </c>
      <c r="X37" s="70">
        <f t="shared" si="764"/>
        <v>0.8567929801</v>
      </c>
      <c r="Y37" s="70">
        <f t="shared" si="764"/>
        <v>0.04992751085</v>
      </c>
      <c r="Z37" s="71">
        <f t="shared" ref="Z37:AC37" si="765">R37-$R37</f>
        <v>0</v>
      </c>
      <c r="AA37" s="71">
        <f t="shared" si="765"/>
        <v>3.141592654</v>
      </c>
      <c r="AB37" s="71">
        <f t="shared" si="765"/>
        <v>0</v>
      </c>
      <c r="AC37" s="71">
        <f t="shared" si="765"/>
        <v>3.141592654</v>
      </c>
      <c r="AD37" s="71">
        <f t="shared" ref="AD37:AG37" si="766">V37/$V37</f>
        <v>1</v>
      </c>
      <c r="AE37" s="71">
        <f t="shared" si="766"/>
        <v>0.2247537122</v>
      </c>
      <c r="AF37" s="71">
        <f t="shared" si="766"/>
        <v>6.029477413</v>
      </c>
      <c r="AG37" s="71">
        <f t="shared" si="766"/>
        <v>0.3513530176</v>
      </c>
      <c r="AH37" s="80">
        <f t="shared" ref="AH37:AK37" si="767">AD37*COS(Z37)</f>
        <v>1</v>
      </c>
      <c r="AI37" s="80">
        <f t="shared" si="767"/>
        <v>-0.2247537122</v>
      </c>
      <c r="AJ37" s="80">
        <f t="shared" si="767"/>
        <v>6.029477413</v>
      </c>
      <c r="AK37" s="80">
        <f t="shared" si="767"/>
        <v>-0.3513530176</v>
      </c>
      <c r="AL37" s="80">
        <f t="shared" ref="AL37:AO37" si="768">AD37*SIN(Z37)</f>
        <v>0</v>
      </c>
      <c r="AM37" s="80">
        <f t="shared" si="768"/>
        <v>0</v>
      </c>
      <c r="AN37" s="80">
        <f t="shared" si="768"/>
        <v>0</v>
      </c>
      <c r="AO37" s="80">
        <f t="shared" si="768"/>
        <v>0</v>
      </c>
      <c r="AP37" s="50">
        <f t="shared" si="41"/>
        <v>9.424777961</v>
      </c>
      <c r="AQ37" s="72">
        <f t="shared" si="42"/>
        <v>9.424777961</v>
      </c>
      <c r="AR37" s="72">
        <f t="shared" si="43"/>
        <v>3.141592654</v>
      </c>
      <c r="AS37" s="72">
        <f t="shared" si="44"/>
        <v>3.141592654</v>
      </c>
      <c r="AT37" s="73">
        <f t="shared" si="45"/>
        <v>0.01135326096</v>
      </c>
      <c r="AU37" s="74">
        <f t="shared" si="46"/>
        <v>0.01135326096</v>
      </c>
      <c r="AV37" s="75">
        <f t="shared" si="47"/>
        <v>0.02270652192</v>
      </c>
      <c r="AW37" s="75">
        <f t="shared" si="48"/>
        <v>0</v>
      </c>
      <c r="AX37" s="75">
        <f t="shared" si="49"/>
        <v>0</v>
      </c>
      <c r="AY37" s="75">
        <f t="shared" si="50"/>
        <v>0.02270652192</v>
      </c>
      <c r="AZ37" s="50">
        <f t="shared" ref="AZ37:BA37" si="769">AZ$1*AA37</f>
        <v>3.141592654</v>
      </c>
      <c r="BA37" s="50">
        <f t="shared" si="769"/>
        <v>0</v>
      </c>
      <c r="BB37" s="72">
        <f t="shared" si="52"/>
        <v>3.141592654</v>
      </c>
      <c r="BC37" s="72">
        <f t="shared" si="53"/>
        <v>3.141592654</v>
      </c>
      <c r="BD37" s="72">
        <f t="shared" si="54"/>
        <v>3.141592654</v>
      </c>
      <c r="BE37" s="73">
        <f t="shared" ref="BE37:BF37" si="770">POWER(AE37,BE$1)</f>
        <v>0.2247537122</v>
      </c>
      <c r="BF37" s="73">
        <f t="shared" si="770"/>
        <v>6.029477413</v>
      </c>
      <c r="BG37" s="74">
        <f t="shared" si="56"/>
        <v>1.355147431</v>
      </c>
      <c r="BH37" s="75">
        <f t="shared" si="57"/>
        <v>-12.19632688</v>
      </c>
      <c r="BI37" s="75">
        <f t="shared" si="58"/>
        <v>0</v>
      </c>
      <c r="BJ37" s="75">
        <f t="shared" si="59"/>
        <v>3.141592654</v>
      </c>
      <c r="BK37" s="75">
        <f t="shared" si="60"/>
        <v>12.19632688</v>
      </c>
      <c r="BL37" s="50">
        <f t="shared" si="61"/>
        <v>3.141592654</v>
      </c>
      <c r="BM37" s="72">
        <f t="shared" si="62"/>
        <v>3.141592654</v>
      </c>
      <c r="BN37" s="72">
        <f t="shared" si="63"/>
        <v>3.141592654</v>
      </c>
      <c r="BO37" s="72">
        <f t="shared" si="64"/>
        <v>3.141592654</v>
      </c>
      <c r="BP37" s="73">
        <f t="shared" si="65"/>
        <v>0.3513530176</v>
      </c>
      <c r="BQ37" s="74">
        <f t="shared" si="66"/>
        <v>0.3513530176</v>
      </c>
      <c r="BR37" s="75">
        <f t="shared" si="67"/>
        <v>9.486531474</v>
      </c>
      <c r="BS37" s="75">
        <f t="shared" si="68"/>
        <v>0</v>
      </c>
      <c r="BT37" s="75">
        <f t="shared" si="69"/>
        <v>0</v>
      </c>
      <c r="BU37" s="75">
        <f t="shared" si="70"/>
        <v>9.486531474</v>
      </c>
      <c r="BV37" s="76">
        <f t="shared" ref="BV37:BW37" si="771">AV37+BH37+BR37</f>
        <v>-2.687088883</v>
      </c>
      <c r="BW37" s="76">
        <f t="shared" si="771"/>
        <v>0</v>
      </c>
      <c r="BX37" s="76">
        <f t="shared" si="72"/>
        <v>3.141592654</v>
      </c>
      <c r="BY37" s="77">
        <f t="shared" si="73"/>
        <v>2.687088883</v>
      </c>
      <c r="BZ37" s="50">
        <f t="shared" ref="BZ37:CA37" si="772">BZ$1*AA37</f>
        <v>6.283185307</v>
      </c>
      <c r="CA37" s="50">
        <f t="shared" si="772"/>
        <v>0</v>
      </c>
      <c r="CB37" s="72">
        <f t="shared" si="75"/>
        <v>6.283185307</v>
      </c>
      <c r="CC37" s="72">
        <f t="shared" si="76"/>
        <v>0</v>
      </c>
      <c r="CD37" s="72">
        <f t="shared" si="77"/>
        <v>0</v>
      </c>
      <c r="CE37" s="73">
        <f t="shared" ref="CE37:CF37" si="773">POWER(AE37,CE$1)</f>
        <v>0.05051423113</v>
      </c>
      <c r="CF37" s="73">
        <f t="shared" si="773"/>
        <v>36.35459788</v>
      </c>
      <c r="CG37" s="74">
        <f t="shared" si="79"/>
        <v>1.83642456</v>
      </c>
      <c r="CH37" s="75">
        <f t="shared" si="80"/>
        <v>-1.83642456</v>
      </c>
      <c r="CI37" s="75">
        <f t="shared" si="81"/>
        <v>0</v>
      </c>
      <c r="CJ37" s="75">
        <f t="shared" si="82"/>
        <v>3.141592654</v>
      </c>
      <c r="CK37" s="75">
        <f t="shared" si="83"/>
        <v>1.83642456</v>
      </c>
      <c r="CL37" s="50">
        <f t="shared" si="84"/>
        <v>0</v>
      </c>
      <c r="CM37" s="72">
        <f t="shared" si="85"/>
        <v>0</v>
      </c>
      <c r="CN37" s="72">
        <f t="shared" si="86"/>
        <v>0</v>
      </c>
      <c r="CO37" s="72">
        <f t="shared" si="87"/>
        <v>0</v>
      </c>
      <c r="CP37" s="73">
        <f t="shared" si="88"/>
        <v>219.1992268</v>
      </c>
      <c r="CQ37" s="74">
        <f t="shared" si="89"/>
        <v>219.1992268</v>
      </c>
      <c r="CR37" s="75">
        <f t="shared" si="90"/>
        <v>876.7969071</v>
      </c>
      <c r="CS37" s="75">
        <f t="shared" si="91"/>
        <v>0</v>
      </c>
      <c r="CT37" s="75">
        <f t="shared" si="92"/>
        <v>0</v>
      </c>
      <c r="CU37" s="75">
        <f t="shared" si="93"/>
        <v>876.7969071</v>
      </c>
      <c r="CV37" s="50">
        <f t="shared" si="94"/>
        <v>9.424777961</v>
      </c>
      <c r="CW37" s="50">
        <f t="shared" si="95"/>
        <v>3.141592654</v>
      </c>
      <c r="CX37" s="72">
        <f t="shared" si="96"/>
        <v>12.56637061</v>
      </c>
      <c r="CY37" s="72">
        <f t="shared" si="97"/>
        <v>0</v>
      </c>
      <c r="CZ37" s="72">
        <f t="shared" si="98"/>
        <v>0</v>
      </c>
      <c r="DA37" s="73">
        <f t="shared" si="99"/>
        <v>0.01135326096</v>
      </c>
      <c r="DB37" s="73">
        <f t="shared" si="100"/>
        <v>0.3513530176</v>
      </c>
      <c r="DC37" s="74">
        <f t="shared" si="101"/>
        <v>0.003989002498</v>
      </c>
      <c r="DD37" s="75">
        <f t="shared" si="102"/>
        <v>0.01595600999</v>
      </c>
      <c r="DE37" s="75">
        <f t="shared" si="103"/>
        <v>0</v>
      </c>
      <c r="DF37" s="75">
        <f t="shared" si="104"/>
        <v>0</v>
      </c>
      <c r="DG37" s="75">
        <f t="shared" si="105"/>
        <v>0.01595600999</v>
      </c>
      <c r="DH37" s="50">
        <f t="shared" ref="DH37:DJ37" si="774">DH$1*AA37</f>
        <v>3.141592654</v>
      </c>
      <c r="DI37" s="50">
        <f t="shared" si="774"/>
        <v>0</v>
      </c>
      <c r="DJ37" s="50">
        <f t="shared" si="774"/>
        <v>3.141592654</v>
      </c>
      <c r="DK37" s="72">
        <f t="shared" si="107"/>
        <v>6.283185307</v>
      </c>
      <c r="DL37" s="72">
        <f t="shared" si="108"/>
        <v>0</v>
      </c>
      <c r="DM37" s="72">
        <f t="shared" si="109"/>
        <v>0</v>
      </c>
      <c r="DN37" s="73">
        <f t="shared" ref="DN37:DP37" si="775">POWER(AE37,DN$1)</f>
        <v>0.2247537122</v>
      </c>
      <c r="DO37" s="73">
        <f t="shared" si="775"/>
        <v>6.029477413</v>
      </c>
      <c r="DP37" s="73">
        <f t="shared" si="775"/>
        <v>0.3513530176</v>
      </c>
      <c r="DQ37" s="74">
        <f t="shared" si="111"/>
        <v>0.4761351391</v>
      </c>
      <c r="DR37" s="75">
        <f t="shared" si="112"/>
        <v>-8.570432504</v>
      </c>
      <c r="DS37" s="75">
        <f t="shared" si="113"/>
        <v>0</v>
      </c>
      <c r="DT37" s="75">
        <f t="shared" si="114"/>
        <v>3.141592654</v>
      </c>
      <c r="DU37" s="75">
        <f t="shared" si="115"/>
        <v>8.570432504</v>
      </c>
      <c r="DV37" s="50">
        <f t="shared" si="116"/>
        <v>6.283185307</v>
      </c>
      <c r="DW37" s="72">
        <f t="shared" si="117"/>
        <v>6.283185307</v>
      </c>
      <c r="DX37" s="72">
        <f t="shared" si="118"/>
        <v>0</v>
      </c>
      <c r="DY37" s="72">
        <f t="shared" si="119"/>
        <v>0</v>
      </c>
      <c r="DZ37" s="73">
        <f t="shared" si="120"/>
        <v>0.1234489429</v>
      </c>
      <c r="EA37" s="74">
        <f t="shared" si="121"/>
        <v>0.1234489429</v>
      </c>
      <c r="EB37" s="75">
        <f t="shared" si="122"/>
        <v>3.33312146</v>
      </c>
      <c r="EC37" s="75">
        <f t="shared" si="123"/>
        <v>0</v>
      </c>
      <c r="ED37" s="75">
        <f t="shared" si="124"/>
        <v>0</v>
      </c>
      <c r="EE37" s="75">
        <f t="shared" si="125"/>
        <v>3.33312146</v>
      </c>
      <c r="EF37" s="76">
        <f t="shared" ref="EF37:EG37" si="776">CH37+CR37+DD37+DR37+EB37</f>
        <v>869.7391275</v>
      </c>
      <c r="EG37" s="76">
        <f t="shared" si="776"/>
        <v>0</v>
      </c>
      <c r="EH37" s="76">
        <f t="shared" si="127"/>
        <v>0</v>
      </c>
      <c r="EI37" s="77">
        <f t="shared" si="128"/>
        <v>869.7391275</v>
      </c>
      <c r="EJ37" s="50">
        <f t="shared" si="129"/>
        <v>0</v>
      </c>
      <c r="EK37" s="72">
        <f t="shared" si="130"/>
        <v>0</v>
      </c>
      <c r="EL37" s="72">
        <f t="shared" si="131"/>
        <v>0</v>
      </c>
      <c r="EM37" s="72">
        <f t="shared" si="132"/>
        <v>0</v>
      </c>
      <c r="EN37" s="73">
        <f t="shared" si="133"/>
        <v>29.49133987</v>
      </c>
      <c r="EO37" s="74">
        <f t="shared" si="134"/>
        <v>29.49133987</v>
      </c>
      <c r="EP37" s="75">
        <f t="shared" si="135"/>
        <v>153.2414971</v>
      </c>
      <c r="EQ37" s="75">
        <f t="shared" si="136"/>
        <v>0</v>
      </c>
      <c r="ER37" s="75">
        <f t="shared" si="137"/>
        <v>0</v>
      </c>
      <c r="ES37" s="75">
        <f t="shared" si="138"/>
        <v>153.2414971</v>
      </c>
      <c r="ET37" s="76">
        <f t="shared" ref="ET37:EU37" si="777">BV37+EP37</f>
        <v>150.5544082</v>
      </c>
      <c r="EU37" s="76">
        <f t="shared" si="777"/>
        <v>0</v>
      </c>
      <c r="EV37" s="76">
        <f t="shared" si="140"/>
        <v>0</v>
      </c>
      <c r="EW37" s="77">
        <f t="shared" si="141"/>
        <v>150.5544082</v>
      </c>
      <c r="EX37" s="50">
        <f t="shared" si="142"/>
        <v>0</v>
      </c>
      <c r="EY37" s="72">
        <f t="shared" si="143"/>
        <v>0</v>
      </c>
      <c r="EZ37" s="72">
        <f t="shared" si="144"/>
        <v>0</v>
      </c>
      <c r="FA37" s="72">
        <f t="shared" si="145"/>
        <v>0</v>
      </c>
      <c r="FB37" s="73">
        <f t="shared" si="146"/>
        <v>5.319830872</v>
      </c>
      <c r="FC37" s="74">
        <f t="shared" si="147"/>
        <v>5.319830872</v>
      </c>
      <c r="FD37" s="75">
        <f t="shared" si="148"/>
        <v>1.407450854</v>
      </c>
      <c r="FE37" s="75">
        <f t="shared" si="149"/>
        <v>0</v>
      </c>
      <c r="FF37" s="75">
        <f t="shared" si="150"/>
        <v>0</v>
      </c>
      <c r="FG37" s="75">
        <f t="shared" si="151"/>
        <v>1.407450854</v>
      </c>
      <c r="FH37" s="50">
        <f t="shared" si="152"/>
        <v>6.283185307</v>
      </c>
      <c r="FI37" s="72">
        <f t="shared" si="153"/>
        <v>6.283185307</v>
      </c>
      <c r="FJ37" s="72">
        <f t="shared" si="154"/>
        <v>0</v>
      </c>
      <c r="FK37" s="72">
        <f t="shared" si="155"/>
        <v>0</v>
      </c>
      <c r="FL37" s="73">
        <f t="shared" si="156"/>
        <v>0.05051423113</v>
      </c>
      <c r="FM37" s="74">
        <f t="shared" si="157"/>
        <v>0.05051423113</v>
      </c>
      <c r="FN37" s="75">
        <f t="shared" si="158"/>
        <v>-0.05051423113</v>
      </c>
      <c r="FO37" s="75">
        <f t="shared" si="159"/>
        <v>0</v>
      </c>
      <c r="FP37" s="75">
        <f t="shared" si="160"/>
        <v>3.141592654</v>
      </c>
      <c r="FQ37" s="75">
        <f t="shared" si="161"/>
        <v>0.05051423113</v>
      </c>
      <c r="FR37" s="76">
        <f t="shared" si="162"/>
        <v>18.03791801</v>
      </c>
      <c r="FS37" s="76">
        <f t="shared" si="163"/>
        <v>0</v>
      </c>
      <c r="FT37" s="76">
        <f t="shared" si="164"/>
        <v>0</v>
      </c>
      <c r="FU37" s="77">
        <f t="shared" si="165"/>
        <v>18.03791801</v>
      </c>
      <c r="FV37" s="50">
        <f t="shared" si="166"/>
        <v>0</v>
      </c>
      <c r="FW37" s="50">
        <f t="shared" si="167"/>
        <v>0</v>
      </c>
      <c r="FX37" s="72">
        <f t="shared" si="168"/>
        <v>0</v>
      </c>
      <c r="FY37" s="72">
        <f t="shared" si="169"/>
        <v>0</v>
      </c>
      <c r="FZ37" s="72">
        <f t="shared" si="170"/>
        <v>0</v>
      </c>
      <c r="GA37" s="73">
        <f t="shared" si="171"/>
        <v>18.03791801</v>
      </c>
      <c r="GB37" s="73">
        <f t="shared" si="172"/>
        <v>0.7105043827</v>
      </c>
      <c r="GC37" s="74">
        <f t="shared" si="173"/>
        <v>12.8160198</v>
      </c>
      <c r="GD37" s="75">
        <f t="shared" si="174"/>
        <v>1.4240022</v>
      </c>
      <c r="GE37" s="75">
        <f t="shared" si="175"/>
        <v>0</v>
      </c>
      <c r="GF37" s="75">
        <f t="shared" si="176"/>
        <v>0</v>
      </c>
      <c r="GG37" s="75">
        <f t="shared" si="177"/>
        <v>1.4240022</v>
      </c>
      <c r="GH37" s="78">
        <f t="shared" si="178"/>
        <v>-0.5</v>
      </c>
      <c r="GI37" s="78">
        <f t="shared" si="179"/>
        <v>-0.8660254038</v>
      </c>
      <c r="GJ37" s="78">
        <f t="shared" si="180"/>
        <v>-2.094395102</v>
      </c>
      <c r="GK37" s="78">
        <f t="shared" si="181"/>
        <v>1</v>
      </c>
      <c r="GL37" s="79">
        <f t="shared" si="182"/>
        <v>-0.5</v>
      </c>
      <c r="GM37" s="79">
        <f t="shared" si="183"/>
        <v>0.8660254038</v>
      </c>
      <c r="GN37" s="79">
        <f t="shared" si="184"/>
        <v>2.094395102</v>
      </c>
      <c r="GO37" s="79">
        <f t="shared" si="185"/>
        <v>1</v>
      </c>
      <c r="GP37" s="50">
        <f t="shared" si="186"/>
        <v>-2.094395102</v>
      </c>
      <c r="GQ37" s="50">
        <f t="shared" si="187"/>
        <v>0</v>
      </c>
      <c r="GR37" s="72">
        <f t="shared" si="188"/>
        <v>-2.094395102</v>
      </c>
      <c r="GS37" s="72">
        <f t="shared" si="189"/>
        <v>-2.094395102</v>
      </c>
      <c r="GT37" s="72">
        <f t="shared" si="190"/>
        <v>-2.094395102</v>
      </c>
      <c r="GU37" s="73">
        <f t="shared" si="191"/>
        <v>1</v>
      </c>
      <c r="GV37" s="73">
        <f t="shared" si="192"/>
        <v>1.407450854</v>
      </c>
      <c r="GW37" s="74">
        <f t="shared" si="193"/>
        <v>1.407450854</v>
      </c>
      <c r="GX37" s="75">
        <f t="shared" si="194"/>
        <v>-0.7037254268</v>
      </c>
      <c r="GY37" s="75">
        <f t="shared" si="195"/>
        <v>-1.218888194</v>
      </c>
      <c r="GZ37" s="75">
        <f t="shared" si="196"/>
        <v>-2.094395102</v>
      </c>
      <c r="HA37" s="75">
        <f t="shared" si="197"/>
        <v>1.407450854</v>
      </c>
      <c r="HB37" s="50">
        <f t="shared" si="198"/>
        <v>2.094395102</v>
      </c>
      <c r="HC37" s="50">
        <f t="shared" si="199"/>
        <v>0</v>
      </c>
      <c r="HD37" s="72">
        <f t="shared" si="200"/>
        <v>2.094395102</v>
      </c>
      <c r="HE37" s="72">
        <f t="shared" si="201"/>
        <v>2.094395102</v>
      </c>
      <c r="HF37" s="72">
        <f t="shared" si="202"/>
        <v>2.094395102</v>
      </c>
      <c r="HG37" s="73">
        <f t="shared" si="203"/>
        <v>1</v>
      </c>
      <c r="HH37" s="73">
        <f t="shared" si="204"/>
        <v>1.4240022</v>
      </c>
      <c r="HI37" s="74">
        <f t="shared" si="205"/>
        <v>1.4240022</v>
      </c>
      <c r="HJ37" s="75">
        <f t="shared" si="206"/>
        <v>-0.7120011</v>
      </c>
      <c r="HK37" s="75">
        <f t="shared" si="207"/>
        <v>1.23322208</v>
      </c>
      <c r="HL37" s="75">
        <f t="shared" si="208"/>
        <v>2.094395102</v>
      </c>
      <c r="HM37" s="75">
        <f t="shared" si="209"/>
        <v>1.4240022</v>
      </c>
      <c r="HN37" s="50">
        <f t="shared" si="210"/>
        <v>2.094395102</v>
      </c>
      <c r="HO37" s="50">
        <f t="shared" si="211"/>
        <v>0</v>
      </c>
      <c r="HP37" s="72">
        <f t="shared" si="212"/>
        <v>2.094395102</v>
      </c>
      <c r="HQ37" s="72">
        <f t="shared" si="213"/>
        <v>2.094395102</v>
      </c>
      <c r="HR37" s="72">
        <f t="shared" si="214"/>
        <v>2.094395102</v>
      </c>
      <c r="HS37" s="73">
        <f t="shared" si="215"/>
        <v>1</v>
      </c>
      <c r="HT37" s="73">
        <f t="shared" si="216"/>
        <v>1.407450854</v>
      </c>
      <c r="HU37" s="74">
        <f t="shared" si="217"/>
        <v>1.407450854</v>
      </c>
      <c r="HV37" s="75">
        <f t="shared" si="218"/>
        <v>-0.7037254268</v>
      </c>
      <c r="HW37" s="75">
        <f t="shared" si="219"/>
        <v>1.218888194</v>
      </c>
      <c r="HX37" s="75">
        <f t="shared" si="220"/>
        <v>2.094395102</v>
      </c>
      <c r="HY37" s="75">
        <f t="shared" si="221"/>
        <v>1.407450854</v>
      </c>
      <c r="HZ37" s="50">
        <f t="shared" si="222"/>
        <v>-2.094395102</v>
      </c>
      <c r="IA37" s="50">
        <f t="shared" si="223"/>
        <v>0</v>
      </c>
      <c r="IB37" s="72">
        <f t="shared" si="224"/>
        <v>-2.094395102</v>
      </c>
      <c r="IC37" s="72">
        <f t="shared" si="225"/>
        <v>-2.094395102</v>
      </c>
      <c r="ID37" s="72">
        <f t="shared" si="226"/>
        <v>-2.094395102</v>
      </c>
      <c r="IE37" s="73">
        <f t="shared" si="227"/>
        <v>1</v>
      </c>
      <c r="IF37" s="73">
        <f t="shared" si="228"/>
        <v>1.4240022</v>
      </c>
      <c r="IG37" s="74">
        <f t="shared" si="229"/>
        <v>1.4240022</v>
      </c>
      <c r="IH37" s="75">
        <f t="shared" si="230"/>
        <v>-0.7120011</v>
      </c>
      <c r="II37" s="75">
        <f t="shared" si="231"/>
        <v>-1.23322208</v>
      </c>
      <c r="IJ37" s="75">
        <f t="shared" si="232"/>
        <v>-2.094395102</v>
      </c>
      <c r="IK37" s="75">
        <f t="shared" si="233"/>
        <v>1.4240022</v>
      </c>
    </row>
    <row r="38" ht="12.75" customHeight="1">
      <c r="A38" s="80">
        <f>'Cubic Input'!P42</f>
        <v>0.1421007032</v>
      </c>
      <c r="B38" s="80">
        <f>'Cubic Input'!Q42</f>
        <v>-0.4301712699</v>
      </c>
      <c r="C38" s="80">
        <f>'Cubic Input'!R42</f>
        <v>0.845023104</v>
      </c>
      <c r="D38" s="80">
        <f>'Cubic Input'!S42</f>
        <v>-0.15065195</v>
      </c>
      <c r="E38" s="80">
        <f t="shared" ref="E38:H38" si="778">0</f>
        <v>0</v>
      </c>
      <c r="F38" s="80">
        <f t="shared" si="778"/>
        <v>0</v>
      </c>
      <c r="G38" s="80">
        <f t="shared" si="778"/>
        <v>0</v>
      </c>
      <c r="H38" s="81">
        <f t="shared" si="778"/>
        <v>0</v>
      </c>
      <c r="I38" s="65">
        <f>'Cubic Input'!M42</f>
        <v>0.1863299979</v>
      </c>
      <c r="J38" s="66">
        <f t="shared" si="27"/>
        <v>0.1966973387</v>
      </c>
      <c r="K38" s="66">
        <f t="shared" si="28"/>
        <v>1.41526548</v>
      </c>
      <c r="L38" s="67">
        <f t="shared" si="29"/>
        <v>0.1966973387</v>
      </c>
      <c r="M38" s="67">
        <f t="shared" si="30"/>
        <v>0</v>
      </c>
      <c r="N38" s="68">
        <f t="shared" si="31"/>
        <v>1.41526548</v>
      </c>
      <c r="O38" s="68">
        <f t="shared" si="32"/>
        <v>-1.840357415</v>
      </c>
      <c r="P38" s="69">
        <f t="shared" si="33"/>
        <v>1.41526548</v>
      </c>
      <c r="Q38" s="69">
        <f t="shared" si="34"/>
        <v>1.840357415</v>
      </c>
      <c r="R38" s="70">
        <f t="shared" ref="R38:U38" si="779">ATAN2(A38,E38)</f>
        <v>0</v>
      </c>
      <c r="S38" s="70">
        <f t="shared" si="779"/>
        <v>3.141592654</v>
      </c>
      <c r="T38" s="70">
        <f t="shared" si="779"/>
        <v>0</v>
      </c>
      <c r="U38" s="70">
        <f t="shared" si="779"/>
        <v>3.141592654</v>
      </c>
      <c r="V38" s="70">
        <f t="shared" ref="V38:Y38" si="780">SQRT(POWER(A38,2)+POWER(E38,2))</f>
        <v>0.1421007032</v>
      </c>
      <c r="W38" s="70">
        <f t="shared" si="780"/>
        <v>0.4301712699</v>
      </c>
      <c r="X38" s="70">
        <f t="shared" si="780"/>
        <v>0.845023104</v>
      </c>
      <c r="Y38" s="70">
        <f t="shared" si="780"/>
        <v>0.15065195</v>
      </c>
      <c r="Z38" s="71">
        <f t="shared" ref="Z38:AC38" si="781">R38-$R38</f>
        <v>0</v>
      </c>
      <c r="AA38" s="71">
        <f t="shared" si="781"/>
        <v>3.141592654</v>
      </c>
      <c r="AB38" s="71">
        <f t="shared" si="781"/>
        <v>0</v>
      </c>
      <c r="AC38" s="71">
        <f t="shared" si="781"/>
        <v>3.141592654</v>
      </c>
      <c r="AD38" s="71">
        <f t="shared" ref="AD38:AG38" si="782">V38/$V38</f>
        <v>1</v>
      </c>
      <c r="AE38" s="71">
        <f t="shared" si="782"/>
        <v>3.027228299</v>
      </c>
      <c r="AF38" s="71">
        <f t="shared" si="782"/>
        <v>5.946649702</v>
      </c>
      <c r="AG38" s="71">
        <f t="shared" si="782"/>
        <v>1.060177372</v>
      </c>
      <c r="AH38" s="80">
        <f t="shared" ref="AH38:AK38" si="783">AD38*COS(Z38)</f>
        <v>1</v>
      </c>
      <c r="AI38" s="80">
        <f t="shared" si="783"/>
        <v>-3.027228299</v>
      </c>
      <c r="AJ38" s="80">
        <f t="shared" si="783"/>
        <v>5.946649702</v>
      </c>
      <c r="AK38" s="80">
        <f t="shared" si="783"/>
        <v>-1.060177372</v>
      </c>
      <c r="AL38" s="80">
        <f t="shared" ref="AL38:AO38" si="784">AD38*SIN(Z38)</f>
        <v>0</v>
      </c>
      <c r="AM38" s="80">
        <f t="shared" si="784"/>
        <v>0</v>
      </c>
      <c r="AN38" s="80">
        <f t="shared" si="784"/>
        <v>0</v>
      </c>
      <c r="AO38" s="80">
        <f t="shared" si="784"/>
        <v>0</v>
      </c>
      <c r="AP38" s="50">
        <f t="shared" si="41"/>
        <v>9.424777961</v>
      </c>
      <c r="AQ38" s="72">
        <f t="shared" si="42"/>
        <v>9.424777961</v>
      </c>
      <c r="AR38" s="72">
        <f t="shared" si="43"/>
        <v>3.141592654</v>
      </c>
      <c r="AS38" s="72">
        <f t="shared" si="44"/>
        <v>3.141592654</v>
      </c>
      <c r="AT38" s="73">
        <f t="shared" si="45"/>
        <v>27.74185668</v>
      </c>
      <c r="AU38" s="74">
        <f t="shared" si="46"/>
        <v>27.74185668</v>
      </c>
      <c r="AV38" s="75">
        <f t="shared" si="47"/>
        <v>55.48371336</v>
      </c>
      <c r="AW38" s="75">
        <f t="shared" si="48"/>
        <v>0</v>
      </c>
      <c r="AX38" s="75">
        <f t="shared" si="49"/>
        <v>0</v>
      </c>
      <c r="AY38" s="75">
        <f t="shared" si="50"/>
        <v>55.48371336</v>
      </c>
      <c r="AZ38" s="50">
        <f t="shared" ref="AZ38:BA38" si="785">AZ$1*AA38</f>
        <v>3.141592654</v>
      </c>
      <c r="BA38" s="50">
        <f t="shared" si="785"/>
        <v>0</v>
      </c>
      <c r="BB38" s="72">
        <f t="shared" si="52"/>
        <v>3.141592654</v>
      </c>
      <c r="BC38" s="72">
        <f t="shared" si="53"/>
        <v>3.141592654</v>
      </c>
      <c r="BD38" s="72">
        <f t="shared" si="54"/>
        <v>3.141592654</v>
      </c>
      <c r="BE38" s="73">
        <f t="shared" ref="BE38:BF38" si="786">POWER(AE38,BE$1)</f>
        <v>3.027228299</v>
      </c>
      <c r="BF38" s="73">
        <f t="shared" si="786"/>
        <v>5.946649702</v>
      </c>
      <c r="BG38" s="74">
        <f t="shared" si="56"/>
        <v>18.00186626</v>
      </c>
      <c r="BH38" s="75">
        <f t="shared" si="57"/>
        <v>-162.0167964</v>
      </c>
      <c r="BI38" s="75">
        <f t="shared" si="58"/>
        <v>0</v>
      </c>
      <c r="BJ38" s="75">
        <f t="shared" si="59"/>
        <v>3.141592654</v>
      </c>
      <c r="BK38" s="75">
        <f t="shared" si="60"/>
        <v>162.0167964</v>
      </c>
      <c r="BL38" s="50">
        <f t="shared" si="61"/>
        <v>3.141592654</v>
      </c>
      <c r="BM38" s="72">
        <f t="shared" si="62"/>
        <v>3.141592654</v>
      </c>
      <c r="BN38" s="72">
        <f t="shared" si="63"/>
        <v>3.141592654</v>
      </c>
      <c r="BO38" s="72">
        <f t="shared" si="64"/>
        <v>3.141592654</v>
      </c>
      <c r="BP38" s="73">
        <f t="shared" si="65"/>
        <v>1.060177372</v>
      </c>
      <c r="BQ38" s="74">
        <f t="shared" si="66"/>
        <v>1.060177372</v>
      </c>
      <c r="BR38" s="75">
        <f t="shared" si="67"/>
        <v>28.62478904</v>
      </c>
      <c r="BS38" s="75">
        <f t="shared" si="68"/>
        <v>0</v>
      </c>
      <c r="BT38" s="75">
        <f t="shared" si="69"/>
        <v>0</v>
      </c>
      <c r="BU38" s="75">
        <f t="shared" si="70"/>
        <v>28.62478904</v>
      </c>
      <c r="BV38" s="76">
        <f t="shared" ref="BV38:BW38" si="787">AV38+BH38+BR38</f>
        <v>-77.90829395</v>
      </c>
      <c r="BW38" s="76">
        <f t="shared" si="787"/>
        <v>0</v>
      </c>
      <c r="BX38" s="76">
        <f t="shared" si="72"/>
        <v>3.141592654</v>
      </c>
      <c r="BY38" s="77">
        <f t="shared" si="73"/>
        <v>77.90829395</v>
      </c>
      <c r="BZ38" s="50">
        <f t="shared" ref="BZ38:CA38" si="788">BZ$1*AA38</f>
        <v>6.283185307</v>
      </c>
      <c r="CA38" s="50">
        <f t="shared" si="788"/>
        <v>0</v>
      </c>
      <c r="CB38" s="72">
        <f t="shared" si="75"/>
        <v>6.283185307</v>
      </c>
      <c r="CC38" s="72">
        <f t="shared" si="76"/>
        <v>0</v>
      </c>
      <c r="CD38" s="72">
        <f t="shared" si="77"/>
        <v>0</v>
      </c>
      <c r="CE38" s="73">
        <f t="shared" ref="CE38:CF38" si="789">POWER(AE38,CE$1)</f>
        <v>9.164111174</v>
      </c>
      <c r="CF38" s="73">
        <f t="shared" si="789"/>
        <v>35.36264268</v>
      </c>
      <c r="CG38" s="74">
        <f t="shared" si="79"/>
        <v>324.0671889</v>
      </c>
      <c r="CH38" s="75">
        <f t="shared" si="80"/>
        <v>-324.0671889</v>
      </c>
      <c r="CI38" s="75">
        <f t="shared" si="81"/>
        <v>0</v>
      </c>
      <c r="CJ38" s="75">
        <f t="shared" si="82"/>
        <v>3.141592654</v>
      </c>
      <c r="CK38" s="75">
        <f t="shared" si="83"/>
        <v>324.0671889</v>
      </c>
      <c r="CL38" s="50">
        <f t="shared" si="84"/>
        <v>0</v>
      </c>
      <c r="CM38" s="72">
        <f t="shared" si="85"/>
        <v>0</v>
      </c>
      <c r="CN38" s="72">
        <f t="shared" si="86"/>
        <v>0</v>
      </c>
      <c r="CO38" s="72">
        <f t="shared" si="87"/>
        <v>0</v>
      </c>
      <c r="CP38" s="73">
        <f t="shared" si="88"/>
        <v>210.2892485</v>
      </c>
      <c r="CQ38" s="74">
        <f t="shared" si="89"/>
        <v>210.2892485</v>
      </c>
      <c r="CR38" s="75">
        <f t="shared" si="90"/>
        <v>841.1569942</v>
      </c>
      <c r="CS38" s="75">
        <f t="shared" si="91"/>
        <v>0</v>
      </c>
      <c r="CT38" s="75">
        <f t="shared" si="92"/>
        <v>0</v>
      </c>
      <c r="CU38" s="75">
        <f t="shared" si="93"/>
        <v>841.1569942</v>
      </c>
      <c r="CV38" s="50">
        <f t="shared" si="94"/>
        <v>9.424777961</v>
      </c>
      <c r="CW38" s="50">
        <f t="shared" si="95"/>
        <v>3.141592654</v>
      </c>
      <c r="CX38" s="72">
        <f t="shared" si="96"/>
        <v>12.56637061</v>
      </c>
      <c r="CY38" s="72">
        <f t="shared" si="97"/>
        <v>0</v>
      </c>
      <c r="CZ38" s="72">
        <f t="shared" si="98"/>
        <v>0</v>
      </c>
      <c r="DA38" s="73">
        <f t="shared" si="99"/>
        <v>27.74185668</v>
      </c>
      <c r="DB38" s="73">
        <f t="shared" si="100"/>
        <v>1.060177372</v>
      </c>
      <c r="DC38" s="74">
        <f t="shared" si="101"/>
        <v>29.41128871</v>
      </c>
      <c r="DD38" s="75">
        <f t="shared" si="102"/>
        <v>117.6451548</v>
      </c>
      <c r="DE38" s="75">
        <f t="shared" si="103"/>
        <v>0</v>
      </c>
      <c r="DF38" s="75">
        <f t="shared" si="104"/>
        <v>0</v>
      </c>
      <c r="DG38" s="75">
        <f t="shared" si="105"/>
        <v>117.6451548</v>
      </c>
      <c r="DH38" s="50">
        <f t="shared" ref="DH38:DJ38" si="790">DH$1*AA38</f>
        <v>3.141592654</v>
      </c>
      <c r="DI38" s="50">
        <f t="shared" si="790"/>
        <v>0</v>
      </c>
      <c r="DJ38" s="50">
        <f t="shared" si="790"/>
        <v>3.141592654</v>
      </c>
      <c r="DK38" s="72">
        <f t="shared" si="107"/>
        <v>6.283185307</v>
      </c>
      <c r="DL38" s="72">
        <f t="shared" si="108"/>
        <v>0</v>
      </c>
      <c r="DM38" s="72">
        <f t="shared" si="109"/>
        <v>0</v>
      </c>
      <c r="DN38" s="73">
        <f t="shared" ref="DN38:DP38" si="791">POWER(AE38,DN$1)</f>
        <v>3.027228299</v>
      </c>
      <c r="DO38" s="73">
        <f t="shared" si="791"/>
        <v>5.946649702</v>
      </c>
      <c r="DP38" s="73">
        <f t="shared" si="791"/>
        <v>1.060177372</v>
      </c>
      <c r="DQ38" s="74">
        <f t="shared" si="111"/>
        <v>19.08517126</v>
      </c>
      <c r="DR38" s="75">
        <f t="shared" si="112"/>
        <v>-343.5330827</v>
      </c>
      <c r="DS38" s="75">
        <f t="shared" si="113"/>
        <v>0</v>
      </c>
      <c r="DT38" s="75">
        <f t="shared" si="114"/>
        <v>3.141592654</v>
      </c>
      <c r="DU38" s="75">
        <f t="shared" si="115"/>
        <v>343.5330827</v>
      </c>
      <c r="DV38" s="50">
        <f t="shared" si="116"/>
        <v>6.283185307</v>
      </c>
      <c r="DW38" s="72">
        <f t="shared" si="117"/>
        <v>6.283185307</v>
      </c>
      <c r="DX38" s="72">
        <f t="shared" si="118"/>
        <v>0</v>
      </c>
      <c r="DY38" s="72">
        <f t="shared" si="119"/>
        <v>0</v>
      </c>
      <c r="DZ38" s="73">
        <f t="shared" si="120"/>
        <v>1.12397606</v>
      </c>
      <c r="EA38" s="74">
        <f t="shared" si="121"/>
        <v>1.12397606</v>
      </c>
      <c r="EB38" s="75">
        <f t="shared" si="122"/>
        <v>30.34735362</v>
      </c>
      <c r="EC38" s="75">
        <f t="shared" si="123"/>
        <v>0</v>
      </c>
      <c r="ED38" s="75">
        <f t="shared" si="124"/>
        <v>0</v>
      </c>
      <c r="EE38" s="75">
        <f t="shared" si="125"/>
        <v>30.34735362</v>
      </c>
      <c r="EF38" s="76">
        <f t="shared" ref="EF38:EG38" si="792">CH38+CR38+DD38+DR38+EB38</f>
        <v>321.549231</v>
      </c>
      <c r="EG38" s="76">
        <f t="shared" si="792"/>
        <v>0</v>
      </c>
      <c r="EH38" s="76">
        <f t="shared" si="127"/>
        <v>0</v>
      </c>
      <c r="EI38" s="77">
        <f t="shared" si="128"/>
        <v>321.549231</v>
      </c>
      <c r="EJ38" s="50">
        <f t="shared" si="129"/>
        <v>0</v>
      </c>
      <c r="EK38" s="72">
        <f t="shared" si="130"/>
        <v>0</v>
      </c>
      <c r="EL38" s="72">
        <f t="shared" si="131"/>
        <v>0</v>
      </c>
      <c r="EM38" s="72">
        <f t="shared" si="132"/>
        <v>0</v>
      </c>
      <c r="EN38" s="73">
        <f t="shared" si="133"/>
        <v>17.93179386</v>
      </c>
      <c r="EO38" s="74">
        <f t="shared" si="134"/>
        <v>17.93179386</v>
      </c>
      <c r="EP38" s="75">
        <f t="shared" si="135"/>
        <v>93.1763341</v>
      </c>
      <c r="EQ38" s="75">
        <f t="shared" si="136"/>
        <v>0</v>
      </c>
      <c r="ER38" s="75">
        <f t="shared" si="137"/>
        <v>0</v>
      </c>
      <c r="ES38" s="75">
        <f t="shared" si="138"/>
        <v>93.1763341</v>
      </c>
      <c r="ET38" s="76">
        <f t="shared" ref="ET38:EU38" si="793">BV38+EP38</f>
        <v>15.26804015</v>
      </c>
      <c r="EU38" s="76">
        <f t="shared" si="793"/>
        <v>0</v>
      </c>
      <c r="EV38" s="76">
        <f t="shared" si="140"/>
        <v>0</v>
      </c>
      <c r="EW38" s="77">
        <f t="shared" si="141"/>
        <v>15.26804015</v>
      </c>
      <c r="EX38" s="50">
        <f t="shared" si="142"/>
        <v>0</v>
      </c>
      <c r="EY38" s="72">
        <f t="shared" si="143"/>
        <v>0</v>
      </c>
      <c r="EZ38" s="72">
        <f t="shared" si="144"/>
        <v>0</v>
      </c>
      <c r="FA38" s="72">
        <f t="shared" si="145"/>
        <v>0</v>
      </c>
      <c r="FB38" s="73">
        <f t="shared" si="146"/>
        <v>2.480815297</v>
      </c>
      <c r="FC38" s="74">
        <f t="shared" si="147"/>
        <v>2.480815297</v>
      </c>
      <c r="FD38" s="75">
        <f t="shared" si="148"/>
        <v>0.6563414686</v>
      </c>
      <c r="FE38" s="75">
        <f t="shared" si="149"/>
        <v>0</v>
      </c>
      <c r="FF38" s="75">
        <f t="shared" si="150"/>
        <v>0</v>
      </c>
      <c r="FG38" s="75">
        <f t="shared" si="151"/>
        <v>0.6563414686</v>
      </c>
      <c r="FH38" s="50">
        <f t="shared" si="152"/>
        <v>6.283185307</v>
      </c>
      <c r="FI38" s="72">
        <f t="shared" si="153"/>
        <v>6.283185307</v>
      </c>
      <c r="FJ38" s="72">
        <f t="shared" si="154"/>
        <v>0</v>
      </c>
      <c r="FK38" s="72">
        <f t="shared" si="155"/>
        <v>0</v>
      </c>
      <c r="FL38" s="73">
        <f t="shared" si="156"/>
        <v>9.164111174</v>
      </c>
      <c r="FM38" s="74">
        <f t="shared" si="157"/>
        <v>9.164111174</v>
      </c>
      <c r="FN38" s="75">
        <f t="shared" si="158"/>
        <v>-9.164111174</v>
      </c>
      <c r="FO38" s="75">
        <f t="shared" si="159"/>
        <v>0</v>
      </c>
      <c r="FP38" s="75">
        <f t="shared" si="160"/>
        <v>3.141592654</v>
      </c>
      <c r="FQ38" s="75">
        <f t="shared" si="161"/>
        <v>9.164111174</v>
      </c>
      <c r="FR38" s="76">
        <f t="shared" si="162"/>
        <v>8.675837932</v>
      </c>
      <c r="FS38" s="76">
        <f t="shared" si="163"/>
        <v>0</v>
      </c>
      <c r="FT38" s="76">
        <f t="shared" si="164"/>
        <v>0</v>
      </c>
      <c r="FU38" s="77">
        <f t="shared" si="165"/>
        <v>8.675837932</v>
      </c>
      <c r="FV38" s="50">
        <f t="shared" si="166"/>
        <v>0</v>
      </c>
      <c r="FW38" s="50">
        <f t="shared" si="167"/>
        <v>0</v>
      </c>
      <c r="FX38" s="72">
        <f t="shared" si="168"/>
        <v>0</v>
      </c>
      <c r="FY38" s="72">
        <f t="shared" si="169"/>
        <v>0</v>
      </c>
      <c r="FZ38" s="72">
        <f t="shared" si="170"/>
        <v>0</v>
      </c>
      <c r="GA38" s="73">
        <f t="shared" si="171"/>
        <v>8.675837932</v>
      </c>
      <c r="GB38" s="73">
        <f t="shared" si="172"/>
        <v>1.523597164</v>
      </c>
      <c r="GC38" s="74">
        <f t="shared" si="173"/>
        <v>13.21848207</v>
      </c>
      <c r="GD38" s="75">
        <f t="shared" si="174"/>
        <v>1.46872023</v>
      </c>
      <c r="GE38" s="75">
        <f t="shared" si="175"/>
        <v>0</v>
      </c>
      <c r="GF38" s="75">
        <f t="shared" si="176"/>
        <v>0</v>
      </c>
      <c r="GG38" s="75">
        <f t="shared" si="177"/>
        <v>1.46872023</v>
      </c>
      <c r="GH38" s="78">
        <f t="shared" si="178"/>
        <v>-0.5</v>
      </c>
      <c r="GI38" s="78">
        <f t="shared" si="179"/>
        <v>-0.8660254038</v>
      </c>
      <c r="GJ38" s="78">
        <f t="shared" si="180"/>
        <v>-2.094395102</v>
      </c>
      <c r="GK38" s="78">
        <f t="shared" si="181"/>
        <v>1</v>
      </c>
      <c r="GL38" s="79">
        <f t="shared" si="182"/>
        <v>-0.5</v>
      </c>
      <c r="GM38" s="79">
        <f t="shared" si="183"/>
        <v>0.8660254038</v>
      </c>
      <c r="GN38" s="79">
        <f t="shared" si="184"/>
        <v>2.094395102</v>
      </c>
      <c r="GO38" s="79">
        <f t="shared" si="185"/>
        <v>1</v>
      </c>
      <c r="GP38" s="50">
        <f t="shared" si="186"/>
        <v>-2.094395102</v>
      </c>
      <c r="GQ38" s="50">
        <f t="shared" si="187"/>
        <v>0</v>
      </c>
      <c r="GR38" s="72">
        <f t="shared" si="188"/>
        <v>-2.094395102</v>
      </c>
      <c r="GS38" s="72">
        <f t="shared" si="189"/>
        <v>-2.094395102</v>
      </c>
      <c r="GT38" s="72">
        <f t="shared" si="190"/>
        <v>-2.094395102</v>
      </c>
      <c r="GU38" s="73">
        <f t="shared" si="191"/>
        <v>1</v>
      </c>
      <c r="GV38" s="73">
        <f t="shared" si="192"/>
        <v>0.6563414686</v>
      </c>
      <c r="GW38" s="74">
        <f t="shared" si="193"/>
        <v>0.6563414686</v>
      </c>
      <c r="GX38" s="75">
        <f t="shared" si="194"/>
        <v>-0.3281707343</v>
      </c>
      <c r="GY38" s="75">
        <f t="shared" si="195"/>
        <v>-0.5684083854</v>
      </c>
      <c r="GZ38" s="75">
        <f t="shared" si="196"/>
        <v>-2.094395102</v>
      </c>
      <c r="HA38" s="75">
        <f t="shared" si="197"/>
        <v>0.6563414686</v>
      </c>
      <c r="HB38" s="50">
        <f t="shared" si="198"/>
        <v>2.094395102</v>
      </c>
      <c r="HC38" s="50">
        <f t="shared" si="199"/>
        <v>0</v>
      </c>
      <c r="HD38" s="72">
        <f t="shared" si="200"/>
        <v>2.094395102</v>
      </c>
      <c r="HE38" s="72">
        <f t="shared" si="201"/>
        <v>2.094395102</v>
      </c>
      <c r="HF38" s="72">
        <f t="shared" si="202"/>
        <v>2.094395102</v>
      </c>
      <c r="HG38" s="73">
        <f t="shared" si="203"/>
        <v>1</v>
      </c>
      <c r="HH38" s="73">
        <f t="shared" si="204"/>
        <v>1.46872023</v>
      </c>
      <c r="HI38" s="74">
        <f t="shared" si="205"/>
        <v>1.46872023</v>
      </c>
      <c r="HJ38" s="75">
        <f t="shared" si="206"/>
        <v>-0.7343601148</v>
      </c>
      <c r="HK38" s="75">
        <f t="shared" si="207"/>
        <v>1.27194903</v>
      </c>
      <c r="HL38" s="75">
        <f t="shared" si="208"/>
        <v>2.094395102</v>
      </c>
      <c r="HM38" s="75">
        <f t="shared" si="209"/>
        <v>1.46872023</v>
      </c>
      <c r="HN38" s="50">
        <f t="shared" si="210"/>
        <v>2.094395102</v>
      </c>
      <c r="HO38" s="50">
        <f t="shared" si="211"/>
        <v>0</v>
      </c>
      <c r="HP38" s="72">
        <f t="shared" si="212"/>
        <v>2.094395102</v>
      </c>
      <c r="HQ38" s="72">
        <f t="shared" si="213"/>
        <v>2.094395102</v>
      </c>
      <c r="HR38" s="72">
        <f t="shared" si="214"/>
        <v>2.094395102</v>
      </c>
      <c r="HS38" s="73">
        <f t="shared" si="215"/>
        <v>1</v>
      </c>
      <c r="HT38" s="73">
        <f t="shared" si="216"/>
        <v>0.6563414686</v>
      </c>
      <c r="HU38" s="74">
        <f t="shared" si="217"/>
        <v>0.6563414686</v>
      </c>
      <c r="HV38" s="75">
        <f t="shared" si="218"/>
        <v>-0.3281707343</v>
      </c>
      <c r="HW38" s="75">
        <f t="shared" si="219"/>
        <v>0.5684083854</v>
      </c>
      <c r="HX38" s="75">
        <f t="shared" si="220"/>
        <v>2.094395102</v>
      </c>
      <c r="HY38" s="75">
        <f t="shared" si="221"/>
        <v>0.6563414686</v>
      </c>
      <c r="HZ38" s="50">
        <f t="shared" si="222"/>
        <v>-2.094395102</v>
      </c>
      <c r="IA38" s="50">
        <f t="shared" si="223"/>
        <v>0</v>
      </c>
      <c r="IB38" s="72">
        <f t="shared" si="224"/>
        <v>-2.094395102</v>
      </c>
      <c r="IC38" s="72">
        <f t="shared" si="225"/>
        <v>-2.094395102</v>
      </c>
      <c r="ID38" s="72">
        <f t="shared" si="226"/>
        <v>-2.094395102</v>
      </c>
      <c r="IE38" s="73">
        <f t="shared" si="227"/>
        <v>1</v>
      </c>
      <c r="IF38" s="73">
        <f t="shared" si="228"/>
        <v>1.46872023</v>
      </c>
      <c r="IG38" s="74">
        <f t="shared" si="229"/>
        <v>1.46872023</v>
      </c>
      <c r="IH38" s="75">
        <f t="shared" si="230"/>
        <v>-0.7343601148</v>
      </c>
      <c r="II38" s="75">
        <f t="shared" si="231"/>
        <v>-1.27194903</v>
      </c>
      <c r="IJ38" s="75">
        <f t="shared" si="232"/>
        <v>-2.094395102</v>
      </c>
      <c r="IK38" s="75">
        <f t="shared" si="233"/>
        <v>1.46872023</v>
      </c>
    </row>
    <row r="39" ht="12.75" customHeight="1">
      <c r="A39" s="80">
        <f>'Cubic Input'!P43</f>
        <v>0.1421007032</v>
      </c>
      <c r="B39" s="80">
        <f>'Cubic Input'!Q43</f>
        <v>-0.06529459897</v>
      </c>
      <c r="C39" s="80">
        <f>'Cubic Input'!R43</f>
        <v>0.8608944441</v>
      </c>
      <c r="D39" s="80">
        <f>'Cubic Input'!S43</f>
        <v>-0.1441062529</v>
      </c>
      <c r="E39" s="80">
        <f t="shared" ref="E39:H39" si="794">0</f>
        <v>0</v>
      </c>
      <c r="F39" s="80">
        <f t="shared" si="794"/>
        <v>0</v>
      </c>
      <c r="G39" s="80">
        <f t="shared" si="794"/>
        <v>0</v>
      </c>
      <c r="H39" s="81">
        <f t="shared" si="794"/>
        <v>0</v>
      </c>
      <c r="I39" s="65">
        <f>'Cubic Input'!M43</f>
        <v>0.1658696399</v>
      </c>
      <c r="J39" s="66">
        <f t="shared" si="27"/>
        <v>0.1687580231</v>
      </c>
      <c r="K39" s="66">
        <f t="shared" si="28"/>
        <v>0.1453686164</v>
      </c>
      <c r="L39" s="67">
        <f t="shared" si="29"/>
        <v>0.1687580231</v>
      </c>
      <c r="M39" s="67">
        <f t="shared" si="30"/>
        <v>0</v>
      </c>
      <c r="N39" s="68">
        <f t="shared" si="31"/>
        <v>0.1453686164</v>
      </c>
      <c r="O39" s="68">
        <f t="shared" si="32"/>
        <v>-2.447068495</v>
      </c>
      <c r="P39" s="69">
        <f t="shared" si="33"/>
        <v>0.1453686164</v>
      </c>
      <c r="Q39" s="69">
        <f t="shared" si="34"/>
        <v>2.447068495</v>
      </c>
      <c r="R39" s="70">
        <f t="shared" ref="R39:U39" si="795">ATAN2(A39,E39)</f>
        <v>0</v>
      </c>
      <c r="S39" s="70">
        <f t="shared" si="795"/>
        <v>3.141592654</v>
      </c>
      <c r="T39" s="70">
        <f t="shared" si="795"/>
        <v>0</v>
      </c>
      <c r="U39" s="70">
        <f t="shared" si="795"/>
        <v>3.141592654</v>
      </c>
      <c r="V39" s="70">
        <f t="shared" ref="V39:Y39" si="796">SQRT(POWER(A39,2)+POWER(E39,2))</f>
        <v>0.1421007032</v>
      </c>
      <c r="W39" s="70">
        <f t="shared" si="796"/>
        <v>0.06529459897</v>
      </c>
      <c r="X39" s="70">
        <f t="shared" si="796"/>
        <v>0.8608944441</v>
      </c>
      <c r="Y39" s="70">
        <f t="shared" si="796"/>
        <v>0.1441062529</v>
      </c>
      <c r="Z39" s="71">
        <f t="shared" ref="Z39:AC39" si="797">R39-$R39</f>
        <v>0</v>
      </c>
      <c r="AA39" s="71">
        <f t="shared" si="797"/>
        <v>3.141592654</v>
      </c>
      <c r="AB39" s="71">
        <f t="shared" si="797"/>
        <v>0</v>
      </c>
      <c r="AC39" s="71">
        <f t="shared" si="797"/>
        <v>3.141592654</v>
      </c>
      <c r="AD39" s="71">
        <f t="shared" ref="AD39:AG39" si="798">V39/$V39</f>
        <v>1</v>
      </c>
      <c r="AE39" s="71">
        <f t="shared" si="798"/>
        <v>0.459495256</v>
      </c>
      <c r="AF39" s="71">
        <f t="shared" si="798"/>
        <v>6.058340494</v>
      </c>
      <c r="AG39" s="71">
        <f t="shared" si="798"/>
        <v>1.014113581</v>
      </c>
      <c r="AH39" s="80">
        <f t="shared" ref="AH39:AK39" si="799">AD39*COS(Z39)</f>
        <v>1</v>
      </c>
      <c r="AI39" s="80">
        <f t="shared" si="799"/>
        <v>-0.459495256</v>
      </c>
      <c r="AJ39" s="80">
        <f t="shared" si="799"/>
        <v>6.058340494</v>
      </c>
      <c r="AK39" s="80">
        <f t="shared" si="799"/>
        <v>-1.014113581</v>
      </c>
      <c r="AL39" s="80">
        <f t="shared" ref="AL39:AO39" si="800">AD39*SIN(Z39)</f>
        <v>0</v>
      </c>
      <c r="AM39" s="80">
        <f t="shared" si="800"/>
        <v>0</v>
      </c>
      <c r="AN39" s="80">
        <f t="shared" si="800"/>
        <v>0</v>
      </c>
      <c r="AO39" s="80">
        <f t="shared" si="800"/>
        <v>0</v>
      </c>
      <c r="AP39" s="50">
        <f t="shared" si="41"/>
        <v>9.424777961</v>
      </c>
      <c r="AQ39" s="72">
        <f t="shared" si="42"/>
        <v>9.424777961</v>
      </c>
      <c r="AR39" s="72">
        <f t="shared" si="43"/>
        <v>3.141592654</v>
      </c>
      <c r="AS39" s="72">
        <f t="shared" si="44"/>
        <v>3.141592654</v>
      </c>
      <c r="AT39" s="73">
        <f t="shared" si="45"/>
        <v>0.09701593995</v>
      </c>
      <c r="AU39" s="74">
        <f t="shared" si="46"/>
        <v>0.09701593995</v>
      </c>
      <c r="AV39" s="75">
        <f t="shared" si="47"/>
        <v>0.1940318799</v>
      </c>
      <c r="AW39" s="75">
        <f t="shared" si="48"/>
        <v>0</v>
      </c>
      <c r="AX39" s="75">
        <f t="shared" si="49"/>
        <v>0</v>
      </c>
      <c r="AY39" s="75">
        <f t="shared" si="50"/>
        <v>0.1940318799</v>
      </c>
      <c r="AZ39" s="50">
        <f t="shared" ref="AZ39:BA39" si="801">AZ$1*AA39</f>
        <v>3.141592654</v>
      </c>
      <c r="BA39" s="50">
        <f t="shared" si="801"/>
        <v>0</v>
      </c>
      <c r="BB39" s="72">
        <f t="shared" si="52"/>
        <v>3.141592654</v>
      </c>
      <c r="BC39" s="72">
        <f t="shared" si="53"/>
        <v>3.141592654</v>
      </c>
      <c r="BD39" s="72">
        <f t="shared" si="54"/>
        <v>3.141592654</v>
      </c>
      <c r="BE39" s="73">
        <f t="shared" ref="BE39:BF39" si="802">POWER(AE39,BE$1)</f>
        <v>0.459495256</v>
      </c>
      <c r="BF39" s="73">
        <f t="shared" si="802"/>
        <v>6.058340494</v>
      </c>
      <c r="BG39" s="74">
        <f t="shared" si="56"/>
        <v>2.783778716</v>
      </c>
      <c r="BH39" s="75">
        <f t="shared" si="57"/>
        <v>-25.05400844</v>
      </c>
      <c r="BI39" s="75">
        <f t="shared" si="58"/>
        <v>0</v>
      </c>
      <c r="BJ39" s="75">
        <f t="shared" si="59"/>
        <v>3.141592654</v>
      </c>
      <c r="BK39" s="75">
        <f t="shared" si="60"/>
        <v>25.05400844</v>
      </c>
      <c r="BL39" s="50">
        <f t="shared" si="61"/>
        <v>3.141592654</v>
      </c>
      <c r="BM39" s="72">
        <f t="shared" si="62"/>
        <v>3.141592654</v>
      </c>
      <c r="BN39" s="72">
        <f t="shared" si="63"/>
        <v>3.141592654</v>
      </c>
      <c r="BO39" s="72">
        <f t="shared" si="64"/>
        <v>3.141592654</v>
      </c>
      <c r="BP39" s="73">
        <f t="shared" si="65"/>
        <v>1.014113581</v>
      </c>
      <c r="BQ39" s="74">
        <f t="shared" si="66"/>
        <v>1.014113581</v>
      </c>
      <c r="BR39" s="75">
        <f t="shared" si="67"/>
        <v>27.38106668</v>
      </c>
      <c r="BS39" s="75">
        <f t="shared" si="68"/>
        <v>0</v>
      </c>
      <c r="BT39" s="75">
        <f t="shared" si="69"/>
        <v>0</v>
      </c>
      <c r="BU39" s="75">
        <f t="shared" si="70"/>
        <v>27.38106668</v>
      </c>
      <c r="BV39" s="76">
        <f t="shared" ref="BV39:BW39" si="803">AV39+BH39+BR39</f>
        <v>2.521090117</v>
      </c>
      <c r="BW39" s="76">
        <f t="shared" si="803"/>
        <v>0</v>
      </c>
      <c r="BX39" s="76">
        <f t="shared" si="72"/>
        <v>0</v>
      </c>
      <c r="BY39" s="77">
        <f t="shared" si="73"/>
        <v>2.521090117</v>
      </c>
      <c r="BZ39" s="50">
        <f t="shared" ref="BZ39:CA39" si="804">BZ$1*AA39</f>
        <v>6.283185307</v>
      </c>
      <c r="CA39" s="50">
        <f t="shared" si="804"/>
        <v>0</v>
      </c>
      <c r="CB39" s="72">
        <f t="shared" si="75"/>
        <v>6.283185307</v>
      </c>
      <c r="CC39" s="72">
        <f t="shared" si="76"/>
        <v>0</v>
      </c>
      <c r="CD39" s="72">
        <f t="shared" si="77"/>
        <v>0</v>
      </c>
      <c r="CE39" s="73">
        <f t="shared" ref="CE39:CF39" si="805">POWER(AE39,CE$1)</f>
        <v>0.2111358903</v>
      </c>
      <c r="CF39" s="73">
        <f t="shared" si="805"/>
        <v>36.70348954</v>
      </c>
      <c r="CG39" s="74">
        <f t="shared" si="79"/>
        <v>7.74942394</v>
      </c>
      <c r="CH39" s="75">
        <f t="shared" si="80"/>
        <v>-7.74942394</v>
      </c>
      <c r="CI39" s="75">
        <f t="shared" si="81"/>
        <v>0</v>
      </c>
      <c r="CJ39" s="75">
        <f t="shared" si="82"/>
        <v>3.141592654</v>
      </c>
      <c r="CK39" s="75">
        <f t="shared" si="83"/>
        <v>7.74942394</v>
      </c>
      <c r="CL39" s="50">
        <f t="shared" si="84"/>
        <v>0</v>
      </c>
      <c r="CM39" s="72">
        <f t="shared" si="85"/>
        <v>0</v>
      </c>
      <c r="CN39" s="72">
        <f t="shared" si="86"/>
        <v>0</v>
      </c>
      <c r="CO39" s="72">
        <f t="shared" si="87"/>
        <v>0</v>
      </c>
      <c r="CP39" s="73">
        <f t="shared" si="88"/>
        <v>222.3622369</v>
      </c>
      <c r="CQ39" s="74">
        <f t="shared" si="89"/>
        <v>222.3622369</v>
      </c>
      <c r="CR39" s="75">
        <f t="shared" si="90"/>
        <v>889.4489477</v>
      </c>
      <c r="CS39" s="75">
        <f t="shared" si="91"/>
        <v>0</v>
      </c>
      <c r="CT39" s="75">
        <f t="shared" si="92"/>
        <v>0</v>
      </c>
      <c r="CU39" s="75">
        <f t="shared" si="93"/>
        <v>889.4489477</v>
      </c>
      <c r="CV39" s="50">
        <f t="shared" si="94"/>
        <v>9.424777961</v>
      </c>
      <c r="CW39" s="50">
        <f t="shared" si="95"/>
        <v>3.141592654</v>
      </c>
      <c r="CX39" s="72">
        <f t="shared" si="96"/>
        <v>12.56637061</v>
      </c>
      <c r="CY39" s="72">
        <f t="shared" si="97"/>
        <v>0</v>
      </c>
      <c r="CZ39" s="72">
        <f t="shared" si="98"/>
        <v>0</v>
      </c>
      <c r="DA39" s="73">
        <f t="shared" si="99"/>
        <v>0.09701593995</v>
      </c>
      <c r="DB39" s="73">
        <f t="shared" si="100"/>
        <v>1.014113581</v>
      </c>
      <c r="DC39" s="74">
        <f t="shared" si="101"/>
        <v>0.09838518225</v>
      </c>
      <c r="DD39" s="75">
        <f t="shared" si="102"/>
        <v>0.393540729</v>
      </c>
      <c r="DE39" s="75">
        <f t="shared" si="103"/>
        <v>0</v>
      </c>
      <c r="DF39" s="75">
        <f t="shared" si="104"/>
        <v>0</v>
      </c>
      <c r="DG39" s="75">
        <f t="shared" si="105"/>
        <v>0.393540729</v>
      </c>
      <c r="DH39" s="50">
        <f t="shared" ref="DH39:DJ39" si="806">DH$1*AA39</f>
        <v>3.141592654</v>
      </c>
      <c r="DI39" s="50">
        <f t="shared" si="806"/>
        <v>0</v>
      </c>
      <c r="DJ39" s="50">
        <f t="shared" si="806"/>
        <v>3.141592654</v>
      </c>
      <c r="DK39" s="72">
        <f t="shared" si="107"/>
        <v>6.283185307</v>
      </c>
      <c r="DL39" s="72">
        <f t="shared" si="108"/>
        <v>0</v>
      </c>
      <c r="DM39" s="72">
        <f t="shared" si="109"/>
        <v>0</v>
      </c>
      <c r="DN39" s="73">
        <f t="shared" ref="DN39:DP39" si="807">POWER(AE39,DN$1)</f>
        <v>0.459495256</v>
      </c>
      <c r="DO39" s="73">
        <f t="shared" si="807"/>
        <v>6.058340494</v>
      </c>
      <c r="DP39" s="73">
        <f t="shared" si="807"/>
        <v>1.014113581</v>
      </c>
      <c r="DQ39" s="74">
        <f t="shared" si="111"/>
        <v>2.823067802</v>
      </c>
      <c r="DR39" s="75">
        <f t="shared" si="112"/>
        <v>-50.81522043</v>
      </c>
      <c r="DS39" s="75">
        <f t="shared" si="113"/>
        <v>0</v>
      </c>
      <c r="DT39" s="75">
        <f t="shared" si="114"/>
        <v>3.141592654</v>
      </c>
      <c r="DU39" s="75">
        <f t="shared" si="115"/>
        <v>50.81522043</v>
      </c>
      <c r="DV39" s="50">
        <f t="shared" si="116"/>
        <v>6.283185307</v>
      </c>
      <c r="DW39" s="72">
        <f t="shared" si="117"/>
        <v>6.283185307</v>
      </c>
      <c r="DX39" s="72">
        <f t="shared" si="118"/>
        <v>0</v>
      </c>
      <c r="DY39" s="72">
        <f t="shared" si="119"/>
        <v>0</v>
      </c>
      <c r="DZ39" s="73">
        <f t="shared" si="120"/>
        <v>1.028426355</v>
      </c>
      <c r="EA39" s="74">
        <f t="shared" si="121"/>
        <v>1.028426355</v>
      </c>
      <c r="EB39" s="75">
        <f t="shared" si="122"/>
        <v>27.76751158</v>
      </c>
      <c r="EC39" s="75">
        <f t="shared" si="123"/>
        <v>0</v>
      </c>
      <c r="ED39" s="75">
        <f t="shared" si="124"/>
        <v>0</v>
      </c>
      <c r="EE39" s="75">
        <f t="shared" si="125"/>
        <v>27.76751158</v>
      </c>
      <c r="EF39" s="76">
        <f t="shared" ref="EF39:EG39" si="808">CH39+CR39+DD39+DR39+EB39</f>
        <v>859.0453556</v>
      </c>
      <c r="EG39" s="76">
        <f t="shared" si="808"/>
        <v>0</v>
      </c>
      <c r="EH39" s="76">
        <f t="shared" si="127"/>
        <v>0</v>
      </c>
      <c r="EI39" s="77">
        <f t="shared" si="128"/>
        <v>859.0453556</v>
      </c>
      <c r="EJ39" s="50">
        <f t="shared" si="129"/>
        <v>0</v>
      </c>
      <c r="EK39" s="72">
        <f t="shared" si="130"/>
        <v>0</v>
      </c>
      <c r="EL39" s="72">
        <f t="shared" si="131"/>
        <v>0</v>
      </c>
      <c r="EM39" s="72">
        <f t="shared" si="132"/>
        <v>0</v>
      </c>
      <c r="EN39" s="73">
        <f t="shared" si="133"/>
        <v>29.30947553</v>
      </c>
      <c r="EO39" s="74">
        <f t="shared" si="134"/>
        <v>29.30947553</v>
      </c>
      <c r="EP39" s="75">
        <f t="shared" si="135"/>
        <v>152.2965023</v>
      </c>
      <c r="EQ39" s="75">
        <f t="shared" si="136"/>
        <v>0</v>
      </c>
      <c r="ER39" s="75">
        <f t="shared" si="137"/>
        <v>0</v>
      </c>
      <c r="ES39" s="75">
        <f t="shared" si="138"/>
        <v>152.2965023</v>
      </c>
      <c r="ET39" s="76">
        <f t="shared" ref="ET39:EU39" si="809">BV39+EP39</f>
        <v>154.8175924</v>
      </c>
      <c r="EU39" s="76">
        <f t="shared" si="809"/>
        <v>0</v>
      </c>
      <c r="EV39" s="76">
        <f t="shared" si="140"/>
        <v>0</v>
      </c>
      <c r="EW39" s="77">
        <f t="shared" si="141"/>
        <v>154.8175924</v>
      </c>
      <c r="EX39" s="50">
        <f t="shared" si="142"/>
        <v>0</v>
      </c>
      <c r="EY39" s="72">
        <f t="shared" si="143"/>
        <v>0</v>
      </c>
      <c r="EZ39" s="72">
        <f t="shared" si="144"/>
        <v>0</v>
      </c>
      <c r="FA39" s="72">
        <f t="shared" si="145"/>
        <v>0</v>
      </c>
      <c r="FB39" s="73">
        <f t="shared" si="146"/>
        <v>5.369577353</v>
      </c>
      <c r="FC39" s="74">
        <f t="shared" si="147"/>
        <v>5.369577353</v>
      </c>
      <c r="FD39" s="75">
        <f t="shared" si="148"/>
        <v>1.420612123</v>
      </c>
      <c r="FE39" s="75">
        <f t="shared" si="149"/>
        <v>0</v>
      </c>
      <c r="FF39" s="75">
        <f t="shared" si="150"/>
        <v>0</v>
      </c>
      <c r="FG39" s="75">
        <f t="shared" si="151"/>
        <v>1.420612123</v>
      </c>
      <c r="FH39" s="50">
        <f t="shared" si="152"/>
        <v>6.283185307</v>
      </c>
      <c r="FI39" s="72">
        <f t="shared" si="153"/>
        <v>6.283185307</v>
      </c>
      <c r="FJ39" s="72">
        <f t="shared" si="154"/>
        <v>0</v>
      </c>
      <c r="FK39" s="72">
        <f t="shared" si="155"/>
        <v>0</v>
      </c>
      <c r="FL39" s="73">
        <f t="shared" si="156"/>
        <v>0.2111358903</v>
      </c>
      <c r="FM39" s="74">
        <f t="shared" si="157"/>
        <v>0.2111358903</v>
      </c>
      <c r="FN39" s="75">
        <f t="shared" si="158"/>
        <v>-0.2111358903</v>
      </c>
      <c r="FO39" s="75">
        <f t="shared" si="159"/>
        <v>0</v>
      </c>
      <c r="FP39" s="75">
        <f t="shared" si="160"/>
        <v>3.141592654</v>
      </c>
      <c r="FQ39" s="75">
        <f t="shared" si="161"/>
        <v>0.2111358903</v>
      </c>
      <c r="FR39" s="76">
        <f t="shared" si="162"/>
        <v>17.96388559</v>
      </c>
      <c r="FS39" s="76">
        <f t="shared" si="163"/>
        <v>0</v>
      </c>
      <c r="FT39" s="76">
        <f t="shared" si="164"/>
        <v>0</v>
      </c>
      <c r="FU39" s="77">
        <f t="shared" si="165"/>
        <v>17.96388559</v>
      </c>
      <c r="FV39" s="50">
        <f t="shared" si="166"/>
        <v>0</v>
      </c>
      <c r="FW39" s="50">
        <f t="shared" si="167"/>
        <v>0</v>
      </c>
      <c r="FX39" s="72">
        <f t="shared" si="168"/>
        <v>0</v>
      </c>
      <c r="FY39" s="72">
        <f t="shared" si="169"/>
        <v>0</v>
      </c>
      <c r="FZ39" s="72">
        <f t="shared" si="170"/>
        <v>0</v>
      </c>
      <c r="GA39" s="73">
        <f t="shared" si="171"/>
        <v>17.96388559</v>
      </c>
      <c r="GB39" s="73">
        <f t="shared" si="172"/>
        <v>0.7039219107</v>
      </c>
      <c r="GC39" s="74">
        <f t="shared" si="173"/>
        <v>12.64517267</v>
      </c>
      <c r="GD39" s="75">
        <f t="shared" si="174"/>
        <v>1.405019185</v>
      </c>
      <c r="GE39" s="75">
        <f t="shared" si="175"/>
        <v>0</v>
      </c>
      <c r="GF39" s="75">
        <f t="shared" si="176"/>
        <v>0</v>
      </c>
      <c r="GG39" s="75">
        <f t="shared" si="177"/>
        <v>1.405019185</v>
      </c>
      <c r="GH39" s="78">
        <f t="shared" si="178"/>
        <v>-0.5</v>
      </c>
      <c r="GI39" s="78">
        <f t="shared" si="179"/>
        <v>-0.8660254038</v>
      </c>
      <c r="GJ39" s="78">
        <f t="shared" si="180"/>
        <v>-2.094395102</v>
      </c>
      <c r="GK39" s="78">
        <f t="shared" si="181"/>
        <v>1</v>
      </c>
      <c r="GL39" s="79">
        <f t="shared" si="182"/>
        <v>-0.5</v>
      </c>
      <c r="GM39" s="79">
        <f t="shared" si="183"/>
        <v>0.8660254038</v>
      </c>
      <c r="GN39" s="79">
        <f t="shared" si="184"/>
        <v>2.094395102</v>
      </c>
      <c r="GO39" s="79">
        <f t="shared" si="185"/>
        <v>1</v>
      </c>
      <c r="GP39" s="50">
        <f t="shared" si="186"/>
        <v>-2.094395102</v>
      </c>
      <c r="GQ39" s="50">
        <f t="shared" si="187"/>
        <v>0</v>
      </c>
      <c r="GR39" s="72">
        <f t="shared" si="188"/>
        <v>-2.094395102</v>
      </c>
      <c r="GS39" s="72">
        <f t="shared" si="189"/>
        <v>-2.094395102</v>
      </c>
      <c r="GT39" s="72">
        <f t="shared" si="190"/>
        <v>-2.094395102</v>
      </c>
      <c r="GU39" s="73">
        <f t="shared" si="191"/>
        <v>1</v>
      </c>
      <c r="GV39" s="73">
        <f t="shared" si="192"/>
        <v>1.420612123</v>
      </c>
      <c r="GW39" s="74">
        <f t="shared" si="193"/>
        <v>1.420612123</v>
      </c>
      <c r="GX39" s="75">
        <f t="shared" si="194"/>
        <v>-0.7103060616</v>
      </c>
      <c r="GY39" s="75">
        <f t="shared" si="195"/>
        <v>-1.230286188</v>
      </c>
      <c r="GZ39" s="75">
        <f t="shared" si="196"/>
        <v>-2.094395102</v>
      </c>
      <c r="HA39" s="75">
        <f t="shared" si="197"/>
        <v>1.420612123</v>
      </c>
      <c r="HB39" s="50">
        <f t="shared" si="198"/>
        <v>2.094395102</v>
      </c>
      <c r="HC39" s="50">
        <f t="shared" si="199"/>
        <v>0</v>
      </c>
      <c r="HD39" s="72">
        <f t="shared" si="200"/>
        <v>2.094395102</v>
      </c>
      <c r="HE39" s="72">
        <f t="shared" si="201"/>
        <v>2.094395102</v>
      </c>
      <c r="HF39" s="72">
        <f t="shared" si="202"/>
        <v>2.094395102</v>
      </c>
      <c r="HG39" s="73">
        <f t="shared" si="203"/>
        <v>1</v>
      </c>
      <c r="HH39" s="73">
        <f t="shared" si="204"/>
        <v>1.405019185</v>
      </c>
      <c r="HI39" s="74">
        <f t="shared" si="205"/>
        <v>1.405019185</v>
      </c>
      <c r="HJ39" s="75">
        <f t="shared" si="206"/>
        <v>-0.7025095927</v>
      </c>
      <c r="HK39" s="75">
        <f t="shared" si="207"/>
        <v>1.216782307</v>
      </c>
      <c r="HL39" s="75">
        <f t="shared" si="208"/>
        <v>2.094395102</v>
      </c>
      <c r="HM39" s="75">
        <f t="shared" si="209"/>
        <v>1.405019185</v>
      </c>
      <c r="HN39" s="50">
        <f t="shared" si="210"/>
        <v>2.094395102</v>
      </c>
      <c r="HO39" s="50">
        <f t="shared" si="211"/>
        <v>0</v>
      </c>
      <c r="HP39" s="72">
        <f t="shared" si="212"/>
        <v>2.094395102</v>
      </c>
      <c r="HQ39" s="72">
        <f t="shared" si="213"/>
        <v>2.094395102</v>
      </c>
      <c r="HR39" s="72">
        <f t="shared" si="214"/>
        <v>2.094395102</v>
      </c>
      <c r="HS39" s="73">
        <f t="shared" si="215"/>
        <v>1</v>
      </c>
      <c r="HT39" s="73">
        <f t="shared" si="216"/>
        <v>1.420612123</v>
      </c>
      <c r="HU39" s="74">
        <f t="shared" si="217"/>
        <v>1.420612123</v>
      </c>
      <c r="HV39" s="75">
        <f t="shared" si="218"/>
        <v>-0.7103060616</v>
      </c>
      <c r="HW39" s="75">
        <f t="shared" si="219"/>
        <v>1.230286188</v>
      </c>
      <c r="HX39" s="75">
        <f t="shared" si="220"/>
        <v>2.094395102</v>
      </c>
      <c r="HY39" s="75">
        <f t="shared" si="221"/>
        <v>1.420612123</v>
      </c>
      <c r="HZ39" s="50">
        <f t="shared" si="222"/>
        <v>-2.094395102</v>
      </c>
      <c r="IA39" s="50">
        <f t="shared" si="223"/>
        <v>0</v>
      </c>
      <c r="IB39" s="72">
        <f t="shared" si="224"/>
        <v>-2.094395102</v>
      </c>
      <c r="IC39" s="72">
        <f t="shared" si="225"/>
        <v>-2.094395102</v>
      </c>
      <c r="ID39" s="72">
        <f t="shared" si="226"/>
        <v>-2.094395102</v>
      </c>
      <c r="IE39" s="73">
        <f t="shared" si="227"/>
        <v>1</v>
      </c>
      <c r="IF39" s="73">
        <f t="shared" si="228"/>
        <v>1.405019185</v>
      </c>
      <c r="IG39" s="74">
        <f t="shared" si="229"/>
        <v>1.405019185</v>
      </c>
      <c r="IH39" s="75">
        <f t="shared" si="230"/>
        <v>-0.7025095927</v>
      </c>
      <c r="II39" s="75">
        <f t="shared" si="231"/>
        <v>-1.216782307</v>
      </c>
      <c r="IJ39" s="75">
        <f t="shared" si="232"/>
        <v>-2.094395102</v>
      </c>
      <c r="IK39" s="75">
        <f t="shared" si="233"/>
        <v>1.405019185</v>
      </c>
    </row>
    <row r="40" ht="12.75" customHeight="1">
      <c r="A40" s="80">
        <f>'Cubic Input'!P44</f>
        <v>0.1421007032</v>
      </c>
      <c r="B40" s="80">
        <f>'Cubic Input'!Q44</f>
        <v>0.1722064301</v>
      </c>
      <c r="C40" s="80">
        <f>'Cubic Input'!R44</f>
        <v>0.8044462252</v>
      </c>
      <c r="D40" s="80">
        <f>'Cubic Input'!S44</f>
        <v>-0.06146613992</v>
      </c>
      <c r="E40" s="80">
        <f t="shared" ref="E40:H40" si="810">0</f>
        <v>0</v>
      </c>
      <c r="F40" s="80">
        <f t="shared" si="810"/>
        <v>0</v>
      </c>
      <c r="G40" s="80">
        <f t="shared" si="810"/>
        <v>0</v>
      </c>
      <c r="H40" s="81">
        <f t="shared" si="810"/>
        <v>0</v>
      </c>
      <c r="I40" s="65">
        <f>'Cubic Input'!M44</f>
        <v>0.0817894704</v>
      </c>
      <c r="J40" s="66">
        <f t="shared" si="27"/>
        <v>0.07512497063</v>
      </c>
      <c r="K40" s="66">
        <f t="shared" si="28"/>
        <v>-0.6434934425</v>
      </c>
      <c r="L40" s="67">
        <f t="shared" si="29"/>
        <v>0.07512497063</v>
      </c>
      <c r="M40" s="67">
        <f t="shared" si="30"/>
        <v>0</v>
      </c>
      <c r="N40" s="68">
        <f t="shared" si="31"/>
        <v>-0.6434934425</v>
      </c>
      <c r="O40" s="68">
        <f t="shared" si="32"/>
        <v>-2.311644562</v>
      </c>
      <c r="P40" s="69">
        <f t="shared" si="33"/>
        <v>-0.6434934425</v>
      </c>
      <c r="Q40" s="69">
        <f t="shared" si="34"/>
        <v>2.311644562</v>
      </c>
      <c r="R40" s="70">
        <f t="shared" ref="R40:U40" si="811">ATAN2(A40,E40)</f>
        <v>0</v>
      </c>
      <c r="S40" s="70">
        <f t="shared" si="811"/>
        <v>0</v>
      </c>
      <c r="T40" s="70">
        <f t="shared" si="811"/>
        <v>0</v>
      </c>
      <c r="U40" s="70">
        <f t="shared" si="811"/>
        <v>3.141592654</v>
      </c>
      <c r="V40" s="70">
        <f t="shared" ref="V40:Y40" si="812">SQRT(POWER(A40,2)+POWER(E40,2))</f>
        <v>0.1421007032</v>
      </c>
      <c r="W40" s="70">
        <f t="shared" si="812"/>
        <v>0.1722064301</v>
      </c>
      <c r="X40" s="70">
        <f t="shared" si="812"/>
        <v>0.8044462252</v>
      </c>
      <c r="Y40" s="70">
        <f t="shared" si="812"/>
        <v>0.06146613992</v>
      </c>
      <c r="Z40" s="71">
        <f t="shared" ref="Z40:AC40" si="813">R40-$R40</f>
        <v>0</v>
      </c>
      <c r="AA40" s="71">
        <f t="shared" si="813"/>
        <v>0</v>
      </c>
      <c r="AB40" s="71">
        <f t="shared" si="813"/>
        <v>0</v>
      </c>
      <c r="AC40" s="71">
        <f t="shared" si="813"/>
        <v>3.141592654</v>
      </c>
      <c r="AD40" s="71">
        <f t="shared" ref="AD40:AG40" si="814">V40/$V40</f>
        <v>1</v>
      </c>
      <c r="AE40" s="71">
        <f t="shared" si="814"/>
        <v>1.211861914</v>
      </c>
      <c r="AF40" s="71">
        <f t="shared" si="814"/>
        <v>5.66109954</v>
      </c>
      <c r="AG40" s="71">
        <f t="shared" si="814"/>
        <v>0.4325533833</v>
      </c>
      <c r="AH40" s="80">
        <f t="shared" ref="AH40:AK40" si="815">AD40*COS(Z40)</f>
        <v>1</v>
      </c>
      <c r="AI40" s="80">
        <f t="shared" si="815"/>
        <v>1.211861914</v>
      </c>
      <c r="AJ40" s="80">
        <f t="shared" si="815"/>
        <v>5.66109954</v>
      </c>
      <c r="AK40" s="80">
        <f t="shared" si="815"/>
        <v>-0.4325533833</v>
      </c>
      <c r="AL40" s="80">
        <f t="shared" ref="AL40:AO40" si="816">AD40*SIN(Z40)</f>
        <v>0</v>
      </c>
      <c r="AM40" s="80">
        <f t="shared" si="816"/>
        <v>0</v>
      </c>
      <c r="AN40" s="80">
        <f t="shared" si="816"/>
        <v>0</v>
      </c>
      <c r="AO40" s="80">
        <f t="shared" si="816"/>
        <v>0</v>
      </c>
      <c r="AP40" s="50">
        <f t="shared" si="41"/>
        <v>0</v>
      </c>
      <c r="AQ40" s="72">
        <f t="shared" si="42"/>
        <v>0</v>
      </c>
      <c r="AR40" s="72">
        <f t="shared" si="43"/>
        <v>0</v>
      </c>
      <c r="AS40" s="72">
        <f t="shared" si="44"/>
        <v>0</v>
      </c>
      <c r="AT40" s="73">
        <f t="shared" si="45"/>
        <v>1.779751677</v>
      </c>
      <c r="AU40" s="74">
        <f t="shared" si="46"/>
        <v>1.779751677</v>
      </c>
      <c r="AV40" s="75">
        <f t="shared" si="47"/>
        <v>-3.559503354</v>
      </c>
      <c r="AW40" s="75">
        <f t="shared" si="48"/>
        <v>0</v>
      </c>
      <c r="AX40" s="75">
        <f t="shared" si="49"/>
        <v>3.141592654</v>
      </c>
      <c r="AY40" s="75">
        <f t="shared" si="50"/>
        <v>3.559503354</v>
      </c>
      <c r="AZ40" s="50">
        <f t="shared" ref="AZ40:BA40" si="817">AZ$1*AA40</f>
        <v>0</v>
      </c>
      <c r="BA40" s="50">
        <f t="shared" si="817"/>
        <v>0</v>
      </c>
      <c r="BB40" s="72">
        <f t="shared" si="52"/>
        <v>0</v>
      </c>
      <c r="BC40" s="72">
        <f t="shared" si="53"/>
        <v>0</v>
      </c>
      <c r="BD40" s="72">
        <f t="shared" si="54"/>
        <v>0</v>
      </c>
      <c r="BE40" s="73">
        <f t="shared" ref="BE40:BF40" si="818">POWER(AE40,BE$1)</f>
        <v>1.211861914</v>
      </c>
      <c r="BF40" s="73">
        <f t="shared" si="818"/>
        <v>5.66109954</v>
      </c>
      <c r="BG40" s="74">
        <f t="shared" si="56"/>
        <v>6.860470926</v>
      </c>
      <c r="BH40" s="75">
        <f t="shared" si="57"/>
        <v>61.74423833</v>
      </c>
      <c r="BI40" s="75">
        <f t="shared" si="58"/>
        <v>0</v>
      </c>
      <c r="BJ40" s="75">
        <f t="shared" si="59"/>
        <v>0</v>
      </c>
      <c r="BK40" s="75">
        <f t="shared" si="60"/>
        <v>61.74423833</v>
      </c>
      <c r="BL40" s="50">
        <f t="shared" si="61"/>
        <v>3.141592654</v>
      </c>
      <c r="BM40" s="72">
        <f t="shared" si="62"/>
        <v>3.141592654</v>
      </c>
      <c r="BN40" s="72">
        <f t="shared" si="63"/>
        <v>3.141592654</v>
      </c>
      <c r="BO40" s="72">
        <f t="shared" si="64"/>
        <v>3.141592654</v>
      </c>
      <c r="BP40" s="73">
        <f t="shared" si="65"/>
        <v>0.4325533833</v>
      </c>
      <c r="BQ40" s="74">
        <f t="shared" si="66"/>
        <v>0.4325533833</v>
      </c>
      <c r="BR40" s="75">
        <f t="shared" si="67"/>
        <v>11.67894135</v>
      </c>
      <c r="BS40" s="75">
        <f t="shared" si="68"/>
        <v>0</v>
      </c>
      <c r="BT40" s="75">
        <f t="shared" si="69"/>
        <v>0</v>
      </c>
      <c r="BU40" s="75">
        <f t="shared" si="70"/>
        <v>11.67894135</v>
      </c>
      <c r="BV40" s="76">
        <f t="shared" ref="BV40:BW40" si="819">AV40+BH40+BR40</f>
        <v>69.86367633</v>
      </c>
      <c r="BW40" s="76">
        <f t="shared" si="819"/>
        <v>0</v>
      </c>
      <c r="BX40" s="76">
        <f t="shared" si="72"/>
        <v>0</v>
      </c>
      <c r="BY40" s="77">
        <f t="shared" si="73"/>
        <v>69.86367633</v>
      </c>
      <c r="BZ40" s="50">
        <f t="shared" ref="BZ40:CA40" si="820">BZ$1*AA40</f>
        <v>0</v>
      </c>
      <c r="CA40" s="50">
        <f t="shared" si="820"/>
        <v>0</v>
      </c>
      <c r="CB40" s="72">
        <f t="shared" si="75"/>
        <v>0</v>
      </c>
      <c r="CC40" s="72">
        <f t="shared" si="76"/>
        <v>0</v>
      </c>
      <c r="CD40" s="72">
        <f t="shared" si="77"/>
        <v>0</v>
      </c>
      <c r="CE40" s="73">
        <f t="shared" ref="CE40:CF40" si="821">POWER(AE40,CE$1)</f>
        <v>1.468609299</v>
      </c>
      <c r="CF40" s="73">
        <f t="shared" si="821"/>
        <v>32.048048</v>
      </c>
      <c r="CG40" s="74">
        <f t="shared" si="79"/>
        <v>47.06606132</v>
      </c>
      <c r="CH40" s="75">
        <f t="shared" si="80"/>
        <v>-47.06606132</v>
      </c>
      <c r="CI40" s="75">
        <f t="shared" si="81"/>
        <v>0</v>
      </c>
      <c r="CJ40" s="75">
        <f t="shared" si="82"/>
        <v>3.141592654</v>
      </c>
      <c r="CK40" s="75">
        <f t="shared" si="83"/>
        <v>47.06606132</v>
      </c>
      <c r="CL40" s="50">
        <f t="shared" si="84"/>
        <v>0</v>
      </c>
      <c r="CM40" s="72">
        <f t="shared" si="85"/>
        <v>0</v>
      </c>
      <c r="CN40" s="72">
        <f t="shared" si="86"/>
        <v>0</v>
      </c>
      <c r="CO40" s="72">
        <f t="shared" si="87"/>
        <v>0</v>
      </c>
      <c r="CP40" s="73">
        <f t="shared" si="88"/>
        <v>181.4271898</v>
      </c>
      <c r="CQ40" s="74">
        <f t="shared" si="89"/>
        <v>181.4271898</v>
      </c>
      <c r="CR40" s="75">
        <f t="shared" si="90"/>
        <v>725.7087592</v>
      </c>
      <c r="CS40" s="75">
        <f t="shared" si="91"/>
        <v>0</v>
      </c>
      <c r="CT40" s="75">
        <f t="shared" si="92"/>
        <v>0</v>
      </c>
      <c r="CU40" s="75">
        <f t="shared" si="93"/>
        <v>725.7087592</v>
      </c>
      <c r="CV40" s="50">
        <f t="shared" si="94"/>
        <v>0</v>
      </c>
      <c r="CW40" s="50">
        <f t="shared" si="95"/>
        <v>3.141592654</v>
      </c>
      <c r="CX40" s="72">
        <f t="shared" si="96"/>
        <v>3.141592654</v>
      </c>
      <c r="CY40" s="72">
        <f t="shared" si="97"/>
        <v>3.141592654</v>
      </c>
      <c r="CZ40" s="72">
        <f t="shared" si="98"/>
        <v>3.141592654</v>
      </c>
      <c r="DA40" s="73">
        <f t="shared" si="99"/>
        <v>1.779751677</v>
      </c>
      <c r="DB40" s="73">
        <f t="shared" si="100"/>
        <v>0.4325533833</v>
      </c>
      <c r="DC40" s="74">
        <f t="shared" si="101"/>
        <v>0.7698376093</v>
      </c>
      <c r="DD40" s="75">
        <f t="shared" si="102"/>
        <v>-3.079350437</v>
      </c>
      <c r="DE40" s="75">
        <f t="shared" si="103"/>
        <v>0</v>
      </c>
      <c r="DF40" s="75">
        <f t="shared" si="104"/>
        <v>3.141592654</v>
      </c>
      <c r="DG40" s="75">
        <f t="shared" si="105"/>
        <v>3.079350437</v>
      </c>
      <c r="DH40" s="50">
        <f t="shared" ref="DH40:DJ40" si="822">DH$1*AA40</f>
        <v>0</v>
      </c>
      <c r="DI40" s="50">
        <f t="shared" si="822"/>
        <v>0</v>
      </c>
      <c r="DJ40" s="50">
        <f t="shared" si="822"/>
        <v>3.141592654</v>
      </c>
      <c r="DK40" s="72">
        <f t="shared" si="107"/>
        <v>3.141592654</v>
      </c>
      <c r="DL40" s="72">
        <f t="shared" si="108"/>
        <v>3.141592654</v>
      </c>
      <c r="DM40" s="72">
        <f t="shared" si="109"/>
        <v>3.141592654</v>
      </c>
      <c r="DN40" s="73">
        <f t="shared" ref="DN40:DP40" si="823">POWER(AE40,DN$1)</f>
        <v>1.211861914</v>
      </c>
      <c r="DO40" s="73">
        <f t="shared" si="823"/>
        <v>5.66109954</v>
      </c>
      <c r="DP40" s="73">
        <f t="shared" si="823"/>
        <v>0.4325533833</v>
      </c>
      <c r="DQ40" s="74">
        <f t="shared" si="111"/>
        <v>2.96751991</v>
      </c>
      <c r="DR40" s="75">
        <f t="shared" si="112"/>
        <v>53.41535838</v>
      </c>
      <c r="DS40" s="75">
        <f t="shared" si="113"/>
        <v>0</v>
      </c>
      <c r="DT40" s="75">
        <f t="shared" si="114"/>
        <v>0</v>
      </c>
      <c r="DU40" s="75">
        <f t="shared" si="115"/>
        <v>53.41535838</v>
      </c>
      <c r="DV40" s="50">
        <f t="shared" si="116"/>
        <v>6.283185307</v>
      </c>
      <c r="DW40" s="72">
        <f t="shared" si="117"/>
        <v>6.283185307</v>
      </c>
      <c r="DX40" s="72">
        <f t="shared" si="118"/>
        <v>0</v>
      </c>
      <c r="DY40" s="72">
        <f t="shared" si="119"/>
        <v>0</v>
      </c>
      <c r="DZ40" s="73">
        <f t="shared" si="120"/>
        <v>0.1871024294</v>
      </c>
      <c r="EA40" s="74">
        <f t="shared" si="121"/>
        <v>0.1871024294</v>
      </c>
      <c r="EB40" s="75">
        <f t="shared" si="122"/>
        <v>5.051765594</v>
      </c>
      <c r="EC40" s="75">
        <f t="shared" si="123"/>
        <v>0</v>
      </c>
      <c r="ED40" s="75">
        <f t="shared" si="124"/>
        <v>0</v>
      </c>
      <c r="EE40" s="75">
        <f t="shared" si="125"/>
        <v>5.051765594</v>
      </c>
      <c r="EF40" s="76">
        <f t="shared" ref="EF40:EG40" si="824">CH40+CR40+DD40+DR40+EB40</f>
        <v>734.0304714</v>
      </c>
      <c r="EG40" s="76">
        <f t="shared" si="824"/>
        <v>0</v>
      </c>
      <c r="EH40" s="76">
        <f t="shared" si="127"/>
        <v>0</v>
      </c>
      <c r="EI40" s="77">
        <f t="shared" si="128"/>
        <v>734.0304714</v>
      </c>
      <c r="EJ40" s="50">
        <f t="shared" si="129"/>
        <v>0</v>
      </c>
      <c r="EK40" s="72">
        <f t="shared" si="130"/>
        <v>0</v>
      </c>
      <c r="EL40" s="72">
        <f t="shared" si="131"/>
        <v>0</v>
      </c>
      <c r="EM40" s="72">
        <f t="shared" si="132"/>
        <v>0</v>
      </c>
      <c r="EN40" s="73">
        <f t="shared" si="133"/>
        <v>27.09299672</v>
      </c>
      <c r="EO40" s="74">
        <f t="shared" si="134"/>
        <v>27.09299672</v>
      </c>
      <c r="EP40" s="75">
        <f t="shared" si="135"/>
        <v>140.7793406</v>
      </c>
      <c r="EQ40" s="75">
        <f t="shared" si="136"/>
        <v>0</v>
      </c>
      <c r="ER40" s="75">
        <f t="shared" si="137"/>
        <v>0</v>
      </c>
      <c r="ES40" s="75">
        <f t="shared" si="138"/>
        <v>140.7793406</v>
      </c>
      <c r="ET40" s="76">
        <f t="shared" ref="ET40:EU40" si="825">BV40+EP40</f>
        <v>210.6430169</v>
      </c>
      <c r="EU40" s="76">
        <f t="shared" si="825"/>
        <v>0</v>
      </c>
      <c r="EV40" s="76">
        <f t="shared" si="140"/>
        <v>0</v>
      </c>
      <c r="EW40" s="77">
        <f t="shared" si="141"/>
        <v>210.6430169</v>
      </c>
      <c r="EX40" s="50">
        <f t="shared" si="142"/>
        <v>0</v>
      </c>
      <c r="EY40" s="72">
        <f t="shared" si="143"/>
        <v>0</v>
      </c>
      <c r="EZ40" s="72">
        <f t="shared" si="144"/>
        <v>0</v>
      </c>
      <c r="FA40" s="72">
        <f t="shared" si="145"/>
        <v>0</v>
      </c>
      <c r="FB40" s="73">
        <f t="shared" si="146"/>
        <v>5.949982505</v>
      </c>
      <c r="FC40" s="74">
        <f t="shared" si="147"/>
        <v>5.949982505</v>
      </c>
      <c r="FD40" s="75">
        <f t="shared" si="148"/>
        <v>1.574168081</v>
      </c>
      <c r="FE40" s="75">
        <f t="shared" si="149"/>
        <v>0</v>
      </c>
      <c r="FF40" s="75">
        <f t="shared" si="150"/>
        <v>0</v>
      </c>
      <c r="FG40" s="75">
        <f t="shared" si="151"/>
        <v>1.574168081</v>
      </c>
      <c r="FH40" s="50">
        <f t="shared" si="152"/>
        <v>0</v>
      </c>
      <c r="FI40" s="72">
        <f t="shared" si="153"/>
        <v>0</v>
      </c>
      <c r="FJ40" s="72">
        <f t="shared" si="154"/>
        <v>0</v>
      </c>
      <c r="FK40" s="72">
        <f t="shared" si="155"/>
        <v>0</v>
      </c>
      <c r="FL40" s="73">
        <f t="shared" si="156"/>
        <v>1.468609299</v>
      </c>
      <c r="FM40" s="74">
        <f t="shared" si="157"/>
        <v>1.468609299</v>
      </c>
      <c r="FN40" s="75">
        <f t="shared" si="158"/>
        <v>-1.468609299</v>
      </c>
      <c r="FO40" s="75">
        <f t="shared" si="159"/>
        <v>0</v>
      </c>
      <c r="FP40" s="75">
        <f t="shared" si="160"/>
        <v>3.141592654</v>
      </c>
      <c r="FQ40" s="75">
        <f t="shared" si="161"/>
        <v>1.468609299</v>
      </c>
      <c r="FR40" s="76">
        <f t="shared" si="162"/>
        <v>15.51468932</v>
      </c>
      <c r="FS40" s="76">
        <f t="shared" si="163"/>
        <v>0</v>
      </c>
      <c r="FT40" s="76">
        <f t="shared" si="164"/>
        <v>0</v>
      </c>
      <c r="FU40" s="77">
        <f t="shared" si="165"/>
        <v>15.51468932</v>
      </c>
      <c r="FV40" s="50">
        <f t="shared" si="166"/>
        <v>0</v>
      </c>
      <c r="FW40" s="50">
        <f t="shared" si="167"/>
        <v>0</v>
      </c>
      <c r="FX40" s="72">
        <f t="shared" si="168"/>
        <v>0</v>
      </c>
      <c r="FY40" s="72">
        <f t="shared" si="169"/>
        <v>0</v>
      </c>
      <c r="FZ40" s="72">
        <f t="shared" si="170"/>
        <v>0</v>
      </c>
      <c r="GA40" s="73">
        <f t="shared" si="171"/>
        <v>15.51468932</v>
      </c>
      <c r="GB40" s="73">
        <f t="shared" si="172"/>
        <v>0.6352561788</v>
      </c>
      <c r="GC40" s="74">
        <f t="shared" si="173"/>
        <v>9.855802252</v>
      </c>
      <c r="GD40" s="75">
        <f t="shared" si="174"/>
        <v>1.095089139</v>
      </c>
      <c r="GE40" s="75">
        <f t="shared" si="175"/>
        <v>0</v>
      </c>
      <c r="GF40" s="75">
        <f t="shared" si="176"/>
        <v>0</v>
      </c>
      <c r="GG40" s="75">
        <f t="shared" si="177"/>
        <v>1.095089139</v>
      </c>
      <c r="GH40" s="78">
        <f t="shared" si="178"/>
        <v>-0.5</v>
      </c>
      <c r="GI40" s="78">
        <f t="shared" si="179"/>
        <v>-0.8660254038</v>
      </c>
      <c r="GJ40" s="78">
        <f t="shared" si="180"/>
        <v>-2.094395102</v>
      </c>
      <c r="GK40" s="78">
        <f t="shared" si="181"/>
        <v>1</v>
      </c>
      <c r="GL40" s="79">
        <f t="shared" si="182"/>
        <v>-0.5</v>
      </c>
      <c r="GM40" s="79">
        <f t="shared" si="183"/>
        <v>0.8660254038</v>
      </c>
      <c r="GN40" s="79">
        <f t="shared" si="184"/>
        <v>2.094395102</v>
      </c>
      <c r="GO40" s="79">
        <f t="shared" si="185"/>
        <v>1</v>
      </c>
      <c r="GP40" s="50">
        <f t="shared" si="186"/>
        <v>-2.094395102</v>
      </c>
      <c r="GQ40" s="50">
        <f t="shared" si="187"/>
        <v>0</v>
      </c>
      <c r="GR40" s="72">
        <f t="shared" si="188"/>
        <v>-2.094395102</v>
      </c>
      <c r="GS40" s="72">
        <f t="shared" si="189"/>
        <v>-2.094395102</v>
      </c>
      <c r="GT40" s="72">
        <f t="shared" si="190"/>
        <v>-2.094395102</v>
      </c>
      <c r="GU40" s="73">
        <f t="shared" si="191"/>
        <v>1</v>
      </c>
      <c r="GV40" s="73">
        <f t="shared" si="192"/>
        <v>1.574168081</v>
      </c>
      <c r="GW40" s="74">
        <f t="shared" si="193"/>
        <v>1.574168081</v>
      </c>
      <c r="GX40" s="75">
        <f t="shared" si="194"/>
        <v>-0.7870840406</v>
      </c>
      <c r="GY40" s="75">
        <f t="shared" si="195"/>
        <v>-1.363269548</v>
      </c>
      <c r="GZ40" s="75">
        <f t="shared" si="196"/>
        <v>-2.094395102</v>
      </c>
      <c r="HA40" s="75">
        <f t="shared" si="197"/>
        <v>1.574168081</v>
      </c>
      <c r="HB40" s="50">
        <f t="shared" si="198"/>
        <v>2.094395102</v>
      </c>
      <c r="HC40" s="50">
        <f t="shared" si="199"/>
        <v>0</v>
      </c>
      <c r="HD40" s="72">
        <f t="shared" si="200"/>
        <v>2.094395102</v>
      </c>
      <c r="HE40" s="72">
        <f t="shared" si="201"/>
        <v>2.094395102</v>
      </c>
      <c r="HF40" s="72">
        <f t="shared" si="202"/>
        <v>2.094395102</v>
      </c>
      <c r="HG40" s="73">
        <f t="shared" si="203"/>
        <v>1</v>
      </c>
      <c r="HH40" s="73">
        <f t="shared" si="204"/>
        <v>1.095089139</v>
      </c>
      <c r="HI40" s="74">
        <f t="shared" si="205"/>
        <v>1.095089139</v>
      </c>
      <c r="HJ40" s="75">
        <f t="shared" si="206"/>
        <v>-0.5475445696</v>
      </c>
      <c r="HK40" s="75">
        <f t="shared" si="207"/>
        <v>0.9483750139</v>
      </c>
      <c r="HL40" s="75">
        <f t="shared" si="208"/>
        <v>2.094395102</v>
      </c>
      <c r="HM40" s="75">
        <f t="shared" si="209"/>
        <v>1.095089139</v>
      </c>
      <c r="HN40" s="50">
        <f t="shared" si="210"/>
        <v>2.094395102</v>
      </c>
      <c r="HO40" s="50">
        <f t="shared" si="211"/>
        <v>0</v>
      </c>
      <c r="HP40" s="72">
        <f t="shared" si="212"/>
        <v>2.094395102</v>
      </c>
      <c r="HQ40" s="72">
        <f t="shared" si="213"/>
        <v>2.094395102</v>
      </c>
      <c r="HR40" s="72">
        <f t="shared" si="214"/>
        <v>2.094395102</v>
      </c>
      <c r="HS40" s="73">
        <f t="shared" si="215"/>
        <v>1</v>
      </c>
      <c r="HT40" s="73">
        <f t="shared" si="216"/>
        <v>1.574168081</v>
      </c>
      <c r="HU40" s="74">
        <f t="shared" si="217"/>
        <v>1.574168081</v>
      </c>
      <c r="HV40" s="75">
        <f t="shared" si="218"/>
        <v>-0.7870840406</v>
      </c>
      <c r="HW40" s="75">
        <f t="shared" si="219"/>
        <v>1.363269548</v>
      </c>
      <c r="HX40" s="75">
        <f t="shared" si="220"/>
        <v>2.094395102</v>
      </c>
      <c r="HY40" s="75">
        <f t="shared" si="221"/>
        <v>1.574168081</v>
      </c>
      <c r="HZ40" s="50">
        <f t="shared" si="222"/>
        <v>-2.094395102</v>
      </c>
      <c r="IA40" s="50">
        <f t="shared" si="223"/>
        <v>0</v>
      </c>
      <c r="IB40" s="72">
        <f t="shared" si="224"/>
        <v>-2.094395102</v>
      </c>
      <c r="IC40" s="72">
        <f t="shared" si="225"/>
        <v>-2.094395102</v>
      </c>
      <c r="ID40" s="72">
        <f t="shared" si="226"/>
        <v>-2.094395102</v>
      </c>
      <c r="IE40" s="73">
        <f t="shared" si="227"/>
        <v>1</v>
      </c>
      <c r="IF40" s="73">
        <f t="shared" si="228"/>
        <v>1.095089139</v>
      </c>
      <c r="IG40" s="74">
        <f t="shared" si="229"/>
        <v>1.095089139</v>
      </c>
      <c r="IH40" s="75">
        <f t="shared" si="230"/>
        <v>-0.5475445696</v>
      </c>
      <c r="II40" s="75">
        <f t="shared" si="231"/>
        <v>-0.9483750139</v>
      </c>
      <c r="IJ40" s="75">
        <f t="shared" si="232"/>
        <v>-2.094395102</v>
      </c>
      <c r="IK40" s="75">
        <f t="shared" si="233"/>
        <v>1.095089139</v>
      </c>
    </row>
    <row r="41" ht="12.75" customHeight="1">
      <c r="A41" s="80">
        <f>'Cubic Input'!P45</f>
        <v>0.1421007032</v>
      </c>
      <c r="B41" s="80">
        <f>'Cubic Input'!Q45</f>
        <v>-0.304582942</v>
      </c>
      <c r="C41" s="80">
        <f>'Cubic Input'!R45</f>
        <v>0.8726289997</v>
      </c>
      <c r="D41" s="80">
        <f>'Cubic Input'!S45</f>
        <v>-0.08538671636</v>
      </c>
      <c r="E41" s="80">
        <f t="shared" ref="E41:H41" si="826">0</f>
        <v>0</v>
      </c>
      <c r="F41" s="80">
        <f t="shared" si="826"/>
        <v>0</v>
      </c>
      <c r="G41" s="80">
        <f t="shared" si="826"/>
        <v>0</v>
      </c>
      <c r="H41" s="81">
        <f t="shared" si="826"/>
        <v>0</v>
      </c>
      <c r="I41" s="65">
        <f>'Cubic Input'!M45</f>
        <v>0.08183602642</v>
      </c>
      <c r="J41" s="66">
        <f t="shared" si="27"/>
        <v>0.1012597935</v>
      </c>
      <c r="K41" s="66">
        <f t="shared" si="28"/>
        <v>1.021085215</v>
      </c>
      <c r="L41" s="67">
        <f t="shared" si="29"/>
        <v>0.1012597935</v>
      </c>
      <c r="M41" s="67">
        <f t="shared" si="30"/>
        <v>0</v>
      </c>
      <c r="N41" s="68">
        <f t="shared" si="31"/>
        <v>1.021085215</v>
      </c>
      <c r="O41" s="68">
        <f t="shared" si="32"/>
        <v>-2.211676937</v>
      </c>
      <c r="P41" s="69">
        <f t="shared" si="33"/>
        <v>1.021085215</v>
      </c>
      <c r="Q41" s="69">
        <f t="shared" si="34"/>
        <v>2.211676937</v>
      </c>
      <c r="R41" s="70">
        <f t="shared" ref="R41:U41" si="827">ATAN2(A41,E41)</f>
        <v>0</v>
      </c>
      <c r="S41" s="70">
        <f t="shared" si="827"/>
        <v>3.141592654</v>
      </c>
      <c r="T41" s="70">
        <f t="shared" si="827"/>
        <v>0</v>
      </c>
      <c r="U41" s="70">
        <f t="shared" si="827"/>
        <v>3.141592654</v>
      </c>
      <c r="V41" s="70">
        <f t="shared" ref="V41:Y41" si="828">SQRT(POWER(A41,2)+POWER(E41,2))</f>
        <v>0.1421007032</v>
      </c>
      <c r="W41" s="70">
        <f t="shared" si="828"/>
        <v>0.304582942</v>
      </c>
      <c r="X41" s="70">
        <f t="shared" si="828"/>
        <v>0.8726289997</v>
      </c>
      <c r="Y41" s="70">
        <f t="shared" si="828"/>
        <v>0.08538671636</v>
      </c>
      <c r="Z41" s="71">
        <f t="shared" ref="Z41:AC41" si="829">R41-$R41</f>
        <v>0</v>
      </c>
      <c r="AA41" s="71">
        <f t="shared" si="829"/>
        <v>3.141592654</v>
      </c>
      <c r="AB41" s="71">
        <f t="shared" si="829"/>
        <v>0</v>
      </c>
      <c r="AC41" s="71">
        <f t="shared" si="829"/>
        <v>3.141592654</v>
      </c>
      <c r="AD41" s="71">
        <f t="shared" ref="AD41:AG41" si="830">V41/$V41</f>
        <v>1</v>
      </c>
      <c r="AE41" s="71">
        <f t="shared" si="830"/>
        <v>2.143430224</v>
      </c>
      <c r="AF41" s="71">
        <f t="shared" si="830"/>
        <v>6.140919646</v>
      </c>
      <c r="AG41" s="71">
        <f t="shared" si="830"/>
        <v>0.6008887674</v>
      </c>
      <c r="AH41" s="80">
        <f t="shared" ref="AH41:AK41" si="831">AD41*COS(Z41)</f>
        <v>1</v>
      </c>
      <c r="AI41" s="80">
        <f t="shared" si="831"/>
        <v>-2.143430224</v>
      </c>
      <c r="AJ41" s="80">
        <f t="shared" si="831"/>
        <v>6.140919646</v>
      </c>
      <c r="AK41" s="80">
        <f t="shared" si="831"/>
        <v>-0.6008887674</v>
      </c>
      <c r="AL41" s="80">
        <f t="shared" ref="AL41:AO41" si="832">AD41*SIN(Z41)</f>
        <v>0</v>
      </c>
      <c r="AM41" s="80">
        <f t="shared" si="832"/>
        <v>0</v>
      </c>
      <c r="AN41" s="80">
        <f t="shared" si="832"/>
        <v>0</v>
      </c>
      <c r="AO41" s="80">
        <f t="shared" si="832"/>
        <v>0</v>
      </c>
      <c r="AP41" s="50">
        <f t="shared" si="41"/>
        <v>9.424777961</v>
      </c>
      <c r="AQ41" s="72">
        <f t="shared" si="42"/>
        <v>9.424777961</v>
      </c>
      <c r="AR41" s="72">
        <f t="shared" si="43"/>
        <v>3.141592654</v>
      </c>
      <c r="AS41" s="72">
        <f t="shared" si="44"/>
        <v>3.141592654</v>
      </c>
      <c r="AT41" s="73">
        <f t="shared" si="45"/>
        <v>9.847546746</v>
      </c>
      <c r="AU41" s="74">
        <f t="shared" si="46"/>
        <v>9.847546746</v>
      </c>
      <c r="AV41" s="75">
        <f t="shared" si="47"/>
        <v>19.69509349</v>
      </c>
      <c r="AW41" s="75">
        <f t="shared" si="48"/>
        <v>0</v>
      </c>
      <c r="AX41" s="75">
        <f t="shared" si="49"/>
        <v>0</v>
      </c>
      <c r="AY41" s="75">
        <f t="shared" si="50"/>
        <v>19.69509349</v>
      </c>
      <c r="AZ41" s="50">
        <f t="shared" ref="AZ41:BA41" si="833">AZ$1*AA41</f>
        <v>3.141592654</v>
      </c>
      <c r="BA41" s="50">
        <f t="shared" si="833"/>
        <v>0</v>
      </c>
      <c r="BB41" s="72">
        <f t="shared" si="52"/>
        <v>3.141592654</v>
      </c>
      <c r="BC41" s="72">
        <f t="shared" si="53"/>
        <v>3.141592654</v>
      </c>
      <c r="BD41" s="72">
        <f t="shared" si="54"/>
        <v>3.141592654</v>
      </c>
      <c r="BE41" s="73">
        <f t="shared" ref="BE41:BF41" si="834">POWER(AE41,BE$1)</f>
        <v>2.143430224</v>
      </c>
      <c r="BF41" s="73">
        <f t="shared" si="834"/>
        <v>6.140919646</v>
      </c>
      <c r="BG41" s="74">
        <f t="shared" si="56"/>
        <v>13.16263277</v>
      </c>
      <c r="BH41" s="75">
        <f t="shared" si="57"/>
        <v>-118.463695</v>
      </c>
      <c r="BI41" s="75">
        <f t="shared" si="58"/>
        <v>0</v>
      </c>
      <c r="BJ41" s="75">
        <f t="shared" si="59"/>
        <v>3.141592654</v>
      </c>
      <c r="BK41" s="75">
        <f t="shared" si="60"/>
        <v>118.463695</v>
      </c>
      <c r="BL41" s="50">
        <f t="shared" si="61"/>
        <v>3.141592654</v>
      </c>
      <c r="BM41" s="72">
        <f t="shared" si="62"/>
        <v>3.141592654</v>
      </c>
      <c r="BN41" s="72">
        <f t="shared" si="63"/>
        <v>3.141592654</v>
      </c>
      <c r="BO41" s="72">
        <f t="shared" si="64"/>
        <v>3.141592654</v>
      </c>
      <c r="BP41" s="73">
        <f t="shared" si="65"/>
        <v>0.6008887674</v>
      </c>
      <c r="BQ41" s="74">
        <f t="shared" si="66"/>
        <v>0.6008887674</v>
      </c>
      <c r="BR41" s="75">
        <f t="shared" si="67"/>
        <v>16.22399672</v>
      </c>
      <c r="BS41" s="75">
        <f t="shared" si="68"/>
        <v>0</v>
      </c>
      <c r="BT41" s="75">
        <f t="shared" si="69"/>
        <v>0</v>
      </c>
      <c r="BU41" s="75">
        <f t="shared" si="70"/>
        <v>16.22399672</v>
      </c>
      <c r="BV41" s="76">
        <f t="shared" ref="BV41:BW41" si="835">AV41+BH41+BR41</f>
        <v>-82.54460476</v>
      </c>
      <c r="BW41" s="76">
        <f t="shared" si="835"/>
        <v>0</v>
      </c>
      <c r="BX41" s="76">
        <f t="shared" si="72"/>
        <v>3.141592654</v>
      </c>
      <c r="BY41" s="77">
        <f t="shared" si="73"/>
        <v>82.54460476</v>
      </c>
      <c r="BZ41" s="50">
        <f t="shared" ref="BZ41:CA41" si="836">BZ$1*AA41</f>
        <v>6.283185307</v>
      </c>
      <c r="CA41" s="50">
        <f t="shared" si="836"/>
        <v>0</v>
      </c>
      <c r="CB41" s="72">
        <f t="shared" si="75"/>
        <v>6.283185307</v>
      </c>
      <c r="CC41" s="72">
        <f t="shared" si="76"/>
        <v>0</v>
      </c>
      <c r="CD41" s="72">
        <f t="shared" si="77"/>
        <v>0</v>
      </c>
      <c r="CE41" s="73">
        <f t="shared" ref="CE41:CF41" si="837">POWER(AE41,CE$1)</f>
        <v>4.594293126</v>
      </c>
      <c r="CF41" s="73">
        <f t="shared" si="837"/>
        <v>37.7108941</v>
      </c>
      <c r="CG41" s="74">
        <f t="shared" si="79"/>
        <v>173.2549015</v>
      </c>
      <c r="CH41" s="75">
        <f t="shared" si="80"/>
        <v>-173.2549015</v>
      </c>
      <c r="CI41" s="75">
        <f t="shared" si="81"/>
        <v>0</v>
      </c>
      <c r="CJ41" s="75">
        <f t="shared" si="82"/>
        <v>3.141592654</v>
      </c>
      <c r="CK41" s="75">
        <f t="shared" si="83"/>
        <v>173.2549015</v>
      </c>
      <c r="CL41" s="50">
        <f t="shared" si="84"/>
        <v>0</v>
      </c>
      <c r="CM41" s="72">
        <f t="shared" si="85"/>
        <v>0</v>
      </c>
      <c r="CN41" s="72">
        <f t="shared" si="86"/>
        <v>0</v>
      </c>
      <c r="CO41" s="72">
        <f t="shared" si="87"/>
        <v>0</v>
      </c>
      <c r="CP41" s="73">
        <f t="shared" si="88"/>
        <v>231.5795704</v>
      </c>
      <c r="CQ41" s="74">
        <f t="shared" si="89"/>
        <v>231.5795704</v>
      </c>
      <c r="CR41" s="75">
        <f t="shared" si="90"/>
        <v>926.3182818</v>
      </c>
      <c r="CS41" s="75">
        <f t="shared" si="91"/>
        <v>0</v>
      </c>
      <c r="CT41" s="75">
        <f t="shared" si="92"/>
        <v>0</v>
      </c>
      <c r="CU41" s="75">
        <f t="shared" si="93"/>
        <v>926.3182818</v>
      </c>
      <c r="CV41" s="50">
        <f t="shared" si="94"/>
        <v>9.424777961</v>
      </c>
      <c r="CW41" s="50">
        <f t="shared" si="95"/>
        <v>3.141592654</v>
      </c>
      <c r="CX41" s="72">
        <f t="shared" si="96"/>
        <v>12.56637061</v>
      </c>
      <c r="CY41" s="72">
        <f t="shared" si="97"/>
        <v>0</v>
      </c>
      <c r="CZ41" s="72">
        <f t="shared" si="98"/>
        <v>0</v>
      </c>
      <c r="DA41" s="73">
        <f t="shared" si="99"/>
        <v>9.847546746</v>
      </c>
      <c r="DB41" s="73">
        <f t="shared" si="100"/>
        <v>0.6008887674</v>
      </c>
      <c r="DC41" s="74">
        <f t="shared" si="101"/>
        <v>5.917280226</v>
      </c>
      <c r="DD41" s="75">
        <f t="shared" si="102"/>
        <v>23.6691209</v>
      </c>
      <c r="DE41" s="75">
        <f t="shared" si="103"/>
        <v>0</v>
      </c>
      <c r="DF41" s="75">
        <f t="shared" si="104"/>
        <v>0</v>
      </c>
      <c r="DG41" s="75">
        <f t="shared" si="105"/>
        <v>23.6691209</v>
      </c>
      <c r="DH41" s="50">
        <f t="shared" ref="DH41:DJ41" si="838">DH$1*AA41</f>
        <v>3.141592654</v>
      </c>
      <c r="DI41" s="50">
        <f t="shared" si="838"/>
        <v>0</v>
      </c>
      <c r="DJ41" s="50">
        <f t="shared" si="838"/>
        <v>3.141592654</v>
      </c>
      <c r="DK41" s="72">
        <f t="shared" si="107"/>
        <v>6.283185307</v>
      </c>
      <c r="DL41" s="72">
        <f t="shared" si="108"/>
        <v>0</v>
      </c>
      <c r="DM41" s="72">
        <f t="shared" si="109"/>
        <v>0</v>
      </c>
      <c r="DN41" s="73">
        <f t="shared" ref="DN41:DP41" si="839">POWER(AE41,DN$1)</f>
        <v>2.143430224</v>
      </c>
      <c r="DO41" s="73">
        <f t="shared" si="839"/>
        <v>6.140919646</v>
      </c>
      <c r="DP41" s="73">
        <f t="shared" si="839"/>
        <v>0.6008887674</v>
      </c>
      <c r="DQ41" s="74">
        <f t="shared" si="111"/>
        <v>7.909278183</v>
      </c>
      <c r="DR41" s="75">
        <f t="shared" si="112"/>
        <v>-142.3670073</v>
      </c>
      <c r="DS41" s="75">
        <f t="shared" si="113"/>
        <v>0</v>
      </c>
      <c r="DT41" s="75">
        <f t="shared" si="114"/>
        <v>3.141592654</v>
      </c>
      <c r="DU41" s="75">
        <f t="shared" si="115"/>
        <v>142.3670073</v>
      </c>
      <c r="DV41" s="50">
        <f t="shared" si="116"/>
        <v>6.283185307</v>
      </c>
      <c r="DW41" s="72">
        <f t="shared" si="117"/>
        <v>6.283185307</v>
      </c>
      <c r="DX41" s="72">
        <f t="shared" si="118"/>
        <v>0</v>
      </c>
      <c r="DY41" s="72">
        <f t="shared" si="119"/>
        <v>0</v>
      </c>
      <c r="DZ41" s="73">
        <f t="shared" si="120"/>
        <v>0.3610673107</v>
      </c>
      <c r="EA41" s="74">
        <f t="shared" si="121"/>
        <v>0.3610673107</v>
      </c>
      <c r="EB41" s="75">
        <f t="shared" si="122"/>
        <v>9.74881739</v>
      </c>
      <c r="EC41" s="75">
        <f t="shared" si="123"/>
        <v>0</v>
      </c>
      <c r="ED41" s="75">
        <f t="shared" si="124"/>
        <v>0</v>
      </c>
      <c r="EE41" s="75">
        <f t="shared" si="125"/>
        <v>9.74881739</v>
      </c>
      <c r="EF41" s="76">
        <f t="shared" ref="EF41:EG41" si="840">CH41+CR41+DD41+DR41+EB41</f>
        <v>644.1143112</v>
      </c>
      <c r="EG41" s="76">
        <f t="shared" si="840"/>
        <v>0</v>
      </c>
      <c r="EH41" s="76">
        <f t="shared" si="127"/>
        <v>0</v>
      </c>
      <c r="EI41" s="77">
        <f t="shared" si="128"/>
        <v>644.1143112</v>
      </c>
      <c r="EJ41" s="50">
        <f t="shared" si="129"/>
        <v>0</v>
      </c>
      <c r="EK41" s="72">
        <f t="shared" si="130"/>
        <v>0</v>
      </c>
      <c r="EL41" s="72">
        <f t="shared" si="131"/>
        <v>0</v>
      </c>
      <c r="EM41" s="72">
        <f t="shared" si="132"/>
        <v>0</v>
      </c>
      <c r="EN41" s="73">
        <f t="shared" si="133"/>
        <v>25.37940723</v>
      </c>
      <c r="EO41" s="74">
        <f t="shared" si="134"/>
        <v>25.37940723</v>
      </c>
      <c r="EP41" s="75">
        <f t="shared" si="135"/>
        <v>131.8752684</v>
      </c>
      <c r="EQ41" s="75">
        <f t="shared" si="136"/>
        <v>0</v>
      </c>
      <c r="ER41" s="75">
        <f t="shared" si="137"/>
        <v>0</v>
      </c>
      <c r="ES41" s="75">
        <f t="shared" si="138"/>
        <v>131.8752684</v>
      </c>
      <c r="ET41" s="76">
        <f t="shared" ref="ET41:EU41" si="841">BV41+EP41</f>
        <v>49.3306636</v>
      </c>
      <c r="EU41" s="76">
        <f t="shared" si="841"/>
        <v>0</v>
      </c>
      <c r="EV41" s="76">
        <f t="shared" si="140"/>
        <v>0</v>
      </c>
      <c r="EW41" s="77">
        <f t="shared" si="141"/>
        <v>49.3306636</v>
      </c>
      <c r="EX41" s="50">
        <f t="shared" si="142"/>
        <v>0</v>
      </c>
      <c r="EY41" s="72">
        <f t="shared" si="143"/>
        <v>0</v>
      </c>
      <c r="EZ41" s="72">
        <f t="shared" si="144"/>
        <v>0</v>
      </c>
      <c r="FA41" s="72">
        <f t="shared" si="145"/>
        <v>0</v>
      </c>
      <c r="FB41" s="73">
        <f t="shared" si="146"/>
        <v>3.667518551</v>
      </c>
      <c r="FC41" s="74">
        <f t="shared" si="147"/>
        <v>3.667518551</v>
      </c>
      <c r="FD41" s="75">
        <f t="shared" si="148"/>
        <v>0.9703038009</v>
      </c>
      <c r="FE41" s="75">
        <f t="shared" si="149"/>
        <v>0</v>
      </c>
      <c r="FF41" s="75">
        <f t="shared" si="150"/>
        <v>0</v>
      </c>
      <c r="FG41" s="75">
        <f t="shared" si="151"/>
        <v>0.9703038009</v>
      </c>
      <c r="FH41" s="50">
        <f t="shared" si="152"/>
        <v>6.283185307</v>
      </c>
      <c r="FI41" s="72">
        <f t="shared" si="153"/>
        <v>6.283185307</v>
      </c>
      <c r="FJ41" s="72">
        <f t="shared" si="154"/>
        <v>0</v>
      </c>
      <c r="FK41" s="72">
        <f t="shared" si="155"/>
        <v>0</v>
      </c>
      <c r="FL41" s="73">
        <f t="shared" si="156"/>
        <v>4.594293126</v>
      </c>
      <c r="FM41" s="74">
        <f t="shared" si="157"/>
        <v>4.594293126</v>
      </c>
      <c r="FN41" s="75">
        <f t="shared" si="158"/>
        <v>-4.594293126</v>
      </c>
      <c r="FO41" s="75">
        <f t="shared" si="159"/>
        <v>0</v>
      </c>
      <c r="FP41" s="75">
        <f t="shared" si="160"/>
        <v>3.141592654</v>
      </c>
      <c r="FQ41" s="75">
        <f t="shared" si="161"/>
        <v>4.594293126</v>
      </c>
      <c r="FR41" s="76">
        <f t="shared" si="162"/>
        <v>13.82846581</v>
      </c>
      <c r="FS41" s="76">
        <f t="shared" si="163"/>
        <v>0</v>
      </c>
      <c r="FT41" s="76">
        <f t="shared" si="164"/>
        <v>0</v>
      </c>
      <c r="FU41" s="77">
        <f t="shared" si="165"/>
        <v>13.82846581</v>
      </c>
      <c r="FV41" s="50">
        <f t="shared" si="166"/>
        <v>0</v>
      </c>
      <c r="FW41" s="50">
        <f t="shared" si="167"/>
        <v>0</v>
      </c>
      <c r="FX41" s="72">
        <f t="shared" si="168"/>
        <v>0</v>
      </c>
      <c r="FY41" s="72">
        <f t="shared" si="169"/>
        <v>0</v>
      </c>
      <c r="FZ41" s="72">
        <f t="shared" si="170"/>
        <v>0</v>
      </c>
      <c r="GA41" s="73">
        <f t="shared" si="171"/>
        <v>13.82846581</v>
      </c>
      <c r="GB41" s="73">
        <f t="shared" si="172"/>
        <v>1.030605053</v>
      </c>
      <c r="GC41" s="74">
        <f t="shared" si="173"/>
        <v>14.25168674</v>
      </c>
      <c r="GD41" s="75">
        <f t="shared" si="174"/>
        <v>1.583520749</v>
      </c>
      <c r="GE41" s="75">
        <f t="shared" si="175"/>
        <v>0</v>
      </c>
      <c r="GF41" s="75">
        <f t="shared" si="176"/>
        <v>0</v>
      </c>
      <c r="GG41" s="75">
        <f t="shared" si="177"/>
        <v>1.583520749</v>
      </c>
      <c r="GH41" s="78">
        <f t="shared" si="178"/>
        <v>-0.5</v>
      </c>
      <c r="GI41" s="78">
        <f t="shared" si="179"/>
        <v>-0.8660254038</v>
      </c>
      <c r="GJ41" s="78">
        <f t="shared" si="180"/>
        <v>-2.094395102</v>
      </c>
      <c r="GK41" s="78">
        <f t="shared" si="181"/>
        <v>1</v>
      </c>
      <c r="GL41" s="79">
        <f t="shared" si="182"/>
        <v>-0.5</v>
      </c>
      <c r="GM41" s="79">
        <f t="shared" si="183"/>
        <v>0.8660254038</v>
      </c>
      <c r="GN41" s="79">
        <f t="shared" si="184"/>
        <v>2.094395102</v>
      </c>
      <c r="GO41" s="79">
        <f t="shared" si="185"/>
        <v>1</v>
      </c>
      <c r="GP41" s="50">
        <f t="shared" si="186"/>
        <v>-2.094395102</v>
      </c>
      <c r="GQ41" s="50">
        <f t="shared" si="187"/>
        <v>0</v>
      </c>
      <c r="GR41" s="72">
        <f t="shared" si="188"/>
        <v>-2.094395102</v>
      </c>
      <c r="GS41" s="72">
        <f t="shared" si="189"/>
        <v>-2.094395102</v>
      </c>
      <c r="GT41" s="72">
        <f t="shared" si="190"/>
        <v>-2.094395102</v>
      </c>
      <c r="GU41" s="73">
        <f t="shared" si="191"/>
        <v>1</v>
      </c>
      <c r="GV41" s="73">
        <f t="shared" si="192"/>
        <v>0.9703038009</v>
      </c>
      <c r="GW41" s="74">
        <f t="shared" si="193"/>
        <v>0.9703038009</v>
      </c>
      <c r="GX41" s="75">
        <f t="shared" si="194"/>
        <v>-0.4851519004</v>
      </c>
      <c r="GY41" s="75">
        <f t="shared" si="195"/>
        <v>-0.8403077409</v>
      </c>
      <c r="GZ41" s="75">
        <f t="shared" si="196"/>
        <v>-2.094395102</v>
      </c>
      <c r="HA41" s="75">
        <f t="shared" si="197"/>
        <v>0.9703038009</v>
      </c>
      <c r="HB41" s="50">
        <f t="shared" si="198"/>
        <v>2.094395102</v>
      </c>
      <c r="HC41" s="50">
        <f t="shared" si="199"/>
        <v>0</v>
      </c>
      <c r="HD41" s="72">
        <f t="shared" si="200"/>
        <v>2.094395102</v>
      </c>
      <c r="HE41" s="72">
        <f t="shared" si="201"/>
        <v>2.094395102</v>
      </c>
      <c r="HF41" s="72">
        <f t="shared" si="202"/>
        <v>2.094395102</v>
      </c>
      <c r="HG41" s="73">
        <f t="shared" si="203"/>
        <v>1</v>
      </c>
      <c r="HH41" s="73">
        <f t="shared" si="204"/>
        <v>1.583520749</v>
      </c>
      <c r="HI41" s="74">
        <f t="shared" si="205"/>
        <v>1.583520749</v>
      </c>
      <c r="HJ41" s="75">
        <f t="shared" si="206"/>
        <v>-0.7917603744</v>
      </c>
      <c r="HK41" s="75">
        <f t="shared" si="207"/>
        <v>1.371369196</v>
      </c>
      <c r="HL41" s="75">
        <f t="shared" si="208"/>
        <v>2.094395102</v>
      </c>
      <c r="HM41" s="75">
        <f t="shared" si="209"/>
        <v>1.583520749</v>
      </c>
      <c r="HN41" s="50">
        <f t="shared" si="210"/>
        <v>2.094395102</v>
      </c>
      <c r="HO41" s="50">
        <f t="shared" si="211"/>
        <v>0</v>
      </c>
      <c r="HP41" s="72">
        <f t="shared" si="212"/>
        <v>2.094395102</v>
      </c>
      <c r="HQ41" s="72">
        <f t="shared" si="213"/>
        <v>2.094395102</v>
      </c>
      <c r="HR41" s="72">
        <f t="shared" si="214"/>
        <v>2.094395102</v>
      </c>
      <c r="HS41" s="73">
        <f t="shared" si="215"/>
        <v>1</v>
      </c>
      <c r="HT41" s="73">
        <f t="shared" si="216"/>
        <v>0.9703038009</v>
      </c>
      <c r="HU41" s="74">
        <f t="shared" si="217"/>
        <v>0.9703038009</v>
      </c>
      <c r="HV41" s="75">
        <f t="shared" si="218"/>
        <v>-0.4851519004</v>
      </c>
      <c r="HW41" s="75">
        <f t="shared" si="219"/>
        <v>0.8403077409</v>
      </c>
      <c r="HX41" s="75">
        <f t="shared" si="220"/>
        <v>2.094395102</v>
      </c>
      <c r="HY41" s="75">
        <f t="shared" si="221"/>
        <v>0.9703038009</v>
      </c>
      <c r="HZ41" s="50">
        <f t="shared" si="222"/>
        <v>-2.094395102</v>
      </c>
      <c r="IA41" s="50">
        <f t="shared" si="223"/>
        <v>0</v>
      </c>
      <c r="IB41" s="72">
        <f t="shared" si="224"/>
        <v>-2.094395102</v>
      </c>
      <c r="IC41" s="72">
        <f t="shared" si="225"/>
        <v>-2.094395102</v>
      </c>
      <c r="ID41" s="72">
        <f t="shared" si="226"/>
        <v>-2.094395102</v>
      </c>
      <c r="IE41" s="73">
        <f t="shared" si="227"/>
        <v>1</v>
      </c>
      <c r="IF41" s="73">
        <f t="shared" si="228"/>
        <v>1.583520749</v>
      </c>
      <c r="IG41" s="74">
        <f t="shared" si="229"/>
        <v>1.583520749</v>
      </c>
      <c r="IH41" s="75">
        <f t="shared" si="230"/>
        <v>-0.7917603744</v>
      </c>
      <c r="II41" s="75">
        <f t="shared" si="231"/>
        <v>-1.371369196</v>
      </c>
      <c r="IJ41" s="75">
        <f t="shared" si="232"/>
        <v>-2.094395102</v>
      </c>
      <c r="IK41" s="75">
        <f t="shared" si="233"/>
        <v>1.583520749</v>
      </c>
    </row>
    <row r="42" ht="12.75" customHeight="1">
      <c r="A42" s="80">
        <f>'Cubic Input'!P46</f>
        <v>0.1421007032</v>
      </c>
      <c r="B42" s="80">
        <f>'Cubic Input'!Q46</f>
        <v>-0.1157496111</v>
      </c>
      <c r="C42" s="80">
        <f>'Cubic Input'!R46</f>
        <v>0.868644939</v>
      </c>
      <c r="D42" s="80">
        <f>'Cubic Input'!S46</f>
        <v>-0.07112197891</v>
      </c>
      <c r="E42" s="80">
        <f t="shared" ref="E42:H42" si="842">0</f>
        <v>0</v>
      </c>
      <c r="F42" s="80">
        <f t="shared" si="842"/>
        <v>0</v>
      </c>
      <c r="G42" s="80">
        <f t="shared" si="842"/>
        <v>0</v>
      </c>
      <c r="H42" s="81">
        <f t="shared" si="842"/>
        <v>0</v>
      </c>
      <c r="I42" s="65">
        <f>'Cubic Input'!M46</f>
        <v>0.08070183041</v>
      </c>
      <c r="J42" s="66">
        <f t="shared" si="27"/>
        <v>0.08269567597</v>
      </c>
      <c r="K42" s="66">
        <f t="shared" si="28"/>
        <v>0.3659323815</v>
      </c>
      <c r="L42" s="67">
        <f t="shared" si="29"/>
        <v>0.08269567597</v>
      </c>
      <c r="M42" s="67">
        <f t="shared" si="30"/>
        <v>0</v>
      </c>
      <c r="N42" s="68">
        <f t="shared" si="31"/>
        <v>0.3659323815</v>
      </c>
      <c r="O42" s="68">
        <f t="shared" si="32"/>
        <v>-2.432787332</v>
      </c>
      <c r="P42" s="69">
        <f t="shared" si="33"/>
        <v>0.3659323815</v>
      </c>
      <c r="Q42" s="69">
        <f t="shared" si="34"/>
        <v>2.432787332</v>
      </c>
      <c r="R42" s="70">
        <f t="shared" ref="R42:U42" si="843">ATAN2(A42,E42)</f>
        <v>0</v>
      </c>
      <c r="S42" s="70">
        <f t="shared" si="843"/>
        <v>3.141592654</v>
      </c>
      <c r="T42" s="70">
        <f t="shared" si="843"/>
        <v>0</v>
      </c>
      <c r="U42" s="70">
        <f t="shared" si="843"/>
        <v>3.141592654</v>
      </c>
      <c r="V42" s="70">
        <f t="shared" ref="V42:Y42" si="844">SQRT(POWER(A42,2)+POWER(E42,2))</f>
        <v>0.1421007032</v>
      </c>
      <c r="W42" s="70">
        <f t="shared" si="844"/>
        <v>0.1157496111</v>
      </c>
      <c r="X42" s="70">
        <f t="shared" si="844"/>
        <v>0.868644939</v>
      </c>
      <c r="Y42" s="70">
        <f t="shared" si="844"/>
        <v>0.07112197891</v>
      </c>
      <c r="Z42" s="71">
        <f t="shared" ref="Z42:AC42" si="845">R42-$R42</f>
        <v>0</v>
      </c>
      <c r="AA42" s="71">
        <f t="shared" si="845"/>
        <v>3.141592654</v>
      </c>
      <c r="AB42" s="71">
        <f t="shared" si="845"/>
        <v>0</v>
      </c>
      <c r="AC42" s="71">
        <f t="shared" si="845"/>
        <v>3.141592654</v>
      </c>
      <c r="AD42" s="71">
        <f t="shared" ref="AD42:AG42" si="846">V42/$V42</f>
        <v>1</v>
      </c>
      <c r="AE42" s="71">
        <f t="shared" si="846"/>
        <v>0.8145604389</v>
      </c>
      <c r="AF42" s="71">
        <f t="shared" si="846"/>
        <v>6.112882764</v>
      </c>
      <c r="AG42" s="71">
        <f t="shared" si="846"/>
        <v>0.5005040603</v>
      </c>
      <c r="AH42" s="80">
        <f t="shared" ref="AH42:AK42" si="847">AD42*COS(Z42)</f>
        <v>1</v>
      </c>
      <c r="AI42" s="80">
        <f t="shared" si="847"/>
        <v>-0.8145604389</v>
      </c>
      <c r="AJ42" s="80">
        <f t="shared" si="847"/>
        <v>6.112882764</v>
      </c>
      <c r="AK42" s="80">
        <f t="shared" si="847"/>
        <v>-0.5005040603</v>
      </c>
      <c r="AL42" s="80">
        <f t="shared" ref="AL42:AO42" si="848">AD42*SIN(Z42)</f>
        <v>0</v>
      </c>
      <c r="AM42" s="80">
        <f t="shared" si="848"/>
        <v>0</v>
      </c>
      <c r="AN42" s="80">
        <f t="shared" si="848"/>
        <v>0</v>
      </c>
      <c r="AO42" s="80">
        <f t="shared" si="848"/>
        <v>0</v>
      </c>
      <c r="AP42" s="50">
        <f t="shared" si="41"/>
        <v>9.424777961</v>
      </c>
      <c r="AQ42" s="72">
        <f t="shared" si="42"/>
        <v>9.424777961</v>
      </c>
      <c r="AR42" s="72">
        <f t="shared" si="43"/>
        <v>3.141592654</v>
      </c>
      <c r="AS42" s="72">
        <f t="shared" si="44"/>
        <v>3.141592654</v>
      </c>
      <c r="AT42" s="73">
        <f t="shared" si="45"/>
        <v>0.5404679449</v>
      </c>
      <c r="AU42" s="74">
        <f t="shared" si="46"/>
        <v>0.5404679449</v>
      </c>
      <c r="AV42" s="75">
        <f t="shared" si="47"/>
        <v>1.08093589</v>
      </c>
      <c r="AW42" s="75">
        <f t="shared" si="48"/>
        <v>0</v>
      </c>
      <c r="AX42" s="75">
        <f t="shared" si="49"/>
        <v>0</v>
      </c>
      <c r="AY42" s="75">
        <f t="shared" si="50"/>
        <v>1.08093589</v>
      </c>
      <c r="AZ42" s="50">
        <f t="shared" ref="AZ42:BA42" si="849">AZ$1*AA42</f>
        <v>3.141592654</v>
      </c>
      <c r="BA42" s="50">
        <f t="shared" si="849"/>
        <v>0</v>
      </c>
      <c r="BB42" s="72">
        <f t="shared" si="52"/>
        <v>3.141592654</v>
      </c>
      <c r="BC42" s="72">
        <f t="shared" si="53"/>
        <v>3.141592654</v>
      </c>
      <c r="BD42" s="72">
        <f t="shared" si="54"/>
        <v>3.141592654</v>
      </c>
      <c r="BE42" s="73">
        <f t="shared" ref="BE42:BF42" si="850">POWER(AE42,BE$1)</f>
        <v>0.8145604389</v>
      </c>
      <c r="BF42" s="73">
        <f t="shared" si="850"/>
        <v>6.112882764</v>
      </c>
      <c r="BG42" s="74">
        <f t="shared" si="56"/>
        <v>4.979312467</v>
      </c>
      <c r="BH42" s="75">
        <f t="shared" si="57"/>
        <v>-44.8138122</v>
      </c>
      <c r="BI42" s="75">
        <f t="shared" si="58"/>
        <v>0</v>
      </c>
      <c r="BJ42" s="75">
        <f t="shared" si="59"/>
        <v>3.141592654</v>
      </c>
      <c r="BK42" s="75">
        <f t="shared" si="60"/>
        <v>44.8138122</v>
      </c>
      <c r="BL42" s="50">
        <f t="shared" si="61"/>
        <v>3.141592654</v>
      </c>
      <c r="BM42" s="72">
        <f t="shared" si="62"/>
        <v>3.141592654</v>
      </c>
      <c r="BN42" s="72">
        <f t="shared" si="63"/>
        <v>3.141592654</v>
      </c>
      <c r="BO42" s="72">
        <f t="shared" si="64"/>
        <v>3.141592654</v>
      </c>
      <c r="BP42" s="73">
        <f t="shared" si="65"/>
        <v>0.5005040603</v>
      </c>
      <c r="BQ42" s="74">
        <f t="shared" si="66"/>
        <v>0.5005040603</v>
      </c>
      <c r="BR42" s="75">
        <f t="shared" si="67"/>
        <v>13.51360963</v>
      </c>
      <c r="BS42" s="75">
        <f t="shared" si="68"/>
        <v>0</v>
      </c>
      <c r="BT42" s="75">
        <f t="shared" si="69"/>
        <v>0</v>
      </c>
      <c r="BU42" s="75">
        <f t="shared" si="70"/>
        <v>13.51360963</v>
      </c>
      <c r="BV42" s="76">
        <f t="shared" ref="BV42:BW42" si="851">AV42+BH42+BR42</f>
        <v>-30.21926668</v>
      </c>
      <c r="BW42" s="76">
        <f t="shared" si="851"/>
        <v>0</v>
      </c>
      <c r="BX42" s="76">
        <f t="shared" si="72"/>
        <v>3.141592654</v>
      </c>
      <c r="BY42" s="77">
        <f t="shared" si="73"/>
        <v>30.21926668</v>
      </c>
      <c r="BZ42" s="50">
        <f t="shared" ref="BZ42:CA42" si="852">BZ$1*AA42</f>
        <v>6.283185307</v>
      </c>
      <c r="CA42" s="50">
        <f t="shared" si="852"/>
        <v>0</v>
      </c>
      <c r="CB42" s="72">
        <f t="shared" si="75"/>
        <v>6.283185307</v>
      </c>
      <c r="CC42" s="72">
        <f t="shared" si="76"/>
        <v>0</v>
      </c>
      <c r="CD42" s="72">
        <f t="shared" si="77"/>
        <v>0</v>
      </c>
      <c r="CE42" s="73">
        <f t="shared" ref="CE42:CF42" si="853">POWER(AE42,CE$1)</f>
        <v>0.6635087086</v>
      </c>
      <c r="CF42" s="73">
        <f t="shared" si="853"/>
        <v>37.36733568</v>
      </c>
      <c r="CG42" s="74">
        <f t="shared" si="79"/>
        <v>24.79355264</v>
      </c>
      <c r="CH42" s="75">
        <f t="shared" si="80"/>
        <v>-24.79355264</v>
      </c>
      <c r="CI42" s="75">
        <f t="shared" si="81"/>
        <v>0</v>
      </c>
      <c r="CJ42" s="75">
        <f t="shared" si="82"/>
        <v>3.141592654</v>
      </c>
      <c r="CK42" s="75">
        <f t="shared" si="83"/>
        <v>24.79355264</v>
      </c>
      <c r="CL42" s="50">
        <f t="shared" si="84"/>
        <v>0</v>
      </c>
      <c r="CM42" s="72">
        <f t="shared" si="85"/>
        <v>0</v>
      </c>
      <c r="CN42" s="72">
        <f t="shared" si="86"/>
        <v>0</v>
      </c>
      <c r="CO42" s="72">
        <f t="shared" si="87"/>
        <v>0</v>
      </c>
      <c r="CP42" s="73">
        <f t="shared" si="88"/>
        <v>228.4221422</v>
      </c>
      <c r="CQ42" s="74">
        <f t="shared" si="89"/>
        <v>228.4221422</v>
      </c>
      <c r="CR42" s="75">
        <f t="shared" si="90"/>
        <v>913.688569</v>
      </c>
      <c r="CS42" s="75">
        <f t="shared" si="91"/>
        <v>0</v>
      </c>
      <c r="CT42" s="75">
        <f t="shared" si="92"/>
        <v>0</v>
      </c>
      <c r="CU42" s="75">
        <f t="shared" si="93"/>
        <v>913.688569</v>
      </c>
      <c r="CV42" s="50">
        <f t="shared" si="94"/>
        <v>9.424777961</v>
      </c>
      <c r="CW42" s="50">
        <f t="shared" si="95"/>
        <v>3.141592654</v>
      </c>
      <c r="CX42" s="72">
        <f t="shared" si="96"/>
        <v>12.56637061</v>
      </c>
      <c r="CY42" s="72">
        <f t="shared" si="97"/>
        <v>0</v>
      </c>
      <c r="CZ42" s="72">
        <f t="shared" si="98"/>
        <v>0</v>
      </c>
      <c r="DA42" s="73">
        <f t="shared" si="99"/>
        <v>0.5404679449</v>
      </c>
      <c r="DB42" s="73">
        <f t="shared" si="100"/>
        <v>0.5005040603</v>
      </c>
      <c r="DC42" s="74">
        <f t="shared" si="101"/>
        <v>0.2705064009</v>
      </c>
      <c r="DD42" s="75">
        <f t="shared" si="102"/>
        <v>1.082025604</v>
      </c>
      <c r="DE42" s="75">
        <f t="shared" si="103"/>
        <v>0</v>
      </c>
      <c r="DF42" s="75">
        <f t="shared" si="104"/>
        <v>0</v>
      </c>
      <c r="DG42" s="75">
        <f t="shared" si="105"/>
        <v>1.082025604</v>
      </c>
      <c r="DH42" s="50">
        <f t="shared" ref="DH42:DJ42" si="854">DH$1*AA42</f>
        <v>3.141592654</v>
      </c>
      <c r="DI42" s="50">
        <f t="shared" si="854"/>
        <v>0</v>
      </c>
      <c r="DJ42" s="50">
        <f t="shared" si="854"/>
        <v>3.141592654</v>
      </c>
      <c r="DK42" s="72">
        <f t="shared" si="107"/>
        <v>6.283185307</v>
      </c>
      <c r="DL42" s="72">
        <f t="shared" si="108"/>
        <v>0</v>
      </c>
      <c r="DM42" s="72">
        <f t="shared" si="109"/>
        <v>0</v>
      </c>
      <c r="DN42" s="73">
        <f t="shared" ref="DN42:DP42" si="855">POWER(AE42,DN$1)</f>
        <v>0.8145604389</v>
      </c>
      <c r="DO42" s="73">
        <f t="shared" si="855"/>
        <v>6.112882764</v>
      </c>
      <c r="DP42" s="73">
        <f t="shared" si="855"/>
        <v>0.5005040603</v>
      </c>
      <c r="DQ42" s="74">
        <f t="shared" si="111"/>
        <v>2.492166107</v>
      </c>
      <c r="DR42" s="75">
        <f t="shared" si="112"/>
        <v>-44.85898993</v>
      </c>
      <c r="DS42" s="75">
        <f t="shared" si="113"/>
        <v>0</v>
      </c>
      <c r="DT42" s="75">
        <f t="shared" si="114"/>
        <v>3.141592654</v>
      </c>
      <c r="DU42" s="75">
        <f t="shared" si="115"/>
        <v>44.85898993</v>
      </c>
      <c r="DV42" s="50">
        <f t="shared" si="116"/>
        <v>6.283185307</v>
      </c>
      <c r="DW42" s="72">
        <f t="shared" si="117"/>
        <v>6.283185307</v>
      </c>
      <c r="DX42" s="72">
        <f t="shared" si="118"/>
        <v>0</v>
      </c>
      <c r="DY42" s="72">
        <f t="shared" si="119"/>
        <v>0</v>
      </c>
      <c r="DZ42" s="73">
        <f t="shared" si="120"/>
        <v>0.2505043144</v>
      </c>
      <c r="EA42" s="74">
        <f t="shared" si="121"/>
        <v>0.2505043144</v>
      </c>
      <c r="EB42" s="75">
        <f t="shared" si="122"/>
        <v>6.763616489</v>
      </c>
      <c r="EC42" s="75">
        <f t="shared" si="123"/>
        <v>0</v>
      </c>
      <c r="ED42" s="75">
        <f t="shared" si="124"/>
        <v>0</v>
      </c>
      <c r="EE42" s="75">
        <f t="shared" si="125"/>
        <v>6.763616489</v>
      </c>
      <c r="EF42" s="76">
        <f t="shared" ref="EF42:EG42" si="856">CH42+CR42+DD42+DR42+EB42</f>
        <v>851.8816685</v>
      </c>
      <c r="EG42" s="76">
        <f t="shared" si="856"/>
        <v>0</v>
      </c>
      <c r="EH42" s="76">
        <f t="shared" si="127"/>
        <v>0</v>
      </c>
      <c r="EI42" s="77">
        <f t="shared" si="128"/>
        <v>851.8816685</v>
      </c>
      <c r="EJ42" s="50">
        <f t="shared" si="129"/>
        <v>0</v>
      </c>
      <c r="EK42" s="72">
        <f t="shared" si="130"/>
        <v>0</v>
      </c>
      <c r="EL42" s="72">
        <f t="shared" si="131"/>
        <v>0</v>
      </c>
      <c r="EM42" s="72">
        <f t="shared" si="132"/>
        <v>0</v>
      </c>
      <c r="EN42" s="73">
        <f t="shared" si="133"/>
        <v>29.18701198</v>
      </c>
      <c r="EO42" s="74">
        <f t="shared" si="134"/>
        <v>29.18701198</v>
      </c>
      <c r="EP42" s="75">
        <f t="shared" si="135"/>
        <v>151.660163</v>
      </c>
      <c r="EQ42" s="75">
        <f t="shared" si="136"/>
        <v>0</v>
      </c>
      <c r="ER42" s="75">
        <f t="shared" si="137"/>
        <v>0</v>
      </c>
      <c r="ES42" s="75">
        <f t="shared" si="138"/>
        <v>151.660163</v>
      </c>
      <c r="ET42" s="76">
        <f t="shared" ref="ET42:EU42" si="857">BV42+EP42</f>
        <v>121.4408963</v>
      </c>
      <c r="EU42" s="76">
        <f t="shared" si="857"/>
        <v>0</v>
      </c>
      <c r="EV42" s="76">
        <f t="shared" si="140"/>
        <v>0</v>
      </c>
      <c r="EW42" s="77">
        <f t="shared" si="141"/>
        <v>121.4408963</v>
      </c>
      <c r="EX42" s="50">
        <f t="shared" si="142"/>
        <v>0</v>
      </c>
      <c r="EY42" s="72">
        <f t="shared" si="143"/>
        <v>0</v>
      </c>
      <c r="EZ42" s="72">
        <f t="shared" si="144"/>
        <v>0</v>
      </c>
      <c r="FA42" s="72">
        <f t="shared" si="145"/>
        <v>0</v>
      </c>
      <c r="FB42" s="73">
        <f t="shared" si="146"/>
        <v>4.952087632</v>
      </c>
      <c r="FC42" s="74">
        <f t="shared" si="147"/>
        <v>4.952087632</v>
      </c>
      <c r="FD42" s="75">
        <f t="shared" si="148"/>
        <v>1.310158186</v>
      </c>
      <c r="FE42" s="75">
        <f t="shared" si="149"/>
        <v>0</v>
      </c>
      <c r="FF42" s="75">
        <f t="shared" si="150"/>
        <v>0</v>
      </c>
      <c r="FG42" s="75">
        <f t="shared" si="151"/>
        <v>1.310158186</v>
      </c>
      <c r="FH42" s="50">
        <f t="shared" si="152"/>
        <v>6.283185307</v>
      </c>
      <c r="FI42" s="72">
        <f t="shared" si="153"/>
        <v>6.283185307</v>
      </c>
      <c r="FJ42" s="72">
        <f t="shared" si="154"/>
        <v>0</v>
      </c>
      <c r="FK42" s="72">
        <f t="shared" si="155"/>
        <v>0</v>
      </c>
      <c r="FL42" s="73">
        <f t="shared" si="156"/>
        <v>0.6635087086</v>
      </c>
      <c r="FM42" s="74">
        <f t="shared" si="157"/>
        <v>0.6635087086</v>
      </c>
      <c r="FN42" s="75">
        <f t="shared" si="158"/>
        <v>-0.6635087086</v>
      </c>
      <c r="FO42" s="75">
        <f t="shared" si="159"/>
        <v>0</v>
      </c>
      <c r="FP42" s="75">
        <f t="shared" si="160"/>
        <v>3.141592654</v>
      </c>
      <c r="FQ42" s="75">
        <f t="shared" si="161"/>
        <v>0.6635087086</v>
      </c>
      <c r="FR42" s="76">
        <f t="shared" si="162"/>
        <v>17.67513958</v>
      </c>
      <c r="FS42" s="76">
        <f t="shared" si="163"/>
        <v>0</v>
      </c>
      <c r="FT42" s="76">
        <f t="shared" si="164"/>
        <v>0</v>
      </c>
      <c r="FU42" s="77">
        <f t="shared" si="165"/>
        <v>17.67513958</v>
      </c>
      <c r="FV42" s="50">
        <f t="shared" si="166"/>
        <v>0</v>
      </c>
      <c r="FW42" s="50">
        <f t="shared" si="167"/>
        <v>0</v>
      </c>
      <c r="FX42" s="72">
        <f t="shared" si="168"/>
        <v>0</v>
      </c>
      <c r="FY42" s="72">
        <f t="shared" si="169"/>
        <v>0</v>
      </c>
      <c r="FZ42" s="72">
        <f t="shared" si="170"/>
        <v>0</v>
      </c>
      <c r="GA42" s="73">
        <f t="shared" si="171"/>
        <v>17.67513958</v>
      </c>
      <c r="GB42" s="73">
        <f t="shared" si="172"/>
        <v>0.7632666121</v>
      </c>
      <c r="GC42" s="74">
        <f t="shared" si="173"/>
        <v>13.49084391</v>
      </c>
      <c r="GD42" s="75">
        <f t="shared" si="174"/>
        <v>1.498982656</v>
      </c>
      <c r="GE42" s="75">
        <f t="shared" si="175"/>
        <v>0</v>
      </c>
      <c r="GF42" s="75">
        <f t="shared" si="176"/>
        <v>0</v>
      </c>
      <c r="GG42" s="75">
        <f t="shared" si="177"/>
        <v>1.498982656</v>
      </c>
      <c r="GH42" s="78">
        <f t="shared" si="178"/>
        <v>-0.5</v>
      </c>
      <c r="GI42" s="78">
        <f t="shared" si="179"/>
        <v>-0.8660254038</v>
      </c>
      <c r="GJ42" s="78">
        <f t="shared" si="180"/>
        <v>-2.094395102</v>
      </c>
      <c r="GK42" s="78">
        <f t="shared" si="181"/>
        <v>1</v>
      </c>
      <c r="GL42" s="79">
        <f t="shared" si="182"/>
        <v>-0.5</v>
      </c>
      <c r="GM42" s="79">
        <f t="shared" si="183"/>
        <v>0.8660254038</v>
      </c>
      <c r="GN42" s="79">
        <f t="shared" si="184"/>
        <v>2.094395102</v>
      </c>
      <c r="GO42" s="79">
        <f t="shared" si="185"/>
        <v>1</v>
      </c>
      <c r="GP42" s="50">
        <f t="shared" si="186"/>
        <v>-2.094395102</v>
      </c>
      <c r="GQ42" s="50">
        <f t="shared" si="187"/>
        <v>0</v>
      </c>
      <c r="GR42" s="72">
        <f t="shared" si="188"/>
        <v>-2.094395102</v>
      </c>
      <c r="GS42" s="72">
        <f t="shared" si="189"/>
        <v>-2.094395102</v>
      </c>
      <c r="GT42" s="72">
        <f t="shared" si="190"/>
        <v>-2.094395102</v>
      </c>
      <c r="GU42" s="73">
        <f t="shared" si="191"/>
        <v>1</v>
      </c>
      <c r="GV42" s="73">
        <f t="shared" si="192"/>
        <v>1.310158186</v>
      </c>
      <c r="GW42" s="74">
        <f t="shared" si="193"/>
        <v>1.310158186</v>
      </c>
      <c r="GX42" s="75">
        <f t="shared" si="194"/>
        <v>-0.655079093</v>
      </c>
      <c r="GY42" s="75">
        <f t="shared" si="195"/>
        <v>-1.134630272</v>
      </c>
      <c r="GZ42" s="75">
        <f t="shared" si="196"/>
        <v>-2.094395102</v>
      </c>
      <c r="HA42" s="75">
        <f t="shared" si="197"/>
        <v>1.310158186</v>
      </c>
      <c r="HB42" s="50">
        <f t="shared" si="198"/>
        <v>2.094395102</v>
      </c>
      <c r="HC42" s="50">
        <f t="shared" si="199"/>
        <v>0</v>
      </c>
      <c r="HD42" s="72">
        <f t="shared" si="200"/>
        <v>2.094395102</v>
      </c>
      <c r="HE42" s="72">
        <f t="shared" si="201"/>
        <v>2.094395102</v>
      </c>
      <c r="HF42" s="72">
        <f t="shared" si="202"/>
        <v>2.094395102</v>
      </c>
      <c r="HG42" s="73">
        <f t="shared" si="203"/>
        <v>1</v>
      </c>
      <c r="HH42" s="73">
        <f t="shared" si="204"/>
        <v>1.498982656</v>
      </c>
      <c r="HI42" s="74">
        <f t="shared" si="205"/>
        <v>1.498982656</v>
      </c>
      <c r="HJ42" s="75">
        <f t="shared" si="206"/>
        <v>-0.7494913282</v>
      </c>
      <c r="HK42" s="75">
        <f t="shared" si="207"/>
        <v>1.29815706</v>
      </c>
      <c r="HL42" s="75">
        <f t="shared" si="208"/>
        <v>2.094395102</v>
      </c>
      <c r="HM42" s="75">
        <f t="shared" si="209"/>
        <v>1.498982656</v>
      </c>
      <c r="HN42" s="50">
        <f t="shared" si="210"/>
        <v>2.094395102</v>
      </c>
      <c r="HO42" s="50">
        <f t="shared" si="211"/>
        <v>0</v>
      </c>
      <c r="HP42" s="72">
        <f t="shared" si="212"/>
        <v>2.094395102</v>
      </c>
      <c r="HQ42" s="72">
        <f t="shared" si="213"/>
        <v>2.094395102</v>
      </c>
      <c r="HR42" s="72">
        <f t="shared" si="214"/>
        <v>2.094395102</v>
      </c>
      <c r="HS42" s="73">
        <f t="shared" si="215"/>
        <v>1</v>
      </c>
      <c r="HT42" s="73">
        <f t="shared" si="216"/>
        <v>1.310158186</v>
      </c>
      <c r="HU42" s="74">
        <f t="shared" si="217"/>
        <v>1.310158186</v>
      </c>
      <c r="HV42" s="75">
        <f t="shared" si="218"/>
        <v>-0.655079093</v>
      </c>
      <c r="HW42" s="75">
        <f t="shared" si="219"/>
        <v>1.134630272</v>
      </c>
      <c r="HX42" s="75">
        <f t="shared" si="220"/>
        <v>2.094395102</v>
      </c>
      <c r="HY42" s="75">
        <f t="shared" si="221"/>
        <v>1.310158186</v>
      </c>
      <c r="HZ42" s="50">
        <f t="shared" si="222"/>
        <v>-2.094395102</v>
      </c>
      <c r="IA42" s="50">
        <f t="shared" si="223"/>
        <v>0</v>
      </c>
      <c r="IB42" s="72">
        <f t="shared" si="224"/>
        <v>-2.094395102</v>
      </c>
      <c r="IC42" s="72">
        <f t="shared" si="225"/>
        <v>-2.094395102</v>
      </c>
      <c r="ID42" s="72">
        <f t="shared" si="226"/>
        <v>-2.094395102</v>
      </c>
      <c r="IE42" s="73">
        <f t="shared" si="227"/>
        <v>1</v>
      </c>
      <c r="IF42" s="73">
        <f t="shared" si="228"/>
        <v>1.498982656</v>
      </c>
      <c r="IG42" s="74">
        <f t="shared" si="229"/>
        <v>1.498982656</v>
      </c>
      <c r="IH42" s="75">
        <f t="shared" si="230"/>
        <v>-0.7494913282</v>
      </c>
      <c r="II42" s="75">
        <f t="shared" si="231"/>
        <v>-1.29815706</v>
      </c>
      <c r="IJ42" s="75">
        <f t="shared" si="232"/>
        <v>-2.094395102</v>
      </c>
      <c r="IK42" s="75">
        <f t="shared" si="233"/>
        <v>1.498982656</v>
      </c>
    </row>
    <row r="43" ht="12.75" customHeight="1">
      <c r="A43" s="80">
        <f>'Cubic Input'!P47</f>
        <v>0.1421007032</v>
      </c>
      <c r="B43" s="80">
        <f>'Cubic Input'!Q47</f>
        <v>-0.390440329</v>
      </c>
      <c r="C43" s="80">
        <f>'Cubic Input'!R47</f>
        <v>0.8613572471</v>
      </c>
      <c r="D43" s="80">
        <f>'Cubic Input'!S47</f>
        <v>-0.1039511409</v>
      </c>
      <c r="E43" s="80">
        <f t="shared" ref="E43:H43" si="858">0</f>
        <v>0</v>
      </c>
      <c r="F43" s="80">
        <f t="shared" si="858"/>
        <v>0</v>
      </c>
      <c r="G43" s="80">
        <f t="shared" si="858"/>
        <v>0</v>
      </c>
      <c r="H43" s="81">
        <f t="shared" si="858"/>
        <v>0</v>
      </c>
      <c r="I43" s="65">
        <f>'Cubic Input'!M47</f>
        <v>0.1243010124</v>
      </c>
      <c r="J43" s="66">
        <f t="shared" si="27"/>
        <v>0.1277350358</v>
      </c>
      <c r="K43" s="66">
        <f t="shared" si="28"/>
        <v>1.309948094</v>
      </c>
      <c r="L43" s="67">
        <f t="shared" si="29"/>
        <v>0.1277350358</v>
      </c>
      <c r="M43" s="67">
        <f t="shared" si="30"/>
        <v>0</v>
      </c>
      <c r="N43" s="68">
        <f t="shared" si="31"/>
        <v>1.309948094</v>
      </c>
      <c r="O43" s="68">
        <f t="shared" si="32"/>
        <v>-2.002743323</v>
      </c>
      <c r="P43" s="69">
        <f t="shared" si="33"/>
        <v>1.309948094</v>
      </c>
      <c r="Q43" s="69">
        <f t="shared" si="34"/>
        <v>2.002743323</v>
      </c>
      <c r="R43" s="70">
        <f t="shared" ref="R43:U43" si="859">ATAN2(A43,E43)</f>
        <v>0</v>
      </c>
      <c r="S43" s="70">
        <f t="shared" si="859"/>
        <v>3.141592654</v>
      </c>
      <c r="T43" s="70">
        <f t="shared" si="859"/>
        <v>0</v>
      </c>
      <c r="U43" s="70">
        <f t="shared" si="859"/>
        <v>3.141592654</v>
      </c>
      <c r="V43" s="70">
        <f t="shared" ref="V43:Y43" si="860">SQRT(POWER(A43,2)+POWER(E43,2))</f>
        <v>0.1421007032</v>
      </c>
      <c r="W43" s="70">
        <f t="shared" si="860"/>
        <v>0.390440329</v>
      </c>
      <c r="X43" s="70">
        <f t="shared" si="860"/>
        <v>0.8613572471</v>
      </c>
      <c r="Y43" s="70">
        <f t="shared" si="860"/>
        <v>0.1039511409</v>
      </c>
      <c r="Z43" s="71">
        <f t="shared" ref="Z43:AC43" si="861">R43-$R43</f>
        <v>0</v>
      </c>
      <c r="AA43" s="71">
        <f t="shared" si="861"/>
        <v>3.141592654</v>
      </c>
      <c r="AB43" s="71">
        <f t="shared" si="861"/>
        <v>0</v>
      </c>
      <c r="AC43" s="71">
        <f t="shared" si="861"/>
        <v>3.141592654</v>
      </c>
      <c r="AD43" s="71">
        <f t="shared" ref="AD43:AG43" si="862">V43/$V43</f>
        <v>1</v>
      </c>
      <c r="AE43" s="71">
        <f t="shared" si="862"/>
        <v>2.747631225</v>
      </c>
      <c r="AF43" s="71">
        <f t="shared" si="862"/>
        <v>6.06159736</v>
      </c>
      <c r="AG43" s="71">
        <f t="shared" si="862"/>
        <v>0.7315315025</v>
      </c>
      <c r="AH43" s="80">
        <f t="shared" ref="AH43:AK43" si="863">AD43*COS(Z43)</f>
        <v>1</v>
      </c>
      <c r="AI43" s="80">
        <f t="shared" si="863"/>
        <v>-2.747631225</v>
      </c>
      <c r="AJ43" s="80">
        <f t="shared" si="863"/>
        <v>6.06159736</v>
      </c>
      <c r="AK43" s="80">
        <f t="shared" si="863"/>
        <v>-0.7315315025</v>
      </c>
      <c r="AL43" s="80">
        <f t="shared" ref="AL43:AO43" si="864">AD43*SIN(Z43)</f>
        <v>0</v>
      </c>
      <c r="AM43" s="80">
        <f t="shared" si="864"/>
        <v>0</v>
      </c>
      <c r="AN43" s="80">
        <f t="shared" si="864"/>
        <v>0</v>
      </c>
      <c r="AO43" s="80">
        <f t="shared" si="864"/>
        <v>0</v>
      </c>
      <c r="AP43" s="50">
        <f t="shared" si="41"/>
        <v>9.424777961</v>
      </c>
      <c r="AQ43" s="72">
        <f t="shared" si="42"/>
        <v>9.424777961</v>
      </c>
      <c r="AR43" s="72">
        <f t="shared" si="43"/>
        <v>3.141592654</v>
      </c>
      <c r="AS43" s="72">
        <f t="shared" si="44"/>
        <v>3.141592654</v>
      </c>
      <c r="AT43" s="73">
        <f t="shared" si="45"/>
        <v>20.74317969</v>
      </c>
      <c r="AU43" s="74">
        <f t="shared" si="46"/>
        <v>20.74317969</v>
      </c>
      <c r="AV43" s="75">
        <f t="shared" si="47"/>
        <v>41.48635937</v>
      </c>
      <c r="AW43" s="75">
        <f t="shared" si="48"/>
        <v>0</v>
      </c>
      <c r="AX43" s="75">
        <f t="shared" si="49"/>
        <v>0</v>
      </c>
      <c r="AY43" s="75">
        <f t="shared" si="50"/>
        <v>41.48635937</v>
      </c>
      <c r="AZ43" s="50">
        <f t="shared" ref="AZ43:BA43" si="865">AZ$1*AA43</f>
        <v>3.141592654</v>
      </c>
      <c r="BA43" s="50">
        <f t="shared" si="865"/>
        <v>0</v>
      </c>
      <c r="BB43" s="72">
        <f t="shared" si="52"/>
        <v>3.141592654</v>
      </c>
      <c r="BC43" s="72">
        <f t="shared" si="53"/>
        <v>3.141592654</v>
      </c>
      <c r="BD43" s="72">
        <f t="shared" si="54"/>
        <v>3.141592654</v>
      </c>
      <c r="BE43" s="73">
        <f t="shared" ref="BE43:BF43" si="866">POWER(AE43,BE$1)</f>
        <v>2.747631225</v>
      </c>
      <c r="BF43" s="73">
        <f t="shared" si="866"/>
        <v>6.06159736</v>
      </c>
      <c r="BG43" s="74">
        <f t="shared" si="56"/>
        <v>16.65503418</v>
      </c>
      <c r="BH43" s="75">
        <f t="shared" si="57"/>
        <v>-149.8953076</v>
      </c>
      <c r="BI43" s="75">
        <f t="shared" si="58"/>
        <v>0</v>
      </c>
      <c r="BJ43" s="75">
        <f t="shared" si="59"/>
        <v>3.141592654</v>
      </c>
      <c r="BK43" s="75">
        <f t="shared" si="60"/>
        <v>149.8953076</v>
      </c>
      <c r="BL43" s="50">
        <f t="shared" si="61"/>
        <v>3.141592654</v>
      </c>
      <c r="BM43" s="72">
        <f t="shared" si="62"/>
        <v>3.141592654</v>
      </c>
      <c r="BN43" s="72">
        <f t="shared" si="63"/>
        <v>3.141592654</v>
      </c>
      <c r="BO43" s="72">
        <f t="shared" si="64"/>
        <v>3.141592654</v>
      </c>
      <c r="BP43" s="73">
        <f t="shared" si="65"/>
        <v>0.7315315025</v>
      </c>
      <c r="BQ43" s="74">
        <f t="shared" si="66"/>
        <v>0.7315315025</v>
      </c>
      <c r="BR43" s="75">
        <f t="shared" si="67"/>
        <v>19.75135057</v>
      </c>
      <c r="BS43" s="75">
        <f t="shared" si="68"/>
        <v>0</v>
      </c>
      <c r="BT43" s="75">
        <f t="shared" si="69"/>
        <v>0</v>
      </c>
      <c r="BU43" s="75">
        <f t="shared" si="70"/>
        <v>19.75135057</v>
      </c>
      <c r="BV43" s="76">
        <f t="shared" ref="BV43:BW43" si="867">AV43+BH43+BR43</f>
        <v>-88.65759766</v>
      </c>
      <c r="BW43" s="76">
        <f t="shared" si="867"/>
        <v>0</v>
      </c>
      <c r="BX43" s="76">
        <f t="shared" si="72"/>
        <v>3.141592654</v>
      </c>
      <c r="BY43" s="77">
        <f t="shared" si="73"/>
        <v>88.65759766</v>
      </c>
      <c r="BZ43" s="50">
        <f t="shared" ref="BZ43:CA43" si="868">BZ$1*AA43</f>
        <v>6.283185307</v>
      </c>
      <c r="CA43" s="50">
        <f t="shared" si="868"/>
        <v>0</v>
      </c>
      <c r="CB43" s="72">
        <f t="shared" si="75"/>
        <v>6.283185307</v>
      </c>
      <c r="CC43" s="72">
        <f t="shared" si="76"/>
        <v>0</v>
      </c>
      <c r="CD43" s="72">
        <f t="shared" si="77"/>
        <v>0</v>
      </c>
      <c r="CE43" s="73">
        <f t="shared" ref="CE43:CF43" si="869">POWER(AE43,CE$1)</f>
        <v>7.549477346</v>
      </c>
      <c r="CF43" s="73">
        <f t="shared" si="869"/>
        <v>36.74296256</v>
      </c>
      <c r="CG43" s="74">
        <f t="shared" si="79"/>
        <v>277.3901635</v>
      </c>
      <c r="CH43" s="75">
        <f t="shared" si="80"/>
        <v>-277.3901635</v>
      </c>
      <c r="CI43" s="75">
        <f t="shared" si="81"/>
        <v>0</v>
      </c>
      <c r="CJ43" s="75">
        <f t="shared" si="82"/>
        <v>3.141592654</v>
      </c>
      <c r="CK43" s="75">
        <f t="shared" si="83"/>
        <v>277.3901635</v>
      </c>
      <c r="CL43" s="50">
        <f t="shared" si="84"/>
        <v>0</v>
      </c>
      <c r="CM43" s="72">
        <f t="shared" si="85"/>
        <v>0</v>
      </c>
      <c r="CN43" s="72">
        <f t="shared" si="86"/>
        <v>0</v>
      </c>
      <c r="CO43" s="72">
        <f t="shared" si="87"/>
        <v>0</v>
      </c>
      <c r="CP43" s="73">
        <f t="shared" si="88"/>
        <v>222.7210448</v>
      </c>
      <c r="CQ43" s="74">
        <f t="shared" si="89"/>
        <v>222.7210448</v>
      </c>
      <c r="CR43" s="75">
        <f t="shared" si="90"/>
        <v>890.8841794</v>
      </c>
      <c r="CS43" s="75">
        <f t="shared" si="91"/>
        <v>0</v>
      </c>
      <c r="CT43" s="75">
        <f t="shared" si="92"/>
        <v>0</v>
      </c>
      <c r="CU43" s="75">
        <f t="shared" si="93"/>
        <v>890.8841794</v>
      </c>
      <c r="CV43" s="50">
        <f t="shared" si="94"/>
        <v>9.424777961</v>
      </c>
      <c r="CW43" s="50">
        <f t="shared" si="95"/>
        <v>3.141592654</v>
      </c>
      <c r="CX43" s="72">
        <f t="shared" si="96"/>
        <v>12.56637061</v>
      </c>
      <c r="CY43" s="72">
        <f t="shared" si="97"/>
        <v>0</v>
      </c>
      <c r="CZ43" s="72">
        <f t="shared" si="98"/>
        <v>0</v>
      </c>
      <c r="DA43" s="73">
        <f t="shared" si="99"/>
        <v>20.74317969</v>
      </c>
      <c r="DB43" s="73">
        <f t="shared" si="100"/>
        <v>0.7315315025</v>
      </c>
      <c r="DC43" s="74">
        <f t="shared" si="101"/>
        <v>15.1742894</v>
      </c>
      <c r="DD43" s="75">
        <f t="shared" si="102"/>
        <v>60.69715761</v>
      </c>
      <c r="DE43" s="75">
        <f t="shared" si="103"/>
        <v>0</v>
      </c>
      <c r="DF43" s="75">
        <f t="shared" si="104"/>
        <v>0</v>
      </c>
      <c r="DG43" s="75">
        <f t="shared" si="105"/>
        <v>60.69715761</v>
      </c>
      <c r="DH43" s="50">
        <f t="shared" ref="DH43:DJ43" si="870">DH$1*AA43</f>
        <v>3.141592654</v>
      </c>
      <c r="DI43" s="50">
        <f t="shared" si="870"/>
        <v>0</v>
      </c>
      <c r="DJ43" s="50">
        <f t="shared" si="870"/>
        <v>3.141592654</v>
      </c>
      <c r="DK43" s="72">
        <f t="shared" si="107"/>
        <v>6.283185307</v>
      </c>
      <c r="DL43" s="72">
        <f t="shared" si="108"/>
        <v>0</v>
      </c>
      <c r="DM43" s="72">
        <f t="shared" si="109"/>
        <v>0</v>
      </c>
      <c r="DN43" s="73">
        <f t="shared" ref="DN43:DP43" si="871">POWER(AE43,DN$1)</f>
        <v>2.747631225</v>
      </c>
      <c r="DO43" s="73">
        <f t="shared" si="871"/>
        <v>6.06159736</v>
      </c>
      <c r="DP43" s="73">
        <f t="shared" si="871"/>
        <v>0.7315315025</v>
      </c>
      <c r="DQ43" s="74">
        <f t="shared" si="111"/>
        <v>12.18368218</v>
      </c>
      <c r="DR43" s="75">
        <f t="shared" si="112"/>
        <v>-219.3062792</v>
      </c>
      <c r="DS43" s="75">
        <f t="shared" si="113"/>
        <v>0</v>
      </c>
      <c r="DT43" s="75">
        <f t="shared" si="114"/>
        <v>3.141592654</v>
      </c>
      <c r="DU43" s="75">
        <f t="shared" si="115"/>
        <v>219.3062792</v>
      </c>
      <c r="DV43" s="50">
        <f t="shared" si="116"/>
        <v>6.283185307</v>
      </c>
      <c r="DW43" s="72">
        <f t="shared" si="117"/>
        <v>6.283185307</v>
      </c>
      <c r="DX43" s="72">
        <f t="shared" si="118"/>
        <v>0</v>
      </c>
      <c r="DY43" s="72">
        <f t="shared" si="119"/>
        <v>0</v>
      </c>
      <c r="DZ43" s="73">
        <f t="shared" si="120"/>
        <v>0.5351383392</v>
      </c>
      <c r="EA43" s="74">
        <f t="shared" si="121"/>
        <v>0.5351383392</v>
      </c>
      <c r="EB43" s="75">
        <f t="shared" si="122"/>
        <v>14.44873516</v>
      </c>
      <c r="EC43" s="75">
        <f t="shared" si="123"/>
        <v>0</v>
      </c>
      <c r="ED43" s="75">
        <f t="shared" si="124"/>
        <v>0</v>
      </c>
      <c r="EE43" s="75">
        <f t="shared" si="125"/>
        <v>14.44873516</v>
      </c>
      <c r="EF43" s="76">
        <f t="shared" ref="EF43:EG43" si="872">CH43+CR43+DD43+DR43+EB43</f>
        <v>469.3336295</v>
      </c>
      <c r="EG43" s="76">
        <f t="shared" si="872"/>
        <v>0</v>
      </c>
      <c r="EH43" s="76">
        <f t="shared" si="127"/>
        <v>0</v>
      </c>
      <c r="EI43" s="77">
        <f t="shared" si="128"/>
        <v>469.3336295</v>
      </c>
      <c r="EJ43" s="50">
        <f t="shared" si="129"/>
        <v>0</v>
      </c>
      <c r="EK43" s="72">
        <f t="shared" si="130"/>
        <v>0</v>
      </c>
      <c r="EL43" s="72">
        <f t="shared" si="131"/>
        <v>0</v>
      </c>
      <c r="EM43" s="72">
        <f t="shared" si="132"/>
        <v>0</v>
      </c>
      <c r="EN43" s="73">
        <f t="shared" si="133"/>
        <v>21.66410925</v>
      </c>
      <c r="EO43" s="74">
        <f t="shared" si="134"/>
        <v>21.66410925</v>
      </c>
      <c r="EP43" s="75">
        <f t="shared" si="135"/>
        <v>112.5700138</v>
      </c>
      <c r="EQ43" s="75">
        <f t="shared" si="136"/>
        <v>0</v>
      </c>
      <c r="ER43" s="75">
        <f t="shared" si="137"/>
        <v>0</v>
      </c>
      <c r="ES43" s="75">
        <f t="shared" si="138"/>
        <v>112.5700138</v>
      </c>
      <c r="ET43" s="76">
        <f t="shared" ref="ET43:EU43" si="873">BV43+EP43</f>
        <v>23.91241609</v>
      </c>
      <c r="EU43" s="76">
        <f t="shared" si="873"/>
        <v>0</v>
      </c>
      <c r="EV43" s="76">
        <f t="shared" si="140"/>
        <v>0</v>
      </c>
      <c r="EW43" s="77">
        <f t="shared" si="141"/>
        <v>23.91241609</v>
      </c>
      <c r="EX43" s="50">
        <f t="shared" si="142"/>
        <v>0</v>
      </c>
      <c r="EY43" s="72">
        <f t="shared" si="143"/>
        <v>0</v>
      </c>
      <c r="EZ43" s="72">
        <f t="shared" si="144"/>
        <v>0</v>
      </c>
      <c r="FA43" s="72">
        <f t="shared" si="145"/>
        <v>0</v>
      </c>
      <c r="FB43" s="73">
        <f t="shared" si="146"/>
        <v>2.880986034</v>
      </c>
      <c r="FC43" s="74">
        <f t="shared" si="147"/>
        <v>2.880986034</v>
      </c>
      <c r="FD43" s="75">
        <f t="shared" si="148"/>
        <v>0.762213377</v>
      </c>
      <c r="FE43" s="75">
        <f t="shared" si="149"/>
        <v>0</v>
      </c>
      <c r="FF43" s="75">
        <f t="shared" si="150"/>
        <v>0</v>
      </c>
      <c r="FG43" s="75">
        <f t="shared" si="151"/>
        <v>0.762213377</v>
      </c>
      <c r="FH43" s="50">
        <f t="shared" si="152"/>
        <v>6.283185307</v>
      </c>
      <c r="FI43" s="72">
        <f t="shared" si="153"/>
        <v>6.283185307</v>
      </c>
      <c r="FJ43" s="72">
        <f t="shared" si="154"/>
        <v>0</v>
      </c>
      <c r="FK43" s="72">
        <f t="shared" si="155"/>
        <v>0</v>
      </c>
      <c r="FL43" s="73">
        <f t="shared" si="156"/>
        <v>7.549477346</v>
      </c>
      <c r="FM43" s="74">
        <f t="shared" si="157"/>
        <v>7.549477346</v>
      </c>
      <c r="FN43" s="75">
        <f t="shared" si="158"/>
        <v>-7.549477346</v>
      </c>
      <c r="FO43" s="75">
        <f t="shared" si="159"/>
        <v>0</v>
      </c>
      <c r="FP43" s="75">
        <f t="shared" si="160"/>
        <v>3.141592654</v>
      </c>
      <c r="FQ43" s="75">
        <f t="shared" si="161"/>
        <v>7.549477346</v>
      </c>
      <c r="FR43" s="76">
        <f t="shared" si="162"/>
        <v>10.63531473</v>
      </c>
      <c r="FS43" s="76">
        <f t="shared" si="163"/>
        <v>0</v>
      </c>
      <c r="FT43" s="76">
        <f t="shared" si="164"/>
        <v>0</v>
      </c>
      <c r="FU43" s="77">
        <f t="shared" si="165"/>
        <v>10.63531473</v>
      </c>
      <c r="FV43" s="50">
        <f t="shared" si="166"/>
        <v>0</v>
      </c>
      <c r="FW43" s="50">
        <f t="shared" si="167"/>
        <v>0</v>
      </c>
      <c r="FX43" s="72">
        <f t="shared" si="168"/>
        <v>0</v>
      </c>
      <c r="FY43" s="72">
        <f t="shared" si="169"/>
        <v>0</v>
      </c>
      <c r="FZ43" s="72">
        <f t="shared" si="170"/>
        <v>0</v>
      </c>
      <c r="GA43" s="73">
        <f t="shared" si="171"/>
        <v>10.63531473</v>
      </c>
      <c r="GB43" s="73">
        <f t="shared" si="172"/>
        <v>1.311968578</v>
      </c>
      <c r="GC43" s="74">
        <f t="shared" si="173"/>
        <v>13.95319874</v>
      </c>
      <c r="GD43" s="75">
        <f t="shared" si="174"/>
        <v>1.550355416</v>
      </c>
      <c r="GE43" s="75">
        <f t="shared" si="175"/>
        <v>0</v>
      </c>
      <c r="GF43" s="75">
        <f t="shared" si="176"/>
        <v>0</v>
      </c>
      <c r="GG43" s="75">
        <f t="shared" si="177"/>
        <v>1.550355416</v>
      </c>
      <c r="GH43" s="78">
        <f t="shared" si="178"/>
        <v>-0.5</v>
      </c>
      <c r="GI43" s="78">
        <f t="shared" si="179"/>
        <v>-0.8660254038</v>
      </c>
      <c r="GJ43" s="78">
        <f t="shared" si="180"/>
        <v>-2.094395102</v>
      </c>
      <c r="GK43" s="78">
        <f t="shared" si="181"/>
        <v>1</v>
      </c>
      <c r="GL43" s="79">
        <f t="shared" si="182"/>
        <v>-0.5</v>
      </c>
      <c r="GM43" s="79">
        <f t="shared" si="183"/>
        <v>0.8660254038</v>
      </c>
      <c r="GN43" s="79">
        <f t="shared" si="184"/>
        <v>2.094395102</v>
      </c>
      <c r="GO43" s="79">
        <f t="shared" si="185"/>
        <v>1</v>
      </c>
      <c r="GP43" s="50">
        <f t="shared" si="186"/>
        <v>-2.094395102</v>
      </c>
      <c r="GQ43" s="50">
        <f t="shared" si="187"/>
        <v>0</v>
      </c>
      <c r="GR43" s="72">
        <f t="shared" si="188"/>
        <v>-2.094395102</v>
      </c>
      <c r="GS43" s="72">
        <f t="shared" si="189"/>
        <v>-2.094395102</v>
      </c>
      <c r="GT43" s="72">
        <f t="shared" si="190"/>
        <v>-2.094395102</v>
      </c>
      <c r="GU43" s="73">
        <f t="shared" si="191"/>
        <v>1</v>
      </c>
      <c r="GV43" s="73">
        <f t="shared" si="192"/>
        <v>0.762213377</v>
      </c>
      <c r="GW43" s="74">
        <f t="shared" si="193"/>
        <v>0.762213377</v>
      </c>
      <c r="GX43" s="75">
        <f t="shared" si="194"/>
        <v>-0.3811066885</v>
      </c>
      <c r="GY43" s="75">
        <f t="shared" si="195"/>
        <v>-0.6600961476</v>
      </c>
      <c r="GZ43" s="75">
        <f t="shared" si="196"/>
        <v>-2.094395102</v>
      </c>
      <c r="HA43" s="75">
        <f t="shared" si="197"/>
        <v>0.762213377</v>
      </c>
      <c r="HB43" s="50">
        <f t="shared" si="198"/>
        <v>2.094395102</v>
      </c>
      <c r="HC43" s="50">
        <f t="shared" si="199"/>
        <v>0</v>
      </c>
      <c r="HD43" s="72">
        <f t="shared" si="200"/>
        <v>2.094395102</v>
      </c>
      <c r="HE43" s="72">
        <f t="shared" si="201"/>
        <v>2.094395102</v>
      </c>
      <c r="HF43" s="72">
        <f t="shared" si="202"/>
        <v>2.094395102</v>
      </c>
      <c r="HG43" s="73">
        <f t="shared" si="203"/>
        <v>1</v>
      </c>
      <c r="HH43" s="73">
        <f t="shared" si="204"/>
        <v>1.550355416</v>
      </c>
      <c r="HI43" s="74">
        <f t="shared" si="205"/>
        <v>1.550355416</v>
      </c>
      <c r="HJ43" s="75">
        <f t="shared" si="206"/>
        <v>-0.775177708</v>
      </c>
      <c r="HK43" s="75">
        <f t="shared" si="207"/>
        <v>1.342647175</v>
      </c>
      <c r="HL43" s="75">
        <f t="shared" si="208"/>
        <v>2.094395102</v>
      </c>
      <c r="HM43" s="75">
        <f t="shared" si="209"/>
        <v>1.550355416</v>
      </c>
      <c r="HN43" s="50">
        <f t="shared" si="210"/>
        <v>2.094395102</v>
      </c>
      <c r="HO43" s="50">
        <f t="shared" si="211"/>
        <v>0</v>
      </c>
      <c r="HP43" s="72">
        <f t="shared" si="212"/>
        <v>2.094395102</v>
      </c>
      <c r="HQ43" s="72">
        <f t="shared" si="213"/>
        <v>2.094395102</v>
      </c>
      <c r="HR43" s="72">
        <f t="shared" si="214"/>
        <v>2.094395102</v>
      </c>
      <c r="HS43" s="73">
        <f t="shared" si="215"/>
        <v>1</v>
      </c>
      <c r="HT43" s="73">
        <f t="shared" si="216"/>
        <v>0.762213377</v>
      </c>
      <c r="HU43" s="74">
        <f t="shared" si="217"/>
        <v>0.762213377</v>
      </c>
      <c r="HV43" s="75">
        <f t="shared" si="218"/>
        <v>-0.3811066885</v>
      </c>
      <c r="HW43" s="75">
        <f t="shared" si="219"/>
        <v>0.6600961476</v>
      </c>
      <c r="HX43" s="75">
        <f t="shared" si="220"/>
        <v>2.094395102</v>
      </c>
      <c r="HY43" s="75">
        <f t="shared" si="221"/>
        <v>0.762213377</v>
      </c>
      <c r="HZ43" s="50">
        <f t="shared" si="222"/>
        <v>-2.094395102</v>
      </c>
      <c r="IA43" s="50">
        <f t="shared" si="223"/>
        <v>0</v>
      </c>
      <c r="IB43" s="72">
        <f t="shared" si="224"/>
        <v>-2.094395102</v>
      </c>
      <c r="IC43" s="72">
        <f t="shared" si="225"/>
        <v>-2.094395102</v>
      </c>
      <c r="ID43" s="72">
        <f t="shared" si="226"/>
        <v>-2.094395102</v>
      </c>
      <c r="IE43" s="73">
        <f t="shared" si="227"/>
        <v>1</v>
      </c>
      <c r="IF43" s="73">
        <f t="shared" si="228"/>
        <v>1.550355416</v>
      </c>
      <c r="IG43" s="74">
        <f t="shared" si="229"/>
        <v>1.550355416</v>
      </c>
      <c r="IH43" s="75">
        <f t="shared" si="230"/>
        <v>-0.775177708</v>
      </c>
      <c r="II43" s="75">
        <f t="shared" si="231"/>
        <v>-1.342647175</v>
      </c>
      <c r="IJ43" s="75">
        <f t="shared" si="232"/>
        <v>-2.094395102</v>
      </c>
      <c r="IK43" s="75">
        <f t="shared" si="233"/>
        <v>1.550355416</v>
      </c>
    </row>
    <row r="44" ht="12.75" customHeight="1">
      <c r="A44" s="80">
        <f>'Cubic Input'!P48</f>
        <v>0.1421007032</v>
      </c>
      <c r="B44" s="80">
        <f>'Cubic Input'!Q48</f>
        <v>-0.03742519777</v>
      </c>
      <c r="C44" s="80">
        <f>'Cubic Input'!R48</f>
        <v>0.8577807422</v>
      </c>
      <c r="D44" s="80">
        <f>'Cubic Input'!S48</f>
        <v>-0.08414989629</v>
      </c>
      <c r="E44" s="80">
        <f t="shared" ref="E44:H44" si="874">0</f>
        <v>0</v>
      </c>
      <c r="F44" s="80">
        <f t="shared" si="874"/>
        <v>0</v>
      </c>
      <c r="G44" s="80">
        <f t="shared" si="874"/>
        <v>0</v>
      </c>
      <c r="H44" s="81">
        <f t="shared" si="874"/>
        <v>0</v>
      </c>
      <c r="I44" s="65">
        <f>'Cubic Input'!M48</f>
        <v>0.1001568683</v>
      </c>
      <c r="J44" s="66">
        <f t="shared" si="27"/>
        <v>0.09836636161</v>
      </c>
      <c r="K44" s="66">
        <f t="shared" si="28"/>
        <v>0.08250229625</v>
      </c>
      <c r="L44" s="67">
        <f t="shared" si="29"/>
        <v>0.09836636161</v>
      </c>
      <c r="M44" s="67">
        <f t="shared" si="30"/>
        <v>0</v>
      </c>
      <c r="N44" s="68">
        <f t="shared" si="31"/>
        <v>0.08250229625</v>
      </c>
      <c r="O44" s="68">
        <f t="shared" si="32"/>
        <v>-2.452221651</v>
      </c>
      <c r="P44" s="69">
        <f t="shared" si="33"/>
        <v>0.08250229625</v>
      </c>
      <c r="Q44" s="69">
        <f t="shared" si="34"/>
        <v>2.452221651</v>
      </c>
      <c r="R44" s="70">
        <f t="shared" ref="R44:U44" si="875">ATAN2(A44,E44)</f>
        <v>0</v>
      </c>
      <c r="S44" s="70">
        <f t="shared" si="875"/>
        <v>3.141592654</v>
      </c>
      <c r="T44" s="70">
        <f t="shared" si="875"/>
        <v>0</v>
      </c>
      <c r="U44" s="70">
        <f t="shared" si="875"/>
        <v>3.141592654</v>
      </c>
      <c r="V44" s="70">
        <f t="shared" ref="V44:Y44" si="876">SQRT(POWER(A44,2)+POWER(E44,2))</f>
        <v>0.1421007032</v>
      </c>
      <c r="W44" s="70">
        <f t="shared" si="876"/>
        <v>0.03742519777</v>
      </c>
      <c r="X44" s="70">
        <f t="shared" si="876"/>
        <v>0.8577807422</v>
      </c>
      <c r="Y44" s="70">
        <f t="shared" si="876"/>
        <v>0.08414989629</v>
      </c>
      <c r="Z44" s="71">
        <f t="shared" ref="Z44:AC44" si="877">R44-$R44</f>
        <v>0</v>
      </c>
      <c r="AA44" s="71">
        <f t="shared" si="877"/>
        <v>3.141592654</v>
      </c>
      <c r="AB44" s="71">
        <f t="shared" si="877"/>
        <v>0</v>
      </c>
      <c r="AC44" s="71">
        <f t="shared" si="877"/>
        <v>3.141592654</v>
      </c>
      <c r="AD44" s="71">
        <f t="shared" ref="AD44:AG44" si="878">V44/$V44</f>
        <v>1</v>
      </c>
      <c r="AE44" s="71">
        <f t="shared" si="878"/>
        <v>0.2633709541</v>
      </c>
      <c r="AF44" s="71">
        <f t="shared" si="878"/>
        <v>6.036428555</v>
      </c>
      <c r="AG44" s="71">
        <f t="shared" si="878"/>
        <v>0.5921849394</v>
      </c>
      <c r="AH44" s="80">
        <f t="shared" ref="AH44:AK44" si="879">AD44*COS(Z44)</f>
        <v>1</v>
      </c>
      <c r="AI44" s="80">
        <f t="shared" si="879"/>
        <v>-0.2633709541</v>
      </c>
      <c r="AJ44" s="80">
        <f t="shared" si="879"/>
        <v>6.036428555</v>
      </c>
      <c r="AK44" s="80">
        <f t="shared" si="879"/>
        <v>-0.5921849394</v>
      </c>
      <c r="AL44" s="80">
        <f t="shared" ref="AL44:AO44" si="880">AD44*SIN(Z44)</f>
        <v>0</v>
      </c>
      <c r="AM44" s="80">
        <f t="shared" si="880"/>
        <v>0</v>
      </c>
      <c r="AN44" s="80">
        <f t="shared" si="880"/>
        <v>0</v>
      </c>
      <c r="AO44" s="80">
        <f t="shared" si="880"/>
        <v>0</v>
      </c>
      <c r="AP44" s="50">
        <f t="shared" si="41"/>
        <v>9.424777961</v>
      </c>
      <c r="AQ44" s="72">
        <f t="shared" si="42"/>
        <v>9.424777961</v>
      </c>
      <c r="AR44" s="72">
        <f t="shared" si="43"/>
        <v>3.141592654</v>
      </c>
      <c r="AS44" s="72">
        <f t="shared" si="44"/>
        <v>3.141592654</v>
      </c>
      <c r="AT44" s="73">
        <f t="shared" si="45"/>
        <v>0.0182685312</v>
      </c>
      <c r="AU44" s="74">
        <f t="shared" si="46"/>
        <v>0.0182685312</v>
      </c>
      <c r="AV44" s="75">
        <f t="shared" si="47"/>
        <v>0.03653706239</v>
      </c>
      <c r="AW44" s="75">
        <f t="shared" si="48"/>
        <v>0</v>
      </c>
      <c r="AX44" s="75">
        <f t="shared" si="49"/>
        <v>0</v>
      </c>
      <c r="AY44" s="75">
        <f t="shared" si="50"/>
        <v>0.03653706239</v>
      </c>
      <c r="AZ44" s="50">
        <f t="shared" ref="AZ44:BA44" si="881">AZ$1*AA44</f>
        <v>3.141592654</v>
      </c>
      <c r="BA44" s="50">
        <f t="shared" si="881"/>
        <v>0</v>
      </c>
      <c r="BB44" s="72">
        <f t="shared" si="52"/>
        <v>3.141592654</v>
      </c>
      <c r="BC44" s="72">
        <f t="shared" si="53"/>
        <v>3.141592654</v>
      </c>
      <c r="BD44" s="72">
        <f t="shared" si="54"/>
        <v>3.141592654</v>
      </c>
      <c r="BE44" s="73">
        <f t="shared" ref="BE44:BF44" si="882">POWER(AE44,BE$1)</f>
        <v>0.2633709541</v>
      </c>
      <c r="BF44" s="73">
        <f t="shared" si="882"/>
        <v>6.036428555</v>
      </c>
      <c r="BG44" s="74">
        <f t="shared" si="56"/>
        <v>1.589819948</v>
      </c>
      <c r="BH44" s="75">
        <f t="shared" si="57"/>
        <v>-14.30837953</v>
      </c>
      <c r="BI44" s="75">
        <f t="shared" si="58"/>
        <v>0</v>
      </c>
      <c r="BJ44" s="75">
        <f t="shared" si="59"/>
        <v>3.141592654</v>
      </c>
      <c r="BK44" s="75">
        <f t="shared" si="60"/>
        <v>14.30837953</v>
      </c>
      <c r="BL44" s="50">
        <f t="shared" si="61"/>
        <v>3.141592654</v>
      </c>
      <c r="BM44" s="72">
        <f t="shared" si="62"/>
        <v>3.141592654</v>
      </c>
      <c r="BN44" s="72">
        <f t="shared" si="63"/>
        <v>3.141592654</v>
      </c>
      <c r="BO44" s="72">
        <f t="shared" si="64"/>
        <v>3.141592654</v>
      </c>
      <c r="BP44" s="73">
        <f t="shared" si="65"/>
        <v>0.5921849394</v>
      </c>
      <c r="BQ44" s="74">
        <f t="shared" si="66"/>
        <v>0.5921849394</v>
      </c>
      <c r="BR44" s="75">
        <f t="shared" si="67"/>
        <v>15.98899336</v>
      </c>
      <c r="BS44" s="75">
        <f t="shared" si="68"/>
        <v>0</v>
      </c>
      <c r="BT44" s="75">
        <f t="shared" si="69"/>
        <v>0</v>
      </c>
      <c r="BU44" s="75">
        <f t="shared" si="70"/>
        <v>15.98899336</v>
      </c>
      <c r="BV44" s="76">
        <f t="shared" ref="BV44:BW44" si="883">AV44+BH44+BR44</f>
        <v>1.717150894</v>
      </c>
      <c r="BW44" s="76">
        <f t="shared" si="883"/>
        <v>0</v>
      </c>
      <c r="BX44" s="76">
        <f t="shared" si="72"/>
        <v>0</v>
      </c>
      <c r="BY44" s="77">
        <f t="shared" si="73"/>
        <v>1.717150894</v>
      </c>
      <c r="BZ44" s="50">
        <f t="shared" ref="BZ44:CA44" si="884">BZ$1*AA44</f>
        <v>6.283185307</v>
      </c>
      <c r="CA44" s="50">
        <f t="shared" si="884"/>
        <v>0</v>
      </c>
      <c r="CB44" s="72">
        <f t="shared" si="75"/>
        <v>6.283185307</v>
      </c>
      <c r="CC44" s="72">
        <f t="shared" si="76"/>
        <v>0</v>
      </c>
      <c r="CD44" s="72">
        <f t="shared" si="77"/>
        <v>0</v>
      </c>
      <c r="CE44" s="73">
        <f t="shared" ref="CE44:CF44" si="885">POWER(AE44,CE$1)</f>
        <v>0.06936425947</v>
      </c>
      <c r="CF44" s="73">
        <f t="shared" si="885"/>
        <v>36.4384697</v>
      </c>
      <c r="CG44" s="74">
        <f t="shared" si="79"/>
        <v>2.527527467</v>
      </c>
      <c r="CH44" s="75">
        <f t="shared" si="80"/>
        <v>-2.527527467</v>
      </c>
      <c r="CI44" s="75">
        <f t="shared" si="81"/>
        <v>0</v>
      </c>
      <c r="CJ44" s="75">
        <f t="shared" si="82"/>
        <v>3.141592654</v>
      </c>
      <c r="CK44" s="75">
        <f t="shared" si="83"/>
        <v>2.527527467</v>
      </c>
      <c r="CL44" s="50">
        <f t="shared" si="84"/>
        <v>0</v>
      </c>
      <c r="CM44" s="72">
        <f t="shared" si="85"/>
        <v>0</v>
      </c>
      <c r="CN44" s="72">
        <f t="shared" si="86"/>
        <v>0</v>
      </c>
      <c r="CO44" s="72">
        <f t="shared" si="87"/>
        <v>0</v>
      </c>
      <c r="CP44" s="73">
        <f t="shared" si="88"/>
        <v>219.958219</v>
      </c>
      <c r="CQ44" s="74">
        <f t="shared" si="89"/>
        <v>219.958219</v>
      </c>
      <c r="CR44" s="75">
        <f t="shared" si="90"/>
        <v>879.8328761</v>
      </c>
      <c r="CS44" s="75">
        <f t="shared" si="91"/>
        <v>0</v>
      </c>
      <c r="CT44" s="75">
        <f t="shared" si="92"/>
        <v>0</v>
      </c>
      <c r="CU44" s="75">
        <f t="shared" si="93"/>
        <v>879.8328761</v>
      </c>
      <c r="CV44" s="50">
        <f t="shared" si="94"/>
        <v>9.424777961</v>
      </c>
      <c r="CW44" s="50">
        <f t="shared" si="95"/>
        <v>3.141592654</v>
      </c>
      <c r="CX44" s="72">
        <f t="shared" si="96"/>
        <v>12.56637061</v>
      </c>
      <c r="CY44" s="72">
        <f t="shared" si="97"/>
        <v>0</v>
      </c>
      <c r="CZ44" s="72">
        <f t="shared" si="98"/>
        <v>0</v>
      </c>
      <c r="DA44" s="73">
        <f t="shared" si="99"/>
        <v>0.0182685312</v>
      </c>
      <c r="DB44" s="73">
        <f t="shared" si="100"/>
        <v>0.5921849394</v>
      </c>
      <c r="DC44" s="74">
        <f t="shared" si="101"/>
        <v>0.01081834904</v>
      </c>
      <c r="DD44" s="75">
        <f t="shared" si="102"/>
        <v>0.04327339616</v>
      </c>
      <c r="DE44" s="75">
        <f t="shared" si="103"/>
        <v>0</v>
      </c>
      <c r="DF44" s="75">
        <f t="shared" si="104"/>
        <v>0</v>
      </c>
      <c r="DG44" s="75">
        <f t="shared" si="105"/>
        <v>0.04327339616</v>
      </c>
      <c r="DH44" s="50">
        <f t="shared" ref="DH44:DJ44" si="886">DH$1*AA44</f>
        <v>3.141592654</v>
      </c>
      <c r="DI44" s="50">
        <f t="shared" si="886"/>
        <v>0</v>
      </c>
      <c r="DJ44" s="50">
        <f t="shared" si="886"/>
        <v>3.141592654</v>
      </c>
      <c r="DK44" s="72">
        <f t="shared" si="107"/>
        <v>6.283185307</v>
      </c>
      <c r="DL44" s="72">
        <f t="shared" si="108"/>
        <v>0</v>
      </c>
      <c r="DM44" s="72">
        <f t="shared" si="109"/>
        <v>0</v>
      </c>
      <c r="DN44" s="73">
        <f t="shared" ref="DN44:DP44" si="887">POWER(AE44,DN$1)</f>
        <v>0.2633709541</v>
      </c>
      <c r="DO44" s="73">
        <f t="shared" si="887"/>
        <v>6.036428555</v>
      </c>
      <c r="DP44" s="73">
        <f t="shared" si="887"/>
        <v>0.5921849394</v>
      </c>
      <c r="DQ44" s="74">
        <f t="shared" si="111"/>
        <v>0.9414674296</v>
      </c>
      <c r="DR44" s="75">
        <f t="shared" si="112"/>
        <v>-16.94641373</v>
      </c>
      <c r="DS44" s="75">
        <f t="shared" si="113"/>
        <v>0</v>
      </c>
      <c r="DT44" s="75">
        <f t="shared" si="114"/>
        <v>3.141592654</v>
      </c>
      <c r="DU44" s="75">
        <f t="shared" si="115"/>
        <v>16.94641373</v>
      </c>
      <c r="DV44" s="50">
        <f t="shared" si="116"/>
        <v>6.283185307</v>
      </c>
      <c r="DW44" s="72">
        <f t="shared" si="117"/>
        <v>6.283185307</v>
      </c>
      <c r="DX44" s="72">
        <f t="shared" si="118"/>
        <v>0</v>
      </c>
      <c r="DY44" s="72">
        <f t="shared" si="119"/>
        <v>0</v>
      </c>
      <c r="DZ44" s="73">
        <f t="shared" si="120"/>
        <v>0.3506830025</v>
      </c>
      <c r="EA44" s="74">
        <f t="shared" si="121"/>
        <v>0.3506830025</v>
      </c>
      <c r="EB44" s="75">
        <f t="shared" si="122"/>
        <v>9.468441067</v>
      </c>
      <c r="EC44" s="75">
        <f t="shared" si="123"/>
        <v>0</v>
      </c>
      <c r="ED44" s="75">
        <f t="shared" si="124"/>
        <v>0</v>
      </c>
      <c r="EE44" s="75">
        <f t="shared" si="125"/>
        <v>9.468441067</v>
      </c>
      <c r="EF44" s="76">
        <f t="shared" ref="EF44:EG44" si="888">CH44+CR44+DD44+DR44+EB44</f>
        <v>869.8706494</v>
      </c>
      <c r="EG44" s="76">
        <f t="shared" si="888"/>
        <v>0</v>
      </c>
      <c r="EH44" s="76">
        <f t="shared" si="127"/>
        <v>0</v>
      </c>
      <c r="EI44" s="77">
        <f t="shared" si="128"/>
        <v>869.8706494</v>
      </c>
      <c r="EJ44" s="50">
        <f t="shared" si="129"/>
        <v>0</v>
      </c>
      <c r="EK44" s="72">
        <f t="shared" si="130"/>
        <v>0</v>
      </c>
      <c r="EL44" s="72">
        <f t="shared" si="131"/>
        <v>0</v>
      </c>
      <c r="EM44" s="72">
        <f t="shared" si="132"/>
        <v>0</v>
      </c>
      <c r="EN44" s="73">
        <f t="shared" si="133"/>
        <v>29.49356963</v>
      </c>
      <c r="EO44" s="74">
        <f t="shared" si="134"/>
        <v>29.49356963</v>
      </c>
      <c r="EP44" s="75">
        <f t="shared" si="135"/>
        <v>153.2530833</v>
      </c>
      <c r="EQ44" s="75">
        <f t="shared" si="136"/>
        <v>0</v>
      </c>
      <c r="ER44" s="75">
        <f t="shared" si="137"/>
        <v>0</v>
      </c>
      <c r="ES44" s="75">
        <f t="shared" si="138"/>
        <v>153.2530833</v>
      </c>
      <c r="ET44" s="76">
        <f t="shared" ref="ET44:EU44" si="889">BV44+EP44</f>
        <v>154.9702342</v>
      </c>
      <c r="EU44" s="76">
        <f t="shared" si="889"/>
        <v>0</v>
      </c>
      <c r="EV44" s="76">
        <f t="shared" si="140"/>
        <v>0</v>
      </c>
      <c r="EW44" s="77">
        <f t="shared" si="141"/>
        <v>154.9702342</v>
      </c>
      <c r="EX44" s="50">
        <f t="shared" si="142"/>
        <v>0</v>
      </c>
      <c r="EY44" s="72">
        <f t="shared" si="143"/>
        <v>0</v>
      </c>
      <c r="EZ44" s="72">
        <f t="shared" si="144"/>
        <v>0</v>
      </c>
      <c r="FA44" s="72">
        <f t="shared" si="145"/>
        <v>0</v>
      </c>
      <c r="FB44" s="73">
        <f t="shared" si="146"/>
        <v>5.371341478</v>
      </c>
      <c r="FC44" s="74">
        <f t="shared" si="147"/>
        <v>5.371341478</v>
      </c>
      <c r="FD44" s="75">
        <f t="shared" si="148"/>
        <v>1.421078852</v>
      </c>
      <c r="FE44" s="75">
        <f t="shared" si="149"/>
        <v>0</v>
      </c>
      <c r="FF44" s="75">
        <f t="shared" si="150"/>
        <v>0</v>
      </c>
      <c r="FG44" s="75">
        <f t="shared" si="151"/>
        <v>1.421078852</v>
      </c>
      <c r="FH44" s="50">
        <f t="shared" si="152"/>
        <v>6.283185307</v>
      </c>
      <c r="FI44" s="72">
        <f t="shared" si="153"/>
        <v>6.283185307</v>
      </c>
      <c r="FJ44" s="72">
        <f t="shared" si="154"/>
        <v>0</v>
      </c>
      <c r="FK44" s="72">
        <f t="shared" si="155"/>
        <v>0</v>
      </c>
      <c r="FL44" s="73">
        <f t="shared" si="156"/>
        <v>0.06936425947</v>
      </c>
      <c r="FM44" s="74">
        <f t="shared" si="157"/>
        <v>0.06936425947</v>
      </c>
      <c r="FN44" s="75">
        <f t="shared" si="158"/>
        <v>-0.06936425947</v>
      </c>
      <c r="FO44" s="75">
        <f t="shared" si="159"/>
        <v>0</v>
      </c>
      <c r="FP44" s="75">
        <f t="shared" si="160"/>
        <v>3.141592654</v>
      </c>
      <c r="FQ44" s="75">
        <f t="shared" si="161"/>
        <v>0.06936425947</v>
      </c>
      <c r="FR44" s="76">
        <f t="shared" si="162"/>
        <v>18.03992141</v>
      </c>
      <c r="FS44" s="76">
        <f t="shared" si="163"/>
        <v>0</v>
      </c>
      <c r="FT44" s="76">
        <f t="shared" si="164"/>
        <v>0</v>
      </c>
      <c r="FU44" s="77">
        <f t="shared" si="165"/>
        <v>18.03992141</v>
      </c>
      <c r="FV44" s="50">
        <f t="shared" si="166"/>
        <v>0</v>
      </c>
      <c r="FW44" s="50">
        <f t="shared" si="167"/>
        <v>0</v>
      </c>
      <c r="FX44" s="72">
        <f t="shared" si="168"/>
        <v>0</v>
      </c>
      <c r="FY44" s="72">
        <f t="shared" si="169"/>
        <v>0</v>
      </c>
      <c r="FZ44" s="72">
        <f t="shared" si="170"/>
        <v>0</v>
      </c>
      <c r="GA44" s="73">
        <f t="shared" si="171"/>
        <v>18.03992141</v>
      </c>
      <c r="GB44" s="73">
        <f t="shared" si="172"/>
        <v>0.7036907196</v>
      </c>
      <c r="GC44" s="74">
        <f t="shared" si="173"/>
        <v>12.69452528</v>
      </c>
      <c r="GD44" s="75">
        <f t="shared" si="174"/>
        <v>1.410502808</v>
      </c>
      <c r="GE44" s="75">
        <f t="shared" si="175"/>
        <v>0</v>
      </c>
      <c r="GF44" s="75">
        <f t="shared" si="176"/>
        <v>0</v>
      </c>
      <c r="GG44" s="75">
        <f t="shared" si="177"/>
        <v>1.410502808</v>
      </c>
      <c r="GH44" s="78">
        <f t="shared" si="178"/>
        <v>-0.5</v>
      </c>
      <c r="GI44" s="78">
        <f t="shared" si="179"/>
        <v>-0.8660254038</v>
      </c>
      <c r="GJ44" s="78">
        <f t="shared" si="180"/>
        <v>-2.094395102</v>
      </c>
      <c r="GK44" s="78">
        <f t="shared" si="181"/>
        <v>1</v>
      </c>
      <c r="GL44" s="79">
        <f t="shared" si="182"/>
        <v>-0.5</v>
      </c>
      <c r="GM44" s="79">
        <f t="shared" si="183"/>
        <v>0.8660254038</v>
      </c>
      <c r="GN44" s="79">
        <f t="shared" si="184"/>
        <v>2.094395102</v>
      </c>
      <c r="GO44" s="79">
        <f t="shared" si="185"/>
        <v>1</v>
      </c>
      <c r="GP44" s="50">
        <f t="shared" si="186"/>
        <v>-2.094395102</v>
      </c>
      <c r="GQ44" s="50">
        <f t="shared" si="187"/>
        <v>0</v>
      </c>
      <c r="GR44" s="72">
        <f t="shared" si="188"/>
        <v>-2.094395102</v>
      </c>
      <c r="GS44" s="72">
        <f t="shared" si="189"/>
        <v>-2.094395102</v>
      </c>
      <c r="GT44" s="72">
        <f t="shared" si="190"/>
        <v>-2.094395102</v>
      </c>
      <c r="GU44" s="73">
        <f t="shared" si="191"/>
        <v>1</v>
      </c>
      <c r="GV44" s="73">
        <f t="shared" si="192"/>
        <v>1.421078852</v>
      </c>
      <c r="GW44" s="74">
        <f t="shared" si="193"/>
        <v>1.421078852</v>
      </c>
      <c r="GX44" s="75">
        <f t="shared" si="194"/>
        <v>-0.710539426</v>
      </c>
      <c r="GY44" s="75">
        <f t="shared" si="195"/>
        <v>-1.230690387</v>
      </c>
      <c r="GZ44" s="75">
        <f t="shared" si="196"/>
        <v>-2.094395102</v>
      </c>
      <c r="HA44" s="75">
        <f t="shared" si="197"/>
        <v>1.421078852</v>
      </c>
      <c r="HB44" s="50">
        <f t="shared" si="198"/>
        <v>2.094395102</v>
      </c>
      <c r="HC44" s="50">
        <f t="shared" si="199"/>
        <v>0</v>
      </c>
      <c r="HD44" s="72">
        <f t="shared" si="200"/>
        <v>2.094395102</v>
      </c>
      <c r="HE44" s="72">
        <f t="shared" si="201"/>
        <v>2.094395102</v>
      </c>
      <c r="HF44" s="72">
        <f t="shared" si="202"/>
        <v>2.094395102</v>
      </c>
      <c r="HG44" s="73">
        <f t="shared" si="203"/>
        <v>1</v>
      </c>
      <c r="HH44" s="73">
        <f t="shared" si="204"/>
        <v>1.410502808</v>
      </c>
      <c r="HI44" s="74">
        <f t="shared" si="205"/>
        <v>1.410502808</v>
      </c>
      <c r="HJ44" s="75">
        <f t="shared" si="206"/>
        <v>-0.7052514042</v>
      </c>
      <c r="HK44" s="75">
        <f t="shared" si="207"/>
        <v>1.221531264</v>
      </c>
      <c r="HL44" s="75">
        <f t="shared" si="208"/>
        <v>2.094395102</v>
      </c>
      <c r="HM44" s="75">
        <f t="shared" si="209"/>
        <v>1.410502808</v>
      </c>
      <c r="HN44" s="50">
        <f t="shared" si="210"/>
        <v>2.094395102</v>
      </c>
      <c r="HO44" s="50">
        <f t="shared" si="211"/>
        <v>0</v>
      </c>
      <c r="HP44" s="72">
        <f t="shared" si="212"/>
        <v>2.094395102</v>
      </c>
      <c r="HQ44" s="72">
        <f t="shared" si="213"/>
        <v>2.094395102</v>
      </c>
      <c r="HR44" s="72">
        <f t="shared" si="214"/>
        <v>2.094395102</v>
      </c>
      <c r="HS44" s="73">
        <f t="shared" si="215"/>
        <v>1</v>
      </c>
      <c r="HT44" s="73">
        <f t="shared" si="216"/>
        <v>1.421078852</v>
      </c>
      <c r="HU44" s="74">
        <f t="shared" si="217"/>
        <v>1.421078852</v>
      </c>
      <c r="HV44" s="75">
        <f t="shared" si="218"/>
        <v>-0.710539426</v>
      </c>
      <c r="HW44" s="75">
        <f t="shared" si="219"/>
        <v>1.230690387</v>
      </c>
      <c r="HX44" s="75">
        <f t="shared" si="220"/>
        <v>2.094395102</v>
      </c>
      <c r="HY44" s="75">
        <f t="shared" si="221"/>
        <v>1.421078852</v>
      </c>
      <c r="HZ44" s="50">
        <f t="shared" si="222"/>
        <v>-2.094395102</v>
      </c>
      <c r="IA44" s="50">
        <f t="shared" si="223"/>
        <v>0</v>
      </c>
      <c r="IB44" s="72">
        <f t="shared" si="224"/>
        <v>-2.094395102</v>
      </c>
      <c r="IC44" s="72">
        <f t="shared" si="225"/>
        <v>-2.094395102</v>
      </c>
      <c r="ID44" s="72">
        <f t="shared" si="226"/>
        <v>-2.094395102</v>
      </c>
      <c r="IE44" s="73">
        <f t="shared" si="227"/>
        <v>1</v>
      </c>
      <c r="IF44" s="73">
        <f t="shared" si="228"/>
        <v>1.410502808</v>
      </c>
      <c r="IG44" s="74">
        <f t="shared" si="229"/>
        <v>1.410502808</v>
      </c>
      <c r="IH44" s="75">
        <f t="shared" si="230"/>
        <v>-0.7052514042</v>
      </c>
      <c r="II44" s="75">
        <f t="shared" si="231"/>
        <v>-1.221531264</v>
      </c>
      <c r="IJ44" s="75">
        <f t="shared" si="232"/>
        <v>-2.094395102</v>
      </c>
      <c r="IK44" s="75">
        <f t="shared" si="233"/>
        <v>1.410502808</v>
      </c>
    </row>
    <row r="45" ht="12.75" customHeight="1">
      <c r="A45" s="80">
        <f>'Cubic Input'!P49</f>
        <v>0.1421007032</v>
      </c>
      <c r="B45" s="80">
        <f>'Cubic Input'!Q49</f>
        <v>-0.04037612264</v>
      </c>
      <c r="C45" s="80">
        <f>'Cubic Input'!R49</f>
        <v>0.8582849934</v>
      </c>
      <c r="D45" s="80">
        <f>'Cubic Input'!S49</f>
        <v>0.01376454238</v>
      </c>
      <c r="E45" s="80">
        <f t="shared" ref="E45:H45" si="890">0</f>
        <v>0</v>
      </c>
      <c r="F45" s="80">
        <f t="shared" si="890"/>
        <v>0</v>
      </c>
      <c r="G45" s="80">
        <f t="shared" si="890"/>
        <v>0</v>
      </c>
      <c r="H45" s="81">
        <f t="shared" si="890"/>
        <v>0</v>
      </c>
      <c r="I45" s="65">
        <f>'Cubic Input'!M49</f>
        <v>-0.00544722525</v>
      </c>
      <c r="J45" s="66">
        <f t="shared" si="27"/>
        <v>-0.01602450211</v>
      </c>
      <c r="K45" s="66">
        <f t="shared" si="28"/>
        <v>0.1500809451</v>
      </c>
      <c r="L45" s="67">
        <f t="shared" si="29"/>
        <v>-0.01602450211</v>
      </c>
      <c r="M45" s="67">
        <f t="shared" si="30"/>
        <v>0</v>
      </c>
      <c r="N45" s="68">
        <f t="shared" si="31"/>
        <v>0.1500809451</v>
      </c>
      <c r="O45" s="68">
        <f t="shared" si="32"/>
        <v>-2.454029902</v>
      </c>
      <c r="P45" s="69">
        <f t="shared" si="33"/>
        <v>0.1500809451</v>
      </c>
      <c r="Q45" s="69">
        <f t="shared" si="34"/>
        <v>2.454029902</v>
      </c>
      <c r="R45" s="70">
        <f t="shared" ref="R45:U45" si="891">ATAN2(A45,E45)</f>
        <v>0</v>
      </c>
      <c r="S45" s="70">
        <f t="shared" si="891"/>
        <v>3.141592654</v>
      </c>
      <c r="T45" s="70">
        <f t="shared" si="891"/>
        <v>0</v>
      </c>
      <c r="U45" s="70">
        <f t="shared" si="891"/>
        <v>0</v>
      </c>
      <c r="V45" s="70">
        <f t="shared" ref="V45:Y45" si="892">SQRT(POWER(A45,2)+POWER(E45,2))</f>
        <v>0.1421007032</v>
      </c>
      <c r="W45" s="70">
        <f t="shared" si="892"/>
        <v>0.04037612264</v>
      </c>
      <c r="X45" s="70">
        <f t="shared" si="892"/>
        <v>0.8582849934</v>
      </c>
      <c r="Y45" s="70">
        <f t="shared" si="892"/>
        <v>0.01376454238</v>
      </c>
      <c r="Z45" s="71">
        <f t="shared" ref="Z45:AC45" si="893">R45-$R45</f>
        <v>0</v>
      </c>
      <c r="AA45" s="71">
        <f t="shared" si="893"/>
        <v>3.141592654</v>
      </c>
      <c r="AB45" s="71">
        <f t="shared" si="893"/>
        <v>0</v>
      </c>
      <c r="AC45" s="71">
        <f t="shared" si="893"/>
        <v>0</v>
      </c>
      <c r="AD45" s="71">
        <f t="shared" ref="AD45:AG45" si="894">V45/$V45</f>
        <v>1</v>
      </c>
      <c r="AE45" s="71">
        <f t="shared" si="894"/>
        <v>0.2841373881</v>
      </c>
      <c r="AF45" s="71">
        <f t="shared" si="894"/>
        <v>6.039977103</v>
      </c>
      <c r="AG45" s="71">
        <f t="shared" si="894"/>
        <v>0.09686470279</v>
      </c>
      <c r="AH45" s="80">
        <f t="shared" ref="AH45:AK45" si="895">AD45*COS(Z45)</f>
        <v>1</v>
      </c>
      <c r="AI45" s="80">
        <f t="shared" si="895"/>
        <v>-0.2841373881</v>
      </c>
      <c r="AJ45" s="80">
        <f t="shared" si="895"/>
        <v>6.039977103</v>
      </c>
      <c r="AK45" s="80">
        <f t="shared" si="895"/>
        <v>0.09686470279</v>
      </c>
      <c r="AL45" s="80">
        <f t="shared" ref="AL45:AO45" si="896">AD45*SIN(Z45)</f>
        <v>0</v>
      </c>
      <c r="AM45" s="80">
        <f t="shared" si="896"/>
        <v>0</v>
      </c>
      <c r="AN45" s="80">
        <f t="shared" si="896"/>
        <v>0</v>
      </c>
      <c r="AO45" s="80">
        <f t="shared" si="896"/>
        <v>0</v>
      </c>
      <c r="AP45" s="50">
        <f t="shared" si="41"/>
        <v>9.424777961</v>
      </c>
      <c r="AQ45" s="72">
        <f t="shared" si="42"/>
        <v>9.424777961</v>
      </c>
      <c r="AR45" s="72">
        <f t="shared" si="43"/>
        <v>3.141592654</v>
      </c>
      <c r="AS45" s="72">
        <f t="shared" si="44"/>
        <v>3.141592654</v>
      </c>
      <c r="AT45" s="73">
        <f t="shared" si="45"/>
        <v>0.02293956361</v>
      </c>
      <c r="AU45" s="74">
        <f t="shared" si="46"/>
        <v>0.02293956361</v>
      </c>
      <c r="AV45" s="75">
        <f t="shared" si="47"/>
        <v>0.04587912723</v>
      </c>
      <c r="AW45" s="75">
        <f t="shared" si="48"/>
        <v>0</v>
      </c>
      <c r="AX45" s="75">
        <f t="shared" si="49"/>
        <v>0</v>
      </c>
      <c r="AY45" s="75">
        <f t="shared" si="50"/>
        <v>0.04587912723</v>
      </c>
      <c r="AZ45" s="50">
        <f t="shared" ref="AZ45:BA45" si="897">AZ$1*AA45</f>
        <v>3.141592654</v>
      </c>
      <c r="BA45" s="50">
        <f t="shared" si="897"/>
        <v>0</v>
      </c>
      <c r="BB45" s="72">
        <f t="shared" si="52"/>
        <v>3.141592654</v>
      </c>
      <c r="BC45" s="72">
        <f t="shared" si="53"/>
        <v>3.141592654</v>
      </c>
      <c r="BD45" s="72">
        <f t="shared" si="54"/>
        <v>3.141592654</v>
      </c>
      <c r="BE45" s="73">
        <f t="shared" ref="BE45:BF45" si="898">POWER(AE45,BE$1)</f>
        <v>0.2841373881</v>
      </c>
      <c r="BF45" s="73">
        <f t="shared" si="898"/>
        <v>6.039977103</v>
      </c>
      <c r="BG45" s="74">
        <f t="shared" si="56"/>
        <v>1.716183318</v>
      </c>
      <c r="BH45" s="75">
        <f t="shared" si="57"/>
        <v>-15.44564987</v>
      </c>
      <c r="BI45" s="75">
        <f t="shared" si="58"/>
        <v>0</v>
      </c>
      <c r="BJ45" s="75">
        <f t="shared" si="59"/>
        <v>3.141592654</v>
      </c>
      <c r="BK45" s="75">
        <f t="shared" si="60"/>
        <v>15.44564987</v>
      </c>
      <c r="BL45" s="50">
        <f t="shared" si="61"/>
        <v>0</v>
      </c>
      <c r="BM45" s="72">
        <f t="shared" si="62"/>
        <v>0</v>
      </c>
      <c r="BN45" s="72">
        <f t="shared" si="63"/>
        <v>0</v>
      </c>
      <c r="BO45" s="72">
        <f t="shared" si="64"/>
        <v>0</v>
      </c>
      <c r="BP45" s="73">
        <f t="shared" si="65"/>
        <v>0.09686470279</v>
      </c>
      <c r="BQ45" s="74">
        <f t="shared" si="66"/>
        <v>0.09686470279</v>
      </c>
      <c r="BR45" s="75">
        <f t="shared" si="67"/>
        <v>-2.615346975</v>
      </c>
      <c r="BS45" s="75">
        <f t="shared" si="68"/>
        <v>0</v>
      </c>
      <c r="BT45" s="75">
        <f t="shared" si="69"/>
        <v>3.141592654</v>
      </c>
      <c r="BU45" s="75">
        <f t="shared" si="70"/>
        <v>2.615346975</v>
      </c>
      <c r="BV45" s="76">
        <f t="shared" ref="BV45:BW45" si="899">AV45+BH45+BR45</f>
        <v>-18.01511771</v>
      </c>
      <c r="BW45" s="76">
        <f t="shared" si="899"/>
        <v>0</v>
      </c>
      <c r="BX45" s="76">
        <f t="shared" si="72"/>
        <v>3.141592654</v>
      </c>
      <c r="BY45" s="77">
        <f t="shared" si="73"/>
        <v>18.01511771</v>
      </c>
      <c r="BZ45" s="50">
        <f t="shared" ref="BZ45:CA45" si="900">BZ$1*AA45</f>
        <v>6.283185307</v>
      </c>
      <c r="CA45" s="50">
        <f t="shared" si="900"/>
        <v>0</v>
      </c>
      <c r="CB45" s="72">
        <f t="shared" si="75"/>
        <v>6.283185307</v>
      </c>
      <c r="CC45" s="72">
        <f t="shared" si="76"/>
        <v>0</v>
      </c>
      <c r="CD45" s="72">
        <f t="shared" si="77"/>
        <v>0</v>
      </c>
      <c r="CE45" s="73">
        <f t="shared" ref="CE45:CF45" si="901">POWER(AE45,CE$1)</f>
        <v>0.08073405533</v>
      </c>
      <c r="CF45" s="73">
        <f t="shared" si="901"/>
        <v>36.48132341</v>
      </c>
      <c r="CG45" s="74">
        <f t="shared" si="79"/>
        <v>2.945285183</v>
      </c>
      <c r="CH45" s="75">
        <f t="shared" si="80"/>
        <v>-2.945285183</v>
      </c>
      <c r="CI45" s="75">
        <f t="shared" si="81"/>
        <v>0</v>
      </c>
      <c r="CJ45" s="75">
        <f t="shared" si="82"/>
        <v>3.141592654</v>
      </c>
      <c r="CK45" s="75">
        <f t="shared" si="83"/>
        <v>2.945285183</v>
      </c>
      <c r="CL45" s="50">
        <f t="shared" si="84"/>
        <v>0</v>
      </c>
      <c r="CM45" s="72">
        <f t="shared" si="85"/>
        <v>0</v>
      </c>
      <c r="CN45" s="72">
        <f t="shared" si="86"/>
        <v>0</v>
      </c>
      <c r="CO45" s="72">
        <f t="shared" si="87"/>
        <v>0</v>
      </c>
      <c r="CP45" s="73">
        <f t="shared" si="88"/>
        <v>220.3463581</v>
      </c>
      <c r="CQ45" s="74">
        <f t="shared" si="89"/>
        <v>220.3463581</v>
      </c>
      <c r="CR45" s="75">
        <f t="shared" si="90"/>
        <v>881.3854324</v>
      </c>
      <c r="CS45" s="75">
        <f t="shared" si="91"/>
        <v>0</v>
      </c>
      <c r="CT45" s="75">
        <f t="shared" si="92"/>
        <v>0</v>
      </c>
      <c r="CU45" s="75">
        <f t="shared" si="93"/>
        <v>881.3854324</v>
      </c>
      <c r="CV45" s="50">
        <f t="shared" si="94"/>
        <v>9.424777961</v>
      </c>
      <c r="CW45" s="50">
        <f t="shared" si="95"/>
        <v>0</v>
      </c>
      <c r="CX45" s="72">
        <f t="shared" si="96"/>
        <v>9.424777961</v>
      </c>
      <c r="CY45" s="72">
        <f t="shared" si="97"/>
        <v>3.141592654</v>
      </c>
      <c r="CZ45" s="72">
        <f t="shared" si="98"/>
        <v>3.141592654</v>
      </c>
      <c r="DA45" s="73">
        <f t="shared" si="99"/>
        <v>0.02293956361</v>
      </c>
      <c r="DB45" s="73">
        <f t="shared" si="100"/>
        <v>0.09686470279</v>
      </c>
      <c r="DC45" s="74">
        <f t="shared" si="101"/>
        <v>0.002222034011</v>
      </c>
      <c r="DD45" s="75">
        <f t="shared" si="102"/>
        <v>-0.008888136046</v>
      </c>
      <c r="DE45" s="75">
        <f t="shared" si="103"/>
        <v>0</v>
      </c>
      <c r="DF45" s="75">
        <f t="shared" si="104"/>
        <v>3.141592654</v>
      </c>
      <c r="DG45" s="75">
        <f t="shared" si="105"/>
        <v>0.008888136046</v>
      </c>
      <c r="DH45" s="50">
        <f t="shared" ref="DH45:DJ45" si="902">DH$1*AA45</f>
        <v>3.141592654</v>
      </c>
      <c r="DI45" s="50">
        <f t="shared" si="902"/>
        <v>0</v>
      </c>
      <c r="DJ45" s="50">
        <f t="shared" si="902"/>
        <v>0</v>
      </c>
      <c r="DK45" s="72">
        <f t="shared" si="107"/>
        <v>3.141592654</v>
      </c>
      <c r="DL45" s="72">
        <f t="shared" si="108"/>
        <v>3.141592654</v>
      </c>
      <c r="DM45" s="72">
        <f t="shared" si="109"/>
        <v>3.141592654</v>
      </c>
      <c r="DN45" s="73">
        <f t="shared" ref="DN45:DP45" si="903">POWER(AE45,DN$1)</f>
        <v>0.2841373881</v>
      </c>
      <c r="DO45" s="73">
        <f t="shared" si="903"/>
        <v>6.039977103</v>
      </c>
      <c r="DP45" s="73">
        <f t="shared" si="903"/>
        <v>0.09686470279</v>
      </c>
      <c r="DQ45" s="74">
        <f t="shared" si="111"/>
        <v>0.1662375871</v>
      </c>
      <c r="DR45" s="75">
        <f t="shared" si="112"/>
        <v>2.992276567</v>
      </c>
      <c r="DS45" s="75">
        <f t="shared" si="113"/>
        <v>0</v>
      </c>
      <c r="DT45" s="75">
        <f t="shared" si="114"/>
        <v>0</v>
      </c>
      <c r="DU45" s="75">
        <f t="shared" si="115"/>
        <v>2.992276567</v>
      </c>
      <c r="DV45" s="50">
        <f t="shared" si="116"/>
        <v>0</v>
      </c>
      <c r="DW45" s="72">
        <f t="shared" si="117"/>
        <v>0</v>
      </c>
      <c r="DX45" s="72">
        <f t="shared" si="118"/>
        <v>0</v>
      </c>
      <c r="DY45" s="72">
        <f t="shared" si="119"/>
        <v>0</v>
      </c>
      <c r="DZ45" s="73">
        <f t="shared" si="120"/>
        <v>0.009382770646</v>
      </c>
      <c r="EA45" s="74">
        <f t="shared" si="121"/>
        <v>0.009382770646</v>
      </c>
      <c r="EB45" s="75">
        <f t="shared" si="122"/>
        <v>0.2533348074</v>
      </c>
      <c r="EC45" s="75">
        <f t="shared" si="123"/>
        <v>0</v>
      </c>
      <c r="ED45" s="75">
        <f t="shared" si="124"/>
        <v>0</v>
      </c>
      <c r="EE45" s="75">
        <f t="shared" si="125"/>
        <v>0.2533348074</v>
      </c>
      <c r="EF45" s="76">
        <f t="shared" ref="EF45:EG45" si="904">CH45+CR45+DD45+DR45+EB45</f>
        <v>881.6768704</v>
      </c>
      <c r="EG45" s="76">
        <f t="shared" si="904"/>
        <v>0</v>
      </c>
      <c r="EH45" s="76">
        <f t="shared" si="127"/>
        <v>0</v>
      </c>
      <c r="EI45" s="77">
        <f t="shared" si="128"/>
        <v>881.6768704</v>
      </c>
      <c r="EJ45" s="50">
        <f t="shared" si="129"/>
        <v>0</v>
      </c>
      <c r="EK45" s="72">
        <f t="shared" si="130"/>
        <v>0</v>
      </c>
      <c r="EL45" s="72">
        <f t="shared" si="131"/>
        <v>0</v>
      </c>
      <c r="EM45" s="72">
        <f t="shared" si="132"/>
        <v>0</v>
      </c>
      <c r="EN45" s="73">
        <f t="shared" si="133"/>
        <v>29.69304414</v>
      </c>
      <c r="EO45" s="74">
        <f t="shared" si="134"/>
        <v>29.69304414</v>
      </c>
      <c r="EP45" s="75">
        <f t="shared" si="135"/>
        <v>154.2895833</v>
      </c>
      <c r="EQ45" s="75">
        <f t="shared" si="136"/>
        <v>0</v>
      </c>
      <c r="ER45" s="75">
        <f t="shared" si="137"/>
        <v>0</v>
      </c>
      <c r="ES45" s="75">
        <f t="shared" si="138"/>
        <v>154.2895833</v>
      </c>
      <c r="ET45" s="76">
        <f t="shared" ref="ET45:EU45" si="905">BV45+EP45</f>
        <v>136.2744655</v>
      </c>
      <c r="EU45" s="76">
        <f t="shared" si="905"/>
        <v>0</v>
      </c>
      <c r="EV45" s="76">
        <f t="shared" si="140"/>
        <v>0</v>
      </c>
      <c r="EW45" s="77">
        <f t="shared" si="141"/>
        <v>136.2744655</v>
      </c>
      <c r="EX45" s="50">
        <f t="shared" si="142"/>
        <v>0</v>
      </c>
      <c r="EY45" s="72">
        <f t="shared" si="143"/>
        <v>0</v>
      </c>
      <c r="EZ45" s="72">
        <f t="shared" si="144"/>
        <v>0</v>
      </c>
      <c r="FA45" s="72">
        <f t="shared" si="145"/>
        <v>0</v>
      </c>
      <c r="FB45" s="73">
        <f t="shared" si="146"/>
        <v>5.146020309</v>
      </c>
      <c r="FC45" s="74">
        <f t="shared" si="147"/>
        <v>5.146020309</v>
      </c>
      <c r="FD45" s="75">
        <f t="shared" si="148"/>
        <v>1.361466342</v>
      </c>
      <c r="FE45" s="75">
        <f t="shared" si="149"/>
        <v>0</v>
      </c>
      <c r="FF45" s="75">
        <f t="shared" si="150"/>
        <v>0</v>
      </c>
      <c r="FG45" s="75">
        <f t="shared" si="151"/>
        <v>1.361466342</v>
      </c>
      <c r="FH45" s="50">
        <f t="shared" si="152"/>
        <v>6.283185307</v>
      </c>
      <c r="FI45" s="72">
        <f t="shared" si="153"/>
        <v>6.283185307</v>
      </c>
      <c r="FJ45" s="72">
        <f t="shared" si="154"/>
        <v>0</v>
      </c>
      <c r="FK45" s="72">
        <f t="shared" si="155"/>
        <v>0</v>
      </c>
      <c r="FL45" s="73">
        <f t="shared" si="156"/>
        <v>0.08073405533</v>
      </c>
      <c r="FM45" s="74">
        <f t="shared" si="157"/>
        <v>0.08073405533</v>
      </c>
      <c r="FN45" s="75">
        <f t="shared" si="158"/>
        <v>-0.08073405533</v>
      </c>
      <c r="FO45" s="75">
        <f t="shared" si="159"/>
        <v>0</v>
      </c>
      <c r="FP45" s="75">
        <f t="shared" si="160"/>
        <v>3.141592654</v>
      </c>
      <c r="FQ45" s="75">
        <f t="shared" si="161"/>
        <v>0.08073405533</v>
      </c>
      <c r="FR45" s="76">
        <f t="shared" si="162"/>
        <v>18.03919725</v>
      </c>
      <c r="FS45" s="76">
        <f t="shared" si="163"/>
        <v>0</v>
      </c>
      <c r="FT45" s="76">
        <f t="shared" si="164"/>
        <v>0</v>
      </c>
      <c r="FU45" s="77">
        <f t="shared" si="165"/>
        <v>18.03919725</v>
      </c>
      <c r="FV45" s="50">
        <f t="shared" si="166"/>
        <v>0</v>
      </c>
      <c r="FW45" s="50">
        <f t="shared" si="167"/>
        <v>0</v>
      </c>
      <c r="FX45" s="72">
        <f t="shared" si="168"/>
        <v>0</v>
      </c>
      <c r="FY45" s="72">
        <f t="shared" si="169"/>
        <v>0</v>
      </c>
      <c r="FZ45" s="72">
        <f t="shared" si="170"/>
        <v>0</v>
      </c>
      <c r="GA45" s="73">
        <f t="shared" si="171"/>
        <v>18.03919725</v>
      </c>
      <c r="GB45" s="73">
        <f t="shared" si="172"/>
        <v>0.7345021828</v>
      </c>
      <c r="GC45" s="74">
        <f t="shared" si="173"/>
        <v>13.24982976</v>
      </c>
      <c r="GD45" s="75">
        <f t="shared" si="174"/>
        <v>1.472203307</v>
      </c>
      <c r="GE45" s="75">
        <f t="shared" si="175"/>
        <v>0</v>
      </c>
      <c r="GF45" s="75">
        <f t="shared" si="176"/>
        <v>0</v>
      </c>
      <c r="GG45" s="75">
        <f t="shared" si="177"/>
        <v>1.472203307</v>
      </c>
      <c r="GH45" s="78">
        <f t="shared" si="178"/>
        <v>-0.5</v>
      </c>
      <c r="GI45" s="78">
        <f t="shared" si="179"/>
        <v>-0.8660254038</v>
      </c>
      <c r="GJ45" s="78">
        <f t="shared" si="180"/>
        <v>-2.094395102</v>
      </c>
      <c r="GK45" s="78">
        <f t="shared" si="181"/>
        <v>1</v>
      </c>
      <c r="GL45" s="79">
        <f t="shared" si="182"/>
        <v>-0.5</v>
      </c>
      <c r="GM45" s="79">
        <f t="shared" si="183"/>
        <v>0.8660254038</v>
      </c>
      <c r="GN45" s="79">
        <f t="shared" si="184"/>
        <v>2.094395102</v>
      </c>
      <c r="GO45" s="79">
        <f t="shared" si="185"/>
        <v>1</v>
      </c>
      <c r="GP45" s="50">
        <f t="shared" si="186"/>
        <v>-2.094395102</v>
      </c>
      <c r="GQ45" s="50">
        <f t="shared" si="187"/>
        <v>0</v>
      </c>
      <c r="GR45" s="72">
        <f t="shared" si="188"/>
        <v>-2.094395102</v>
      </c>
      <c r="GS45" s="72">
        <f t="shared" si="189"/>
        <v>-2.094395102</v>
      </c>
      <c r="GT45" s="72">
        <f t="shared" si="190"/>
        <v>-2.094395102</v>
      </c>
      <c r="GU45" s="73">
        <f t="shared" si="191"/>
        <v>1</v>
      </c>
      <c r="GV45" s="73">
        <f t="shared" si="192"/>
        <v>1.361466342</v>
      </c>
      <c r="GW45" s="74">
        <f t="shared" si="193"/>
        <v>1.361466342</v>
      </c>
      <c r="GX45" s="75">
        <f t="shared" si="194"/>
        <v>-0.680733171</v>
      </c>
      <c r="GY45" s="75">
        <f t="shared" si="195"/>
        <v>-1.179064438</v>
      </c>
      <c r="GZ45" s="75">
        <f t="shared" si="196"/>
        <v>-2.094395102</v>
      </c>
      <c r="HA45" s="75">
        <f t="shared" si="197"/>
        <v>1.361466342</v>
      </c>
      <c r="HB45" s="50">
        <f t="shared" si="198"/>
        <v>2.094395102</v>
      </c>
      <c r="HC45" s="50">
        <f t="shared" si="199"/>
        <v>0</v>
      </c>
      <c r="HD45" s="72">
        <f t="shared" si="200"/>
        <v>2.094395102</v>
      </c>
      <c r="HE45" s="72">
        <f t="shared" si="201"/>
        <v>2.094395102</v>
      </c>
      <c r="HF45" s="72">
        <f t="shared" si="202"/>
        <v>2.094395102</v>
      </c>
      <c r="HG45" s="73">
        <f t="shared" si="203"/>
        <v>1</v>
      </c>
      <c r="HH45" s="73">
        <f t="shared" si="204"/>
        <v>1.472203307</v>
      </c>
      <c r="HI45" s="74">
        <f t="shared" si="205"/>
        <v>1.472203307</v>
      </c>
      <c r="HJ45" s="75">
        <f t="shared" si="206"/>
        <v>-0.7361016534</v>
      </c>
      <c r="HK45" s="75">
        <f t="shared" si="207"/>
        <v>1.274965463</v>
      </c>
      <c r="HL45" s="75">
        <f t="shared" si="208"/>
        <v>2.094395102</v>
      </c>
      <c r="HM45" s="75">
        <f t="shared" si="209"/>
        <v>1.472203307</v>
      </c>
      <c r="HN45" s="50">
        <f t="shared" si="210"/>
        <v>2.094395102</v>
      </c>
      <c r="HO45" s="50">
        <f t="shared" si="211"/>
        <v>0</v>
      </c>
      <c r="HP45" s="72">
        <f t="shared" si="212"/>
        <v>2.094395102</v>
      </c>
      <c r="HQ45" s="72">
        <f t="shared" si="213"/>
        <v>2.094395102</v>
      </c>
      <c r="HR45" s="72">
        <f t="shared" si="214"/>
        <v>2.094395102</v>
      </c>
      <c r="HS45" s="73">
        <f t="shared" si="215"/>
        <v>1</v>
      </c>
      <c r="HT45" s="73">
        <f t="shared" si="216"/>
        <v>1.361466342</v>
      </c>
      <c r="HU45" s="74">
        <f t="shared" si="217"/>
        <v>1.361466342</v>
      </c>
      <c r="HV45" s="75">
        <f t="shared" si="218"/>
        <v>-0.680733171</v>
      </c>
      <c r="HW45" s="75">
        <f t="shared" si="219"/>
        <v>1.179064438</v>
      </c>
      <c r="HX45" s="75">
        <f t="shared" si="220"/>
        <v>2.094395102</v>
      </c>
      <c r="HY45" s="75">
        <f t="shared" si="221"/>
        <v>1.361466342</v>
      </c>
      <c r="HZ45" s="50">
        <f t="shared" si="222"/>
        <v>-2.094395102</v>
      </c>
      <c r="IA45" s="50">
        <f t="shared" si="223"/>
        <v>0</v>
      </c>
      <c r="IB45" s="72">
        <f t="shared" si="224"/>
        <v>-2.094395102</v>
      </c>
      <c r="IC45" s="72">
        <f t="shared" si="225"/>
        <v>-2.094395102</v>
      </c>
      <c r="ID45" s="72">
        <f t="shared" si="226"/>
        <v>-2.094395102</v>
      </c>
      <c r="IE45" s="73">
        <f t="shared" si="227"/>
        <v>1</v>
      </c>
      <c r="IF45" s="73">
        <f t="shared" si="228"/>
        <v>1.472203307</v>
      </c>
      <c r="IG45" s="74">
        <f t="shared" si="229"/>
        <v>1.472203307</v>
      </c>
      <c r="IH45" s="75">
        <f t="shared" si="230"/>
        <v>-0.7361016534</v>
      </c>
      <c r="II45" s="75">
        <f t="shared" si="231"/>
        <v>-1.274965463</v>
      </c>
      <c r="IJ45" s="75">
        <f t="shared" si="232"/>
        <v>-2.094395102</v>
      </c>
      <c r="IK45" s="75">
        <f t="shared" si="233"/>
        <v>1.472203307</v>
      </c>
    </row>
    <row r="46" ht="12.75" customHeight="1">
      <c r="A46" s="80">
        <f>'Cubic Input'!P50</f>
        <v>0.1421007032</v>
      </c>
      <c r="B46" s="80">
        <f>'Cubic Input'!Q50</f>
        <v>-0.2629147134</v>
      </c>
      <c r="C46" s="80">
        <f>'Cubic Input'!R50</f>
        <v>0.871419725</v>
      </c>
      <c r="D46" s="80">
        <f>'Cubic Input'!S50</f>
        <v>-0.1066270623</v>
      </c>
      <c r="E46" s="80">
        <f t="shared" ref="E46:H46" si="906">0</f>
        <v>0</v>
      </c>
      <c r="F46" s="80">
        <f t="shared" si="906"/>
        <v>0</v>
      </c>
      <c r="G46" s="80">
        <f t="shared" si="906"/>
        <v>0</v>
      </c>
      <c r="H46" s="81">
        <f t="shared" si="906"/>
        <v>0</v>
      </c>
      <c r="I46" s="65">
        <f>'Cubic Input'!M50</f>
        <v>0.127232201</v>
      </c>
      <c r="J46" s="66">
        <f t="shared" si="27"/>
        <v>0.1268844566</v>
      </c>
      <c r="K46" s="66">
        <f t="shared" si="28"/>
        <v>0.861657745</v>
      </c>
      <c r="L46" s="67">
        <f t="shared" si="29"/>
        <v>0.1268844566</v>
      </c>
      <c r="M46" s="67">
        <f t="shared" si="30"/>
        <v>0</v>
      </c>
      <c r="N46" s="68">
        <f t="shared" si="31"/>
        <v>0.861657745</v>
      </c>
      <c r="O46" s="68">
        <f t="shared" si="32"/>
        <v>-2.274047854</v>
      </c>
      <c r="P46" s="69">
        <f t="shared" si="33"/>
        <v>0.861657745</v>
      </c>
      <c r="Q46" s="69">
        <f t="shared" si="34"/>
        <v>2.274047854</v>
      </c>
      <c r="R46" s="70">
        <f t="shared" ref="R46:U46" si="907">ATAN2(A46,E46)</f>
        <v>0</v>
      </c>
      <c r="S46" s="70">
        <f t="shared" si="907"/>
        <v>3.141592654</v>
      </c>
      <c r="T46" s="70">
        <f t="shared" si="907"/>
        <v>0</v>
      </c>
      <c r="U46" s="70">
        <f t="shared" si="907"/>
        <v>3.141592654</v>
      </c>
      <c r="V46" s="70">
        <f t="shared" ref="V46:Y46" si="908">SQRT(POWER(A46,2)+POWER(E46,2))</f>
        <v>0.1421007032</v>
      </c>
      <c r="W46" s="70">
        <f t="shared" si="908"/>
        <v>0.2629147134</v>
      </c>
      <c r="X46" s="70">
        <f t="shared" si="908"/>
        <v>0.871419725</v>
      </c>
      <c r="Y46" s="70">
        <f t="shared" si="908"/>
        <v>0.1066270623</v>
      </c>
      <c r="Z46" s="71">
        <f t="shared" ref="Z46:AC46" si="909">R46-$R46</f>
        <v>0</v>
      </c>
      <c r="AA46" s="71">
        <f t="shared" si="909"/>
        <v>3.141592654</v>
      </c>
      <c r="AB46" s="71">
        <f t="shared" si="909"/>
        <v>0</v>
      </c>
      <c r="AC46" s="71">
        <f t="shared" si="909"/>
        <v>3.141592654</v>
      </c>
      <c r="AD46" s="71">
        <f t="shared" ref="AD46:AG46" si="910">V46/$V46</f>
        <v>1</v>
      </c>
      <c r="AE46" s="71">
        <f t="shared" si="910"/>
        <v>1.850199947</v>
      </c>
      <c r="AF46" s="71">
        <f t="shared" si="910"/>
        <v>6.132409662</v>
      </c>
      <c r="AG46" s="71">
        <f t="shared" si="910"/>
        <v>0.750362665</v>
      </c>
      <c r="AH46" s="80">
        <f t="shared" ref="AH46:AK46" si="911">AD46*COS(Z46)</f>
        <v>1</v>
      </c>
      <c r="AI46" s="80">
        <f t="shared" si="911"/>
        <v>-1.850199947</v>
      </c>
      <c r="AJ46" s="80">
        <f t="shared" si="911"/>
        <v>6.132409662</v>
      </c>
      <c r="AK46" s="80">
        <f t="shared" si="911"/>
        <v>-0.750362665</v>
      </c>
      <c r="AL46" s="80">
        <f t="shared" ref="AL46:AO46" si="912">AD46*SIN(Z46)</f>
        <v>0</v>
      </c>
      <c r="AM46" s="80">
        <f t="shared" si="912"/>
        <v>0</v>
      </c>
      <c r="AN46" s="80">
        <f t="shared" si="912"/>
        <v>0</v>
      </c>
      <c r="AO46" s="80">
        <f t="shared" si="912"/>
        <v>0</v>
      </c>
      <c r="AP46" s="50">
        <f t="shared" si="41"/>
        <v>9.424777961</v>
      </c>
      <c r="AQ46" s="72">
        <f t="shared" si="42"/>
        <v>9.424777961</v>
      </c>
      <c r="AR46" s="72">
        <f t="shared" si="43"/>
        <v>3.141592654</v>
      </c>
      <c r="AS46" s="72">
        <f t="shared" si="44"/>
        <v>3.141592654</v>
      </c>
      <c r="AT46" s="73">
        <f t="shared" si="45"/>
        <v>6.333678174</v>
      </c>
      <c r="AU46" s="74">
        <f t="shared" si="46"/>
        <v>6.333678174</v>
      </c>
      <c r="AV46" s="75">
        <f t="shared" si="47"/>
        <v>12.66735635</v>
      </c>
      <c r="AW46" s="75">
        <f t="shared" si="48"/>
        <v>0</v>
      </c>
      <c r="AX46" s="75">
        <f t="shared" si="49"/>
        <v>0</v>
      </c>
      <c r="AY46" s="75">
        <f t="shared" si="50"/>
        <v>12.66735635</v>
      </c>
      <c r="AZ46" s="50">
        <f t="shared" ref="AZ46:BA46" si="913">AZ$1*AA46</f>
        <v>3.141592654</v>
      </c>
      <c r="BA46" s="50">
        <f t="shared" si="913"/>
        <v>0</v>
      </c>
      <c r="BB46" s="72">
        <f t="shared" si="52"/>
        <v>3.141592654</v>
      </c>
      <c r="BC46" s="72">
        <f t="shared" si="53"/>
        <v>3.141592654</v>
      </c>
      <c r="BD46" s="72">
        <f t="shared" si="54"/>
        <v>3.141592654</v>
      </c>
      <c r="BE46" s="73">
        <f t="shared" ref="BE46:BF46" si="914">POWER(AE46,BE$1)</f>
        <v>1.850199947</v>
      </c>
      <c r="BF46" s="73">
        <f t="shared" si="914"/>
        <v>6.132409662</v>
      </c>
      <c r="BG46" s="74">
        <f t="shared" si="56"/>
        <v>11.34618403</v>
      </c>
      <c r="BH46" s="75">
        <f t="shared" si="57"/>
        <v>-102.1156563</v>
      </c>
      <c r="BI46" s="75">
        <f t="shared" si="58"/>
        <v>0</v>
      </c>
      <c r="BJ46" s="75">
        <f t="shared" si="59"/>
        <v>3.141592654</v>
      </c>
      <c r="BK46" s="75">
        <f t="shared" si="60"/>
        <v>102.1156563</v>
      </c>
      <c r="BL46" s="50">
        <f t="shared" si="61"/>
        <v>3.141592654</v>
      </c>
      <c r="BM46" s="72">
        <f t="shared" si="62"/>
        <v>3.141592654</v>
      </c>
      <c r="BN46" s="72">
        <f t="shared" si="63"/>
        <v>3.141592654</v>
      </c>
      <c r="BO46" s="72">
        <f t="shared" si="64"/>
        <v>3.141592654</v>
      </c>
      <c r="BP46" s="73">
        <f t="shared" si="65"/>
        <v>0.750362665</v>
      </c>
      <c r="BQ46" s="74">
        <f t="shared" si="66"/>
        <v>0.750362665</v>
      </c>
      <c r="BR46" s="75">
        <f t="shared" si="67"/>
        <v>20.25979196</v>
      </c>
      <c r="BS46" s="75">
        <f t="shared" si="68"/>
        <v>0</v>
      </c>
      <c r="BT46" s="75">
        <f t="shared" si="69"/>
        <v>0</v>
      </c>
      <c r="BU46" s="75">
        <f t="shared" si="70"/>
        <v>20.25979196</v>
      </c>
      <c r="BV46" s="76">
        <f t="shared" ref="BV46:BW46" si="915">AV46+BH46+BR46</f>
        <v>-69.18850796</v>
      </c>
      <c r="BW46" s="76">
        <f t="shared" si="915"/>
        <v>0</v>
      </c>
      <c r="BX46" s="76">
        <f t="shared" si="72"/>
        <v>3.141592654</v>
      </c>
      <c r="BY46" s="77">
        <f t="shared" si="73"/>
        <v>69.18850796</v>
      </c>
      <c r="BZ46" s="50">
        <f t="shared" ref="BZ46:CA46" si="916">BZ$1*AA46</f>
        <v>6.283185307</v>
      </c>
      <c r="CA46" s="50">
        <f t="shared" si="916"/>
        <v>0</v>
      </c>
      <c r="CB46" s="72">
        <f t="shared" si="75"/>
        <v>6.283185307</v>
      </c>
      <c r="CC46" s="72">
        <f t="shared" si="76"/>
        <v>0</v>
      </c>
      <c r="CD46" s="72">
        <f t="shared" si="77"/>
        <v>0</v>
      </c>
      <c r="CE46" s="73">
        <f t="shared" ref="CE46:CF46" si="917">POWER(AE46,CE$1)</f>
        <v>3.423239843</v>
      </c>
      <c r="CF46" s="73">
        <f t="shared" si="917"/>
        <v>37.60644826</v>
      </c>
      <c r="CG46" s="74">
        <f t="shared" si="79"/>
        <v>128.735892</v>
      </c>
      <c r="CH46" s="75">
        <f t="shared" si="80"/>
        <v>-128.735892</v>
      </c>
      <c r="CI46" s="75">
        <f t="shared" si="81"/>
        <v>0</v>
      </c>
      <c r="CJ46" s="75">
        <f t="shared" si="82"/>
        <v>3.141592654</v>
      </c>
      <c r="CK46" s="75">
        <f t="shared" si="83"/>
        <v>128.735892</v>
      </c>
      <c r="CL46" s="50">
        <f t="shared" si="84"/>
        <v>0</v>
      </c>
      <c r="CM46" s="72">
        <f t="shared" si="85"/>
        <v>0</v>
      </c>
      <c r="CN46" s="72">
        <f t="shared" si="86"/>
        <v>0</v>
      </c>
      <c r="CO46" s="72">
        <f t="shared" si="87"/>
        <v>0</v>
      </c>
      <c r="CP46" s="73">
        <f t="shared" si="88"/>
        <v>230.6181467</v>
      </c>
      <c r="CQ46" s="74">
        <f t="shared" si="89"/>
        <v>230.6181467</v>
      </c>
      <c r="CR46" s="75">
        <f t="shared" si="90"/>
        <v>922.4725866</v>
      </c>
      <c r="CS46" s="75">
        <f t="shared" si="91"/>
        <v>0</v>
      </c>
      <c r="CT46" s="75">
        <f t="shared" si="92"/>
        <v>0</v>
      </c>
      <c r="CU46" s="75">
        <f t="shared" si="93"/>
        <v>922.4725866</v>
      </c>
      <c r="CV46" s="50">
        <f t="shared" si="94"/>
        <v>9.424777961</v>
      </c>
      <c r="CW46" s="50">
        <f t="shared" si="95"/>
        <v>3.141592654</v>
      </c>
      <c r="CX46" s="72">
        <f t="shared" si="96"/>
        <v>12.56637061</v>
      </c>
      <c r="CY46" s="72">
        <f t="shared" si="97"/>
        <v>0</v>
      </c>
      <c r="CZ46" s="72">
        <f t="shared" si="98"/>
        <v>0</v>
      </c>
      <c r="DA46" s="73">
        <f t="shared" si="99"/>
        <v>6.333678174</v>
      </c>
      <c r="DB46" s="73">
        <f t="shared" si="100"/>
        <v>0.750362665</v>
      </c>
      <c r="DC46" s="74">
        <f t="shared" si="101"/>
        <v>4.752555634</v>
      </c>
      <c r="DD46" s="75">
        <f t="shared" si="102"/>
        <v>19.01022254</v>
      </c>
      <c r="DE46" s="75">
        <f t="shared" si="103"/>
        <v>0</v>
      </c>
      <c r="DF46" s="75">
        <f t="shared" si="104"/>
        <v>0</v>
      </c>
      <c r="DG46" s="75">
        <f t="shared" si="105"/>
        <v>19.01022254</v>
      </c>
      <c r="DH46" s="50">
        <f t="shared" ref="DH46:DJ46" si="918">DH$1*AA46</f>
        <v>3.141592654</v>
      </c>
      <c r="DI46" s="50">
        <f t="shared" si="918"/>
        <v>0</v>
      </c>
      <c r="DJ46" s="50">
        <f t="shared" si="918"/>
        <v>3.141592654</v>
      </c>
      <c r="DK46" s="72">
        <f t="shared" si="107"/>
        <v>6.283185307</v>
      </c>
      <c r="DL46" s="72">
        <f t="shared" si="108"/>
        <v>0</v>
      </c>
      <c r="DM46" s="72">
        <f t="shared" si="109"/>
        <v>0</v>
      </c>
      <c r="DN46" s="73">
        <f t="shared" ref="DN46:DP46" si="919">POWER(AE46,DN$1)</f>
        <v>1.850199947</v>
      </c>
      <c r="DO46" s="73">
        <f t="shared" si="919"/>
        <v>6.132409662</v>
      </c>
      <c r="DP46" s="73">
        <f t="shared" si="919"/>
        <v>0.750362665</v>
      </c>
      <c r="DQ46" s="74">
        <f t="shared" si="111"/>
        <v>8.513752886</v>
      </c>
      <c r="DR46" s="75">
        <f t="shared" si="112"/>
        <v>-153.2475519</v>
      </c>
      <c r="DS46" s="75">
        <f t="shared" si="113"/>
        <v>0</v>
      </c>
      <c r="DT46" s="75">
        <f t="shared" si="114"/>
        <v>3.141592654</v>
      </c>
      <c r="DU46" s="75">
        <f t="shared" si="115"/>
        <v>153.2475519</v>
      </c>
      <c r="DV46" s="50">
        <f t="shared" si="116"/>
        <v>6.283185307</v>
      </c>
      <c r="DW46" s="72">
        <f t="shared" si="117"/>
        <v>6.283185307</v>
      </c>
      <c r="DX46" s="72">
        <f t="shared" si="118"/>
        <v>0</v>
      </c>
      <c r="DY46" s="72">
        <f t="shared" si="119"/>
        <v>0</v>
      </c>
      <c r="DZ46" s="73">
        <f t="shared" si="120"/>
        <v>0.563044129</v>
      </c>
      <c r="EA46" s="74">
        <f t="shared" si="121"/>
        <v>0.563044129</v>
      </c>
      <c r="EB46" s="75">
        <f t="shared" si="122"/>
        <v>15.20219148</v>
      </c>
      <c r="EC46" s="75">
        <f t="shared" si="123"/>
        <v>0</v>
      </c>
      <c r="ED46" s="75">
        <f t="shared" si="124"/>
        <v>0</v>
      </c>
      <c r="EE46" s="75">
        <f t="shared" si="125"/>
        <v>15.20219148</v>
      </c>
      <c r="EF46" s="76">
        <f t="shared" ref="EF46:EG46" si="920">CH46+CR46+DD46+DR46+EB46</f>
        <v>674.7015567</v>
      </c>
      <c r="EG46" s="76">
        <f t="shared" si="920"/>
        <v>0</v>
      </c>
      <c r="EH46" s="76">
        <f t="shared" si="127"/>
        <v>0</v>
      </c>
      <c r="EI46" s="77">
        <f t="shared" si="128"/>
        <v>674.7015567</v>
      </c>
      <c r="EJ46" s="50">
        <f t="shared" si="129"/>
        <v>0</v>
      </c>
      <c r="EK46" s="72">
        <f t="shared" si="130"/>
        <v>0</v>
      </c>
      <c r="EL46" s="72">
        <f t="shared" si="131"/>
        <v>0</v>
      </c>
      <c r="EM46" s="72">
        <f t="shared" si="132"/>
        <v>0</v>
      </c>
      <c r="EN46" s="73">
        <f t="shared" si="133"/>
        <v>25.97501793</v>
      </c>
      <c r="EO46" s="74">
        <f t="shared" si="134"/>
        <v>25.97501793</v>
      </c>
      <c r="EP46" s="75">
        <f t="shared" si="135"/>
        <v>134.9701524</v>
      </c>
      <c r="EQ46" s="75">
        <f t="shared" si="136"/>
        <v>0</v>
      </c>
      <c r="ER46" s="75">
        <f t="shared" si="137"/>
        <v>0</v>
      </c>
      <c r="ES46" s="75">
        <f t="shared" si="138"/>
        <v>134.9701524</v>
      </c>
      <c r="ET46" s="76">
        <f t="shared" ref="ET46:EU46" si="921">BV46+EP46</f>
        <v>65.78164441</v>
      </c>
      <c r="EU46" s="76">
        <f t="shared" si="921"/>
        <v>0</v>
      </c>
      <c r="EV46" s="76">
        <f t="shared" si="140"/>
        <v>0</v>
      </c>
      <c r="EW46" s="77">
        <f t="shared" si="141"/>
        <v>65.78164441</v>
      </c>
      <c r="EX46" s="50">
        <f t="shared" si="142"/>
        <v>0</v>
      </c>
      <c r="EY46" s="72">
        <f t="shared" si="143"/>
        <v>0</v>
      </c>
      <c r="EZ46" s="72">
        <f t="shared" si="144"/>
        <v>0</v>
      </c>
      <c r="FA46" s="72">
        <f t="shared" si="145"/>
        <v>0</v>
      </c>
      <c r="FB46" s="73">
        <f t="shared" si="146"/>
        <v>4.036778393</v>
      </c>
      <c r="FC46" s="74">
        <f t="shared" si="147"/>
        <v>4.036778393</v>
      </c>
      <c r="FD46" s="75">
        <f t="shared" si="148"/>
        <v>1.067997711</v>
      </c>
      <c r="FE46" s="75">
        <f t="shared" si="149"/>
        <v>0</v>
      </c>
      <c r="FF46" s="75">
        <f t="shared" si="150"/>
        <v>0</v>
      </c>
      <c r="FG46" s="75">
        <f t="shared" si="151"/>
        <v>1.067997711</v>
      </c>
      <c r="FH46" s="50">
        <f t="shared" si="152"/>
        <v>6.283185307</v>
      </c>
      <c r="FI46" s="72">
        <f t="shared" si="153"/>
        <v>6.283185307</v>
      </c>
      <c r="FJ46" s="72">
        <f t="shared" si="154"/>
        <v>0</v>
      </c>
      <c r="FK46" s="72">
        <f t="shared" si="155"/>
        <v>0</v>
      </c>
      <c r="FL46" s="73">
        <f t="shared" si="156"/>
        <v>3.423239843</v>
      </c>
      <c r="FM46" s="74">
        <f t="shared" si="157"/>
        <v>3.423239843</v>
      </c>
      <c r="FN46" s="75">
        <f t="shared" si="158"/>
        <v>-3.423239843</v>
      </c>
      <c r="FO46" s="75">
        <f t="shared" si="159"/>
        <v>0</v>
      </c>
      <c r="FP46" s="75">
        <f t="shared" si="160"/>
        <v>3.141592654</v>
      </c>
      <c r="FQ46" s="75">
        <f t="shared" si="161"/>
        <v>3.423239843</v>
      </c>
      <c r="FR46" s="76">
        <f t="shared" si="162"/>
        <v>14.97398914</v>
      </c>
      <c r="FS46" s="76">
        <f t="shared" si="163"/>
        <v>0</v>
      </c>
      <c r="FT46" s="76">
        <f t="shared" si="164"/>
        <v>0</v>
      </c>
      <c r="FU46" s="77">
        <f t="shared" si="165"/>
        <v>14.97398914</v>
      </c>
      <c r="FV46" s="50">
        <f t="shared" si="166"/>
        <v>0</v>
      </c>
      <c r="FW46" s="50">
        <f t="shared" si="167"/>
        <v>0</v>
      </c>
      <c r="FX46" s="72">
        <f t="shared" si="168"/>
        <v>0</v>
      </c>
      <c r="FY46" s="72">
        <f t="shared" si="169"/>
        <v>0</v>
      </c>
      <c r="FZ46" s="72">
        <f t="shared" si="170"/>
        <v>0</v>
      </c>
      <c r="GA46" s="73">
        <f t="shared" si="171"/>
        <v>14.97398914</v>
      </c>
      <c r="GB46" s="73">
        <f t="shared" si="172"/>
        <v>0.9363315946</v>
      </c>
      <c r="GC46" s="74">
        <f t="shared" si="173"/>
        <v>14.02061913</v>
      </c>
      <c r="GD46" s="75">
        <f t="shared" si="174"/>
        <v>1.55784657</v>
      </c>
      <c r="GE46" s="75">
        <f t="shared" si="175"/>
        <v>0</v>
      </c>
      <c r="GF46" s="75">
        <f t="shared" si="176"/>
        <v>0</v>
      </c>
      <c r="GG46" s="75">
        <f t="shared" si="177"/>
        <v>1.55784657</v>
      </c>
      <c r="GH46" s="78">
        <f t="shared" si="178"/>
        <v>-0.5</v>
      </c>
      <c r="GI46" s="78">
        <f t="shared" si="179"/>
        <v>-0.8660254038</v>
      </c>
      <c r="GJ46" s="78">
        <f t="shared" si="180"/>
        <v>-2.094395102</v>
      </c>
      <c r="GK46" s="78">
        <f t="shared" si="181"/>
        <v>1</v>
      </c>
      <c r="GL46" s="79">
        <f t="shared" si="182"/>
        <v>-0.5</v>
      </c>
      <c r="GM46" s="79">
        <f t="shared" si="183"/>
        <v>0.8660254038</v>
      </c>
      <c r="GN46" s="79">
        <f t="shared" si="184"/>
        <v>2.094395102</v>
      </c>
      <c r="GO46" s="79">
        <f t="shared" si="185"/>
        <v>1</v>
      </c>
      <c r="GP46" s="50">
        <f t="shared" si="186"/>
        <v>-2.094395102</v>
      </c>
      <c r="GQ46" s="50">
        <f t="shared" si="187"/>
        <v>0</v>
      </c>
      <c r="GR46" s="72">
        <f t="shared" si="188"/>
        <v>-2.094395102</v>
      </c>
      <c r="GS46" s="72">
        <f t="shared" si="189"/>
        <v>-2.094395102</v>
      </c>
      <c r="GT46" s="72">
        <f t="shared" si="190"/>
        <v>-2.094395102</v>
      </c>
      <c r="GU46" s="73">
        <f t="shared" si="191"/>
        <v>1</v>
      </c>
      <c r="GV46" s="73">
        <f t="shared" si="192"/>
        <v>1.067997711</v>
      </c>
      <c r="GW46" s="74">
        <f t="shared" si="193"/>
        <v>1.067997711</v>
      </c>
      <c r="GX46" s="75">
        <f t="shared" si="194"/>
        <v>-0.5339988556</v>
      </c>
      <c r="GY46" s="75">
        <f t="shared" si="195"/>
        <v>-0.9249131491</v>
      </c>
      <c r="GZ46" s="75">
        <f t="shared" si="196"/>
        <v>-2.094395102</v>
      </c>
      <c r="HA46" s="75">
        <f t="shared" si="197"/>
        <v>1.067997711</v>
      </c>
      <c r="HB46" s="50">
        <f t="shared" si="198"/>
        <v>2.094395102</v>
      </c>
      <c r="HC46" s="50">
        <f t="shared" si="199"/>
        <v>0</v>
      </c>
      <c r="HD46" s="72">
        <f t="shared" si="200"/>
        <v>2.094395102</v>
      </c>
      <c r="HE46" s="72">
        <f t="shared" si="201"/>
        <v>2.094395102</v>
      </c>
      <c r="HF46" s="72">
        <f t="shared" si="202"/>
        <v>2.094395102</v>
      </c>
      <c r="HG46" s="73">
        <f t="shared" si="203"/>
        <v>1</v>
      </c>
      <c r="HH46" s="73">
        <f t="shared" si="204"/>
        <v>1.55784657</v>
      </c>
      <c r="HI46" s="74">
        <f t="shared" si="205"/>
        <v>1.55784657</v>
      </c>
      <c r="HJ46" s="75">
        <f t="shared" si="206"/>
        <v>-0.7789232851</v>
      </c>
      <c r="HK46" s="75">
        <f t="shared" si="207"/>
        <v>1.349134705</v>
      </c>
      <c r="HL46" s="75">
        <f t="shared" si="208"/>
        <v>2.094395102</v>
      </c>
      <c r="HM46" s="75">
        <f t="shared" si="209"/>
        <v>1.55784657</v>
      </c>
      <c r="HN46" s="50">
        <f t="shared" si="210"/>
        <v>2.094395102</v>
      </c>
      <c r="HO46" s="50">
        <f t="shared" si="211"/>
        <v>0</v>
      </c>
      <c r="HP46" s="72">
        <f t="shared" si="212"/>
        <v>2.094395102</v>
      </c>
      <c r="HQ46" s="72">
        <f t="shared" si="213"/>
        <v>2.094395102</v>
      </c>
      <c r="HR46" s="72">
        <f t="shared" si="214"/>
        <v>2.094395102</v>
      </c>
      <c r="HS46" s="73">
        <f t="shared" si="215"/>
        <v>1</v>
      </c>
      <c r="HT46" s="73">
        <f t="shared" si="216"/>
        <v>1.067997711</v>
      </c>
      <c r="HU46" s="74">
        <f t="shared" si="217"/>
        <v>1.067997711</v>
      </c>
      <c r="HV46" s="75">
        <f t="shared" si="218"/>
        <v>-0.5339988556</v>
      </c>
      <c r="HW46" s="75">
        <f t="shared" si="219"/>
        <v>0.9249131491</v>
      </c>
      <c r="HX46" s="75">
        <f t="shared" si="220"/>
        <v>2.094395102</v>
      </c>
      <c r="HY46" s="75">
        <f t="shared" si="221"/>
        <v>1.067997711</v>
      </c>
      <c r="HZ46" s="50">
        <f t="shared" si="222"/>
        <v>-2.094395102</v>
      </c>
      <c r="IA46" s="50">
        <f t="shared" si="223"/>
        <v>0</v>
      </c>
      <c r="IB46" s="72">
        <f t="shared" si="224"/>
        <v>-2.094395102</v>
      </c>
      <c r="IC46" s="72">
        <f t="shared" si="225"/>
        <v>-2.094395102</v>
      </c>
      <c r="ID46" s="72">
        <f t="shared" si="226"/>
        <v>-2.094395102</v>
      </c>
      <c r="IE46" s="73">
        <f t="shared" si="227"/>
        <v>1</v>
      </c>
      <c r="IF46" s="73">
        <f t="shared" si="228"/>
        <v>1.55784657</v>
      </c>
      <c r="IG46" s="74">
        <f t="shared" si="229"/>
        <v>1.55784657</v>
      </c>
      <c r="IH46" s="75">
        <f t="shared" si="230"/>
        <v>-0.7789232851</v>
      </c>
      <c r="II46" s="75">
        <f t="shared" si="231"/>
        <v>-1.349134705</v>
      </c>
      <c r="IJ46" s="75">
        <f t="shared" si="232"/>
        <v>-2.094395102</v>
      </c>
      <c r="IK46" s="75">
        <f t="shared" si="233"/>
        <v>1.55784657</v>
      </c>
    </row>
    <row r="47" ht="12.75" customHeight="1">
      <c r="A47" s="80">
        <f>'Cubic Input'!P51</f>
        <v>0.1421007032</v>
      </c>
      <c r="B47" s="80">
        <f>'Cubic Input'!Q51</f>
        <v>-0.5919805402</v>
      </c>
      <c r="C47" s="80">
        <f>'Cubic Input'!R51</f>
        <v>0.8308003059</v>
      </c>
      <c r="D47" s="80">
        <f>'Cubic Input'!S51</f>
        <v>-0.05590968802</v>
      </c>
      <c r="E47" s="80">
        <f t="shared" ref="E47:H47" si="922">0</f>
        <v>0</v>
      </c>
      <c r="F47" s="80">
        <f t="shared" si="922"/>
        <v>0</v>
      </c>
      <c r="G47" s="80">
        <f t="shared" si="922"/>
        <v>0</v>
      </c>
      <c r="H47" s="81">
        <f t="shared" si="922"/>
        <v>0</v>
      </c>
      <c r="I47" s="65">
        <f>'Cubic Input'!M51</f>
        <v>0.08477720289</v>
      </c>
      <c r="J47" s="66">
        <f t="shared" si="27"/>
        <v>0.070807984</v>
      </c>
      <c r="K47" s="66">
        <f t="shared" si="28"/>
        <v>2.047557341</v>
      </c>
      <c r="L47" s="67">
        <f t="shared" si="29"/>
        <v>0.070807984</v>
      </c>
      <c r="M47" s="67">
        <f t="shared" si="30"/>
        <v>0</v>
      </c>
      <c r="N47" s="68">
        <f t="shared" si="31"/>
        <v>2.047557341</v>
      </c>
      <c r="O47" s="68">
        <f t="shared" si="32"/>
        <v>-1.16794788</v>
      </c>
      <c r="P47" s="69">
        <f t="shared" si="33"/>
        <v>2.047557341</v>
      </c>
      <c r="Q47" s="69">
        <f t="shared" si="34"/>
        <v>1.16794788</v>
      </c>
      <c r="R47" s="70">
        <f t="shared" ref="R47:U47" si="923">ATAN2(A47,E47)</f>
        <v>0</v>
      </c>
      <c r="S47" s="70">
        <f t="shared" si="923"/>
        <v>3.141592654</v>
      </c>
      <c r="T47" s="70">
        <f t="shared" si="923"/>
        <v>0</v>
      </c>
      <c r="U47" s="70">
        <f t="shared" si="923"/>
        <v>3.141592654</v>
      </c>
      <c r="V47" s="70">
        <f t="shared" ref="V47:Y47" si="924">SQRT(POWER(A47,2)+POWER(E47,2))</f>
        <v>0.1421007032</v>
      </c>
      <c r="W47" s="70">
        <f t="shared" si="924"/>
        <v>0.5919805402</v>
      </c>
      <c r="X47" s="70">
        <f t="shared" si="924"/>
        <v>0.8308003059</v>
      </c>
      <c r="Y47" s="70">
        <f t="shared" si="924"/>
        <v>0.05590968802</v>
      </c>
      <c r="Z47" s="71">
        <f t="shared" ref="Z47:AC47" si="925">R47-$R47</f>
        <v>0</v>
      </c>
      <c r="AA47" s="71">
        <f t="shared" si="925"/>
        <v>3.141592654</v>
      </c>
      <c r="AB47" s="71">
        <f t="shared" si="925"/>
        <v>0</v>
      </c>
      <c r="AC47" s="71">
        <f t="shared" si="925"/>
        <v>3.141592654</v>
      </c>
      <c r="AD47" s="71">
        <f t="shared" ref="AD47:AG47" si="926">V47/$V47</f>
        <v>1</v>
      </c>
      <c r="AE47" s="71">
        <f t="shared" si="926"/>
        <v>4.165922667</v>
      </c>
      <c r="AF47" s="71">
        <f t="shared" si="926"/>
        <v>5.846560133</v>
      </c>
      <c r="AG47" s="71">
        <f t="shared" si="926"/>
        <v>0.3934511708</v>
      </c>
      <c r="AH47" s="80">
        <f t="shared" ref="AH47:AK47" si="927">AD47*COS(Z47)</f>
        <v>1</v>
      </c>
      <c r="AI47" s="80">
        <f t="shared" si="927"/>
        <v>-4.165922667</v>
      </c>
      <c r="AJ47" s="80">
        <f t="shared" si="927"/>
        <v>5.846560133</v>
      </c>
      <c r="AK47" s="80">
        <f t="shared" si="927"/>
        <v>-0.3934511708</v>
      </c>
      <c r="AL47" s="80">
        <f t="shared" ref="AL47:AO47" si="928">AD47*SIN(Z47)</f>
        <v>0</v>
      </c>
      <c r="AM47" s="80">
        <f t="shared" si="928"/>
        <v>0</v>
      </c>
      <c r="AN47" s="80">
        <f t="shared" si="928"/>
        <v>0</v>
      </c>
      <c r="AO47" s="80">
        <f t="shared" si="928"/>
        <v>0</v>
      </c>
      <c r="AP47" s="50">
        <f t="shared" si="41"/>
        <v>9.424777961</v>
      </c>
      <c r="AQ47" s="72">
        <f t="shared" si="42"/>
        <v>9.424777961</v>
      </c>
      <c r="AR47" s="72">
        <f t="shared" si="43"/>
        <v>3.141592654</v>
      </c>
      <c r="AS47" s="72">
        <f t="shared" si="44"/>
        <v>3.141592654</v>
      </c>
      <c r="AT47" s="73">
        <f t="shared" si="45"/>
        <v>72.29921989</v>
      </c>
      <c r="AU47" s="74">
        <f t="shared" si="46"/>
        <v>72.29921989</v>
      </c>
      <c r="AV47" s="75">
        <f t="shared" si="47"/>
        <v>144.5984398</v>
      </c>
      <c r="AW47" s="75">
        <f t="shared" si="48"/>
        <v>0</v>
      </c>
      <c r="AX47" s="75">
        <f t="shared" si="49"/>
        <v>0</v>
      </c>
      <c r="AY47" s="75">
        <f t="shared" si="50"/>
        <v>144.5984398</v>
      </c>
      <c r="AZ47" s="50">
        <f t="shared" ref="AZ47:BA47" si="929">AZ$1*AA47</f>
        <v>3.141592654</v>
      </c>
      <c r="BA47" s="50">
        <f t="shared" si="929"/>
        <v>0</v>
      </c>
      <c r="BB47" s="72">
        <f t="shared" si="52"/>
        <v>3.141592654</v>
      </c>
      <c r="BC47" s="72">
        <f t="shared" si="53"/>
        <v>3.141592654</v>
      </c>
      <c r="BD47" s="72">
        <f t="shared" si="54"/>
        <v>3.141592654</v>
      </c>
      <c r="BE47" s="73">
        <f t="shared" ref="BE47:BF47" si="930">POWER(AE47,BE$1)</f>
        <v>4.165922667</v>
      </c>
      <c r="BF47" s="73">
        <f t="shared" si="930"/>
        <v>5.846560133</v>
      </c>
      <c r="BG47" s="74">
        <f t="shared" si="56"/>
        <v>24.35631738</v>
      </c>
      <c r="BH47" s="75">
        <f t="shared" si="57"/>
        <v>-219.2068564</v>
      </c>
      <c r="BI47" s="75">
        <f t="shared" si="58"/>
        <v>0</v>
      </c>
      <c r="BJ47" s="75">
        <f t="shared" si="59"/>
        <v>3.141592654</v>
      </c>
      <c r="BK47" s="75">
        <f t="shared" si="60"/>
        <v>219.2068564</v>
      </c>
      <c r="BL47" s="50">
        <f t="shared" si="61"/>
        <v>3.141592654</v>
      </c>
      <c r="BM47" s="72">
        <f t="shared" si="62"/>
        <v>3.141592654</v>
      </c>
      <c r="BN47" s="72">
        <f t="shared" si="63"/>
        <v>3.141592654</v>
      </c>
      <c r="BO47" s="72">
        <f t="shared" si="64"/>
        <v>3.141592654</v>
      </c>
      <c r="BP47" s="73">
        <f t="shared" si="65"/>
        <v>0.3934511708</v>
      </c>
      <c r="BQ47" s="74">
        <f t="shared" si="66"/>
        <v>0.3934511708</v>
      </c>
      <c r="BR47" s="75">
        <f t="shared" si="67"/>
        <v>10.62318161</v>
      </c>
      <c r="BS47" s="75">
        <f t="shared" si="68"/>
        <v>0</v>
      </c>
      <c r="BT47" s="75">
        <f t="shared" si="69"/>
        <v>0</v>
      </c>
      <c r="BU47" s="75">
        <f t="shared" si="70"/>
        <v>10.62318161</v>
      </c>
      <c r="BV47" s="76">
        <f t="shared" ref="BV47:BW47" si="931">AV47+BH47+BR47</f>
        <v>-63.98523502</v>
      </c>
      <c r="BW47" s="76">
        <f t="shared" si="931"/>
        <v>0</v>
      </c>
      <c r="BX47" s="76">
        <f t="shared" si="72"/>
        <v>3.141592654</v>
      </c>
      <c r="BY47" s="77">
        <f t="shared" si="73"/>
        <v>63.98523502</v>
      </c>
      <c r="BZ47" s="50">
        <f t="shared" ref="BZ47:CA47" si="932">BZ$1*AA47</f>
        <v>6.283185307</v>
      </c>
      <c r="CA47" s="50">
        <f t="shared" si="932"/>
        <v>0</v>
      </c>
      <c r="CB47" s="72">
        <f t="shared" si="75"/>
        <v>6.283185307</v>
      </c>
      <c r="CC47" s="72">
        <f t="shared" si="76"/>
        <v>0</v>
      </c>
      <c r="CD47" s="72">
        <f t="shared" si="77"/>
        <v>0</v>
      </c>
      <c r="CE47" s="73">
        <f t="shared" ref="CE47:CF47" si="933">POWER(AE47,CE$1)</f>
        <v>17.35491167</v>
      </c>
      <c r="CF47" s="73">
        <f t="shared" si="933"/>
        <v>34.18226538</v>
      </c>
      <c r="CG47" s="74">
        <f t="shared" si="79"/>
        <v>593.2301963</v>
      </c>
      <c r="CH47" s="75">
        <f t="shared" si="80"/>
        <v>-593.2301963</v>
      </c>
      <c r="CI47" s="75">
        <f t="shared" si="81"/>
        <v>0</v>
      </c>
      <c r="CJ47" s="75">
        <f t="shared" si="82"/>
        <v>3.141592654</v>
      </c>
      <c r="CK47" s="75">
        <f t="shared" si="83"/>
        <v>593.2301963</v>
      </c>
      <c r="CL47" s="50">
        <f t="shared" si="84"/>
        <v>0</v>
      </c>
      <c r="CM47" s="72">
        <f t="shared" si="85"/>
        <v>0</v>
      </c>
      <c r="CN47" s="72">
        <f t="shared" si="86"/>
        <v>0</v>
      </c>
      <c r="CO47" s="72">
        <f t="shared" si="87"/>
        <v>0</v>
      </c>
      <c r="CP47" s="73">
        <f t="shared" si="88"/>
        <v>199.84867</v>
      </c>
      <c r="CQ47" s="74">
        <f t="shared" si="89"/>
        <v>199.84867</v>
      </c>
      <c r="CR47" s="75">
        <f t="shared" si="90"/>
        <v>799.3946801</v>
      </c>
      <c r="CS47" s="75">
        <f t="shared" si="91"/>
        <v>0</v>
      </c>
      <c r="CT47" s="75">
        <f t="shared" si="92"/>
        <v>0</v>
      </c>
      <c r="CU47" s="75">
        <f t="shared" si="93"/>
        <v>799.3946801</v>
      </c>
      <c r="CV47" s="50">
        <f t="shared" si="94"/>
        <v>9.424777961</v>
      </c>
      <c r="CW47" s="50">
        <f t="shared" si="95"/>
        <v>3.141592654</v>
      </c>
      <c r="CX47" s="72">
        <f t="shared" si="96"/>
        <v>12.56637061</v>
      </c>
      <c r="CY47" s="72">
        <f t="shared" si="97"/>
        <v>0</v>
      </c>
      <c r="CZ47" s="72">
        <f t="shared" si="98"/>
        <v>0</v>
      </c>
      <c r="DA47" s="73">
        <f t="shared" si="99"/>
        <v>72.29921989</v>
      </c>
      <c r="DB47" s="73">
        <f t="shared" si="100"/>
        <v>0.3934511708</v>
      </c>
      <c r="DC47" s="74">
        <f t="shared" si="101"/>
        <v>28.44621271</v>
      </c>
      <c r="DD47" s="75">
        <f t="shared" si="102"/>
        <v>113.7848509</v>
      </c>
      <c r="DE47" s="75">
        <f t="shared" si="103"/>
        <v>0</v>
      </c>
      <c r="DF47" s="75">
        <f t="shared" si="104"/>
        <v>0</v>
      </c>
      <c r="DG47" s="75">
        <f t="shared" si="105"/>
        <v>113.7848509</v>
      </c>
      <c r="DH47" s="50">
        <f t="shared" ref="DH47:DJ47" si="934">DH$1*AA47</f>
        <v>3.141592654</v>
      </c>
      <c r="DI47" s="50">
        <f t="shared" si="934"/>
        <v>0</v>
      </c>
      <c r="DJ47" s="50">
        <f t="shared" si="934"/>
        <v>3.141592654</v>
      </c>
      <c r="DK47" s="72">
        <f t="shared" si="107"/>
        <v>6.283185307</v>
      </c>
      <c r="DL47" s="72">
        <f t="shared" si="108"/>
        <v>0</v>
      </c>
      <c r="DM47" s="72">
        <f t="shared" si="109"/>
        <v>0</v>
      </c>
      <c r="DN47" s="73">
        <f t="shared" ref="DN47:DP47" si="935">POWER(AE47,DN$1)</f>
        <v>4.165922667</v>
      </c>
      <c r="DO47" s="73">
        <f t="shared" si="935"/>
        <v>5.846560133</v>
      </c>
      <c r="DP47" s="73">
        <f t="shared" si="935"/>
        <v>0.3934511708</v>
      </c>
      <c r="DQ47" s="74">
        <f t="shared" si="111"/>
        <v>9.583021589</v>
      </c>
      <c r="DR47" s="75">
        <f t="shared" si="112"/>
        <v>-172.4943886</v>
      </c>
      <c r="DS47" s="75">
        <f t="shared" si="113"/>
        <v>0</v>
      </c>
      <c r="DT47" s="75">
        <f t="shared" si="114"/>
        <v>3.141592654</v>
      </c>
      <c r="DU47" s="75">
        <f t="shared" si="115"/>
        <v>172.4943886</v>
      </c>
      <c r="DV47" s="50">
        <f t="shared" si="116"/>
        <v>6.283185307</v>
      </c>
      <c r="DW47" s="72">
        <f t="shared" si="117"/>
        <v>6.283185307</v>
      </c>
      <c r="DX47" s="72">
        <f t="shared" si="118"/>
        <v>0</v>
      </c>
      <c r="DY47" s="72">
        <f t="shared" si="119"/>
        <v>0</v>
      </c>
      <c r="DZ47" s="73">
        <f t="shared" si="120"/>
        <v>0.1548038238</v>
      </c>
      <c r="EA47" s="74">
        <f t="shared" si="121"/>
        <v>0.1548038238</v>
      </c>
      <c r="EB47" s="75">
        <f t="shared" si="122"/>
        <v>4.179703242</v>
      </c>
      <c r="EC47" s="75">
        <f t="shared" si="123"/>
        <v>0</v>
      </c>
      <c r="ED47" s="75">
        <f t="shared" si="124"/>
        <v>0</v>
      </c>
      <c r="EE47" s="75">
        <f t="shared" si="125"/>
        <v>4.179703242</v>
      </c>
      <c r="EF47" s="76">
        <f t="shared" ref="EF47:EG47" si="936">CH47+CR47+DD47+DR47+EB47</f>
        <v>151.6346493</v>
      </c>
      <c r="EG47" s="76">
        <f t="shared" si="936"/>
        <v>0</v>
      </c>
      <c r="EH47" s="76">
        <f t="shared" si="127"/>
        <v>0</v>
      </c>
      <c r="EI47" s="77">
        <f t="shared" si="128"/>
        <v>151.6346493</v>
      </c>
      <c r="EJ47" s="50">
        <f t="shared" si="129"/>
        <v>0</v>
      </c>
      <c r="EK47" s="72">
        <f t="shared" si="130"/>
        <v>0</v>
      </c>
      <c r="EL47" s="72">
        <f t="shared" si="131"/>
        <v>0</v>
      </c>
      <c r="EM47" s="72">
        <f t="shared" si="132"/>
        <v>0</v>
      </c>
      <c r="EN47" s="73">
        <f t="shared" si="133"/>
        <v>12.31400217</v>
      </c>
      <c r="EO47" s="74">
        <f t="shared" si="134"/>
        <v>12.31400217</v>
      </c>
      <c r="EP47" s="75">
        <f t="shared" si="135"/>
        <v>63.98543219</v>
      </c>
      <c r="EQ47" s="75">
        <f t="shared" si="136"/>
        <v>0</v>
      </c>
      <c r="ER47" s="75">
        <f t="shared" si="137"/>
        <v>0</v>
      </c>
      <c r="ES47" s="75">
        <f t="shared" si="138"/>
        <v>63.98543219</v>
      </c>
      <c r="ET47" s="76">
        <f t="shared" ref="ET47:EU47" si="937">BV47+EP47</f>
        <v>0.0001971673456</v>
      </c>
      <c r="EU47" s="76">
        <f t="shared" si="937"/>
        <v>0</v>
      </c>
      <c r="EV47" s="76">
        <f t="shared" si="140"/>
        <v>0</v>
      </c>
      <c r="EW47" s="77">
        <f t="shared" si="141"/>
        <v>0.0001971673456</v>
      </c>
      <c r="EX47" s="50">
        <f t="shared" si="142"/>
        <v>0</v>
      </c>
      <c r="EY47" s="72">
        <f t="shared" si="143"/>
        <v>0</v>
      </c>
      <c r="EZ47" s="72">
        <f t="shared" si="144"/>
        <v>0</v>
      </c>
      <c r="FA47" s="72">
        <f t="shared" si="145"/>
        <v>0</v>
      </c>
      <c r="FB47" s="73">
        <f t="shared" si="146"/>
        <v>0.0582029499</v>
      </c>
      <c r="FC47" s="74">
        <f t="shared" si="147"/>
        <v>0.0582029499</v>
      </c>
      <c r="FD47" s="75">
        <f t="shared" si="148"/>
        <v>0.01539857065</v>
      </c>
      <c r="FE47" s="75">
        <f t="shared" si="149"/>
        <v>0</v>
      </c>
      <c r="FF47" s="75">
        <f t="shared" si="150"/>
        <v>0</v>
      </c>
      <c r="FG47" s="75">
        <f t="shared" si="151"/>
        <v>0.01539857065</v>
      </c>
      <c r="FH47" s="50">
        <f t="shared" si="152"/>
        <v>6.283185307</v>
      </c>
      <c r="FI47" s="72">
        <f t="shared" si="153"/>
        <v>6.283185307</v>
      </c>
      <c r="FJ47" s="72">
        <f t="shared" si="154"/>
        <v>0</v>
      </c>
      <c r="FK47" s="72">
        <f t="shared" si="155"/>
        <v>0</v>
      </c>
      <c r="FL47" s="73">
        <f t="shared" si="156"/>
        <v>17.35491167</v>
      </c>
      <c r="FM47" s="74">
        <f t="shared" si="157"/>
        <v>17.35491167</v>
      </c>
      <c r="FN47" s="75">
        <f t="shared" si="158"/>
        <v>-17.35491167</v>
      </c>
      <c r="FO47" s="75">
        <f t="shared" si="159"/>
        <v>0</v>
      </c>
      <c r="FP47" s="75">
        <f t="shared" si="160"/>
        <v>3.141592654</v>
      </c>
      <c r="FQ47" s="75">
        <f t="shared" si="161"/>
        <v>17.35491167</v>
      </c>
      <c r="FR47" s="76">
        <f t="shared" si="162"/>
        <v>0.1847687316</v>
      </c>
      <c r="FS47" s="76">
        <f t="shared" si="163"/>
        <v>0</v>
      </c>
      <c r="FT47" s="76">
        <f t="shared" si="164"/>
        <v>0</v>
      </c>
      <c r="FU47" s="77">
        <f t="shared" si="165"/>
        <v>0.1847687316</v>
      </c>
      <c r="FV47" s="50">
        <f t="shared" si="166"/>
        <v>0</v>
      </c>
      <c r="FW47" s="50">
        <f t="shared" si="167"/>
        <v>0</v>
      </c>
      <c r="FX47" s="72">
        <f t="shared" si="168"/>
        <v>0</v>
      </c>
      <c r="FY47" s="72">
        <f t="shared" si="169"/>
        <v>0</v>
      </c>
      <c r="FZ47" s="72">
        <f t="shared" si="170"/>
        <v>0</v>
      </c>
      <c r="GA47" s="73">
        <f t="shared" si="171"/>
        <v>0.1847687316</v>
      </c>
      <c r="GB47" s="73">
        <f t="shared" si="172"/>
        <v>64.94109244</v>
      </c>
      <c r="GC47" s="74">
        <f t="shared" si="173"/>
        <v>11.99908328</v>
      </c>
      <c r="GD47" s="75">
        <f t="shared" si="174"/>
        <v>1.333231476</v>
      </c>
      <c r="GE47" s="75">
        <f t="shared" si="175"/>
        <v>0</v>
      </c>
      <c r="GF47" s="75">
        <f t="shared" si="176"/>
        <v>0</v>
      </c>
      <c r="GG47" s="75">
        <f t="shared" si="177"/>
        <v>1.333231476</v>
      </c>
      <c r="GH47" s="78">
        <f t="shared" si="178"/>
        <v>-0.5</v>
      </c>
      <c r="GI47" s="78">
        <f t="shared" si="179"/>
        <v>-0.8660254038</v>
      </c>
      <c r="GJ47" s="78">
        <f t="shared" si="180"/>
        <v>-2.094395102</v>
      </c>
      <c r="GK47" s="78">
        <f t="shared" si="181"/>
        <v>1</v>
      </c>
      <c r="GL47" s="79">
        <f t="shared" si="182"/>
        <v>-0.5</v>
      </c>
      <c r="GM47" s="79">
        <f t="shared" si="183"/>
        <v>0.8660254038</v>
      </c>
      <c r="GN47" s="79">
        <f t="shared" si="184"/>
        <v>2.094395102</v>
      </c>
      <c r="GO47" s="79">
        <f t="shared" si="185"/>
        <v>1</v>
      </c>
      <c r="GP47" s="50">
        <f t="shared" si="186"/>
        <v>-2.094395102</v>
      </c>
      <c r="GQ47" s="50">
        <f t="shared" si="187"/>
        <v>0</v>
      </c>
      <c r="GR47" s="72">
        <f t="shared" si="188"/>
        <v>-2.094395102</v>
      </c>
      <c r="GS47" s="72">
        <f t="shared" si="189"/>
        <v>-2.094395102</v>
      </c>
      <c r="GT47" s="72">
        <f t="shared" si="190"/>
        <v>-2.094395102</v>
      </c>
      <c r="GU47" s="73">
        <f t="shared" si="191"/>
        <v>1</v>
      </c>
      <c r="GV47" s="73">
        <f t="shared" si="192"/>
        <v>0.01539857065</v>
      </c>
      <c r="GW47" s="74">
        <f t="shared" si="193"/>
        <v>0.01539857065</v>
      </c>
      <c r="GX47" s="75">
        <f t="shared" si="194"/>
        <v>-0.007699285325</v>
      </c>
      <c r="GY47" s="75">
        <f t="shared" si="195"/>
        <v>-0.01333555337</v>
      </c>
      <c r="GZ47" s="75">
        <f t="shared" si="196"/>
        <v>-2.094395102</v>
      </c>
      <c r="HA47" s="75">
        <f t="shared" si="197"/>
        <v>0.01539857065</v>
      </c>
      <c r="HB47" s="50">
        <f t="shared" si="198"/>
        <v>2.094395102</v>
      </c>
      <c r="HC47" s="50">
        <f t="shared" si="199"/>
        <v>0</v>
      </c>
      <c r="HD47" s="72">
        <f t="shared" si="200"/>
        <v>2.094395102</v>
      </c>
      <c r="HE47" s="72">
        <f t="shared" si="201"/>
        <v>2.094395102</v>
      </c>
      <c r="HF47" s="72">
        <f t="shared" si="202"/>
        <v>2.094395102</v>
      </c>
      <c r="HG47" s="73">
        <f t="shared" si="203"/>
        <v>1</v>
      </c>
      <c r="HH47" s="73">
        <f t="shared" si="204"/>
        <v>1.333231476</v>
      </c>
      <c r="HI47" s="74">
        <f t="shared" si="205"/>
        <v>1.333231476</v>
      </c>
      <c r="HJ47" s="75">
        <f t="shared" si="206"/>
        <v>-0.6666157378</v>
      </c>
      <c r="HK47" s="75">
        <f t="shared" si="207"/>
        <v>1.154612327</v>
      </c>
      <c r="HL47" s="75">
        <f t="shared" si="208"/>
        <v>2.094395102</v>
      </c>
      <c r="HM47" s="75">
        <f t="shared" si="209"/>
        <v>1.333231476</v>
      </c>
      <c r="HN47" s="50">
        <f t="shared" si="210"/>
        <v>2.094395102</v>
      </c>
      <c r="HO47" s="50">
        <f t="shared" si="211"/>
        <v>0</v>
      </c>
      <c r="HP47" s="72">
        <f t="shared" si="212"/>
        <v>2.094395102</v>
      </c>
      <c r="HQ47" s="72">
        <f t="shared" si="213"/>
        <v>2.094395102</v>
      </c>
      <c r="HR47" s="72">
        <f t="shared" si="214"/>
        <v>2.094395102</v>
      </c>
      <c r="HS47" s="73">
        <f t="shared" si="215"/>
        <v>1</v>
      </c>
      <c r="HT47" s="73">
        <f t="shared" si="216"/>
        <v>0.01539857065</v>
      </c>
      <c r="HU47" s="74">
        <f t="shared" si="217"/>
        <v>0.01539857065</v>
      </c>
      <c r="HV47" s="75">
        <f t="shared" si="218"/>
        <v>-0.007699285325</v>
      </c>
      <c r="HW47" s="75">
        <f t="shared" si="219"/>
        <v>0.01333555336</v>
      </c>
      <c r="HX47" s="75">
        <f t="shared" si="220"/>
        <v>2.094395102</v>
      </c>
      <c r="HY47" s="75">
        <f t="shared" si="221"/>
        <v>0.01539857065</v>
      </c>
      <c r="HZ47" s="50">
        <f t="shared" si="222"/>
        <v>-2.094395102</v>
      </c>
      <c r="IA47" s="50">
        <f t="shared" si="223"/>
        <v>0</v>
      </c>
      <c r="IB47" s="72">
        <f t="shared" si="224"/>
        <v>-2.094395102</v>
      </c>
      <c r="IC47" s="72">
        <f t="shared" si="225"/>
        <v>-2.094395102</v>
      </c>
      <c r="ID47" s="72">
        <f t="shared" si="226"/>
        <v>-2.094395102</v>
      </c>
      <c r="IE47" s="73">
        <f t="shared" si="227"/>
        <v>1</v>
      </c>
      <c r="IF47" s="73">
        <f t="shared" si="228"/>
        <v>1.333231476</v>
      </c>
      <c r="IG47" s="74">
        <f t="shared" si="229"/>
        <v>1.333231476</v>
      </c>
      <c r="IH47" s="75">
        <f t="shared" si="230"/>
        <v>-0.6666157378</v>
      </c>
      <c r="II47" s="75">
        <f t="shared" si="231"/>
        <v>-1.154612327</v>
      </c>
      <c r="IJ47" s="75">
        <f t="shared" si="232"/>
        <v>-2.094395102</v>
      </c>
      <c r="IK47" s="75">
        <f t="shared" si="233"/>
        <v>1.333231476</v>
      </c>
    </row>
    <row r="48" ht="12.75" customHeight="1">
      <c r="A48" s="80">
        <f>'Cubic Input'!P52</f>
        <v>0.1421007032</v>
      </c>
      <c r="B48" s="80">
        <f>'Cubic Input'!Q52</f>
        <v>-0.05300383698</v>
      </c>
      <c r="C48" s="80">
        <f>'Cubic Input'!R52</f>
        <v>0.8604689154</v>
      </c>
      <c r="D48" s="80">
        <f>'Cubic Input'!S52</f>
        <v>-0.05558509776</v>
      </c>
      <c r="E48" s="80">
        <f t="shared" ref="E48:H48" si="938">0</f>
        <v>0</v>
      </c>
      <c r="F48" s="80">
        <f t="shared" si="938"/>
        <v>0</v>
      </c>
      <c r="G48" s="80">
        <f t="shared" si="938"/>
        <v>0</v>
      </c>
      <c r="H48" s="81">
        <f t="shared" si="938"/>
        <v>0</v>
      </c>
      <c r="I48" s="65">
        <f>'Cubic Input'!M52</f>
        <v>0.06547875418</v>
      </c>
      <c r="J48" s="66">
        <f t="shared" si="27"/>
        <v>0.06481240603</v>
      </c>
      <c r="K48" s="66">
        <f t="shared" si="28"/>
        <v>0.1540947636</v>
      </c>
      <c r="L48" s="67">
        <f t="shared" si="29"/>
        <v>0.06481240603</v>
      </c>
      <c r="M48" s="67">
        <f t="shared" si="30"/>
        <v>0</v>
      </c>
      <c r="N48" s="68">
        <f t="shared" si="31"/>
        <v>0.1540947636</v>
      </c>
      <c r="O48" s="68">
        <f t="shared" si="32"/>
        <v>-2.45186179</v>
      </c>
      <c r="P48" s="69">
        <f t="shared" si="33"/>
        <v>0.1540947636</v>
      </c>
      <c r="Q48" s="69">
        <f t="shared" si="34"/>
        <v>2.45186179</v>
      </c>
      <c r="R48" s="70">
        <f t="shared" ref="R48:U48" si="939">ATAN2(A48,E48)</f>
        <v>0</v>
      </c>
      <c r="S48" s="70">
        <f t="shared" si="939"/>
        <v>3.141592654</v>
      </c>
      <c r="T48" s="70">
        <f t="shared" si="939"/>
        <v>0</v>
      </c>
      <c r="U48" s="70">
        <f t="shared" si="939"/>
        <v>3.141592654</v>
      </c>
      <c r="V48" s="70">
        <f t="shared" ref="V48:Y48" si="940">SQRT(POWER(A48,2)+POWER(E48,2))</f>
        <v>0.1421007032</v>
      </c>
      <c r="W48" s="70">
        <f t="shared" si="940"/>
        <v>0.05300383698</v>
      </c>
      <c r="X48" s="70">
        <f t="shared" si="940"/>
        <v>0.8604689154</v>
      </c>
      <c r="Y48" s="70">
        <f t="shared" si="940"/>
        <v>0.05558509776</v>
      </c>
      <c r="Z48" s="71">
        <f t="shared" ref="Z48:AC48" si="941">R48-$R48</f>
        <v>0</v>
      </c>
      <c r="AA48" s="71">
        <f t="shared" si="941"/>
        <v>3.141592654</v>
      </c>
      <c r="AB48" s="71">
        <f t="shared" si="941"/>
        <v>0</v>
      </c>
      <c r="AC48" s="71">
        <f t="shared" si="941"/>
        <v>3.141592654</v>
      </c>
      <c r="AD48" s="71">
        <f t="shared" ref="AD48:AG48" si="942">V48/$V48</f>
        <v>1</v>
      </c>
      <c r="AE48" s="71">
        <f t="shared" si="942"/>
        <v>0.3730019332</v>
      </c>
      <c r="AF48" s="71">
        <f t="shared" si="942"/>
        <v>6.055345937</v>
      </c>
      <c r="AG48" s="71">
        <f t="shared" si="942"/>
        <v>0.3911669438</v>
      </c>
      <c r="AH48" s="80">
        <f t="shared" ref="AH48:AK48" si="943">AD48*COS(Z48)</f>
        <v>1</v>
      </c>
      <c r="AI48" s="80">
        <f t="shared" si="943"/>
        <v>-0.3730019332</v>
      </c>
      <c r="AJ48" s="80">
        <f t="shared" si="943"/>
        <v>6.055345937</v>
      </c>
      <c r="AK48" s="80">
        <f t="shared" si="943"/>
        <v>-0.3911669438</v>
      </c>
      <c r="AL48" s="80">
        <f t="shared" ref="AL48:AO48" si="944">AD48*SIN(Z48)</f>
        <v>0</v>
      </c>
      <c r="AM48" s="80">
        <f t="shared" si="944"/>
        <v>0</v>
      </c>
      <c r="AN48" s="80">
        <f t="shared" si="944"/>
        <v>0</v>
      </c>
      <c r="AO48" s="80">
        <f t="shared" si="944"/>
        <v>0</v>
      </c>
      <c r="AP48" s="50">
        <f t="shared" si="41"/>
        <v>9.424777961</v>
      </c>
      <c r="AQ48" s="72">
        <f t="shared" si="42"/>
        <v>9.424777961</v>
      </c>
      <c r="AR48" s="72">
        <f t="shared" si="43"/>
        <v>3.141592654</v>
      </c>
      <c r="AS48" s="72">
        <f t="shared" si="44"/>
        <v>3.141592654</v>
      </c>
      <c r="AT48" s="73">
        <f t="shared" si="45"/>
        <v>0.05189592388</v>
      </c>
      <c r="AU48" s="74">
        <f t="shared" si="46"/>
        <v>0.05189592388</v>
      </c>
      <c r="AV48" s="75">
        <f t="shared" si="47"/>
        <v>0.1037918478</v>
      </c>
      <c r="AW48" s="75">
        <f t="shared" si="48"/>
        <v>0</v>
      </c>
      <c r="AX48" s="75">
        <f t="shared" si="49"/>
        <v>0</v>
      </c>
      <c r="AY48" s="75">
        <f t="shared" si="50"/>
        <v>0.1037918478</v>
      </c>
      <c r="AZ48" s="50">
        <f t="shared" ref="AZ48:BA48" si="945">AZ$1*AA48</f>
        <v>3.141592654</v>
      </c>
      <c r="BA48" s="50">
        <f t="shared" si="945"/>
        <v>0</v>
      </c>
      <c r="BB48" s="72">
        <f t="shared" si="52"/>
        <v>3.141592654</v>
      </c>
      <c r="BC48" s="72">
        <f t="shared" si="53"/>
        <v>3.141592654</v>
      </c>
      <c r="BD48" s="72">
        <f t="shared" si="54"/>
        <v>3.141592654</v>
      </c>
      <c r="BE48" s="73">
        <f t="shared" ref="BE48:BF48" si="946">POWER(AE48,BE$1)</f>
        <v>0.3730019332</v>
      </c>
      <c r="BF48" s="73">
        <f t="shared" si="946"/>
        <v>6.055345937</v>
      </c>
      <c r="BG48" s="74">
        <f t="shared" si="56"/>
        <v>2.25865574</v>
      </c>
      <c r="BH48" s="75">
        <f t="shared" si="57"/>
        <v>-20.32790166</v>
      </c>
      <c r="BI48" s="75">
        <f t="shared" si="58"/>
        <v>0</v>
      </c>
      <c r="BJ48" s="75">
        <f t="shared" si="59"/>
        <v>3.141592654</v>
      </c>
      <c r="BK48" s="75">
        <f t="shared" si="60"/>
        <v>20.32790166</v>
      </c>
      <c r="BL48" s="50">
        <f t="shared" si="61"/>
        <v>3.141592654</v>
      </c>
      <c r="BM48" s="72">
        <f t="shared" si="62"/>
        <v>3.141592654</v>
      </c>
      <c r="BN48" s="72">
        <f t="shared" si="63"/>
        <v>3.141592654</v>
      </c>
      <c r="BO48" s="72">
        <f t="shared" si="64"/>
        <v>3.141592654</v>
      </c>
      <c r="BP48" s="73">
        <f t="shared" si="65"/>
        <v>0.3911669438</v>
      </c>
      <c r="BQ48" s="74">
        <f t="shared" si="66"/>
        <v>0.3911669438</v>
      </c>
      <c r="BR48" s="75">
        <f t="shared" si="67"/>
        <v>10.56150748</v>
      </c>
      <c r="BS48" s="75">
        <f t="shared" si="68"/>
        <v>0</v>
      </c>
      <c r="BT48" s="75">
        <f t="shared" si="69"/>
        <v>0</v>
      </c>
      <c r="BU48" s="75">
        <f t="shared" si="70"/>
        <v>10.56150748</v>
      </c>
      <c r="BV48" s="76">
        <f t="shared" ref="BV48:BW48" si="947">AV48+BH48+BR48</f>
        <v>-9.662602334</v>
      </c>
      <c r="BW48" s="76">
        <f t="shared" si="947"/>
        <v>0</v>
      </c>
      <c r="BX48" s="76">
        <f t="shared" si="72"/>
        <v>3.141592654</v>
      </c>
      <c r="BY48" s="77">
        <f t="shared" si="73"/>
        <v>9.662602334</v>
      </c>
      <c r="BZ48" s="50">
        <f t="shared" ref="BZ48:CA48" si="948">BZ$1*AA48</f>
        <v>6.283185307</v>
      </c>
      <c r="CA48" s="50">
        <f t="shared" si="948"/>
        <v>0</v>
      </c>
      <c r="CB48" s="72">
        <f t="shared" si="75"/>
        <v>6.283185307</v>
      </c>
      <c r="CC48" s="72">
        <f t="shared" si="76"/>
        <v>0</v>
      </c>
      <c r="CD48" s="72">
        <f t="shared" si="77"/>
        <v>0</v>
      </c>
      <c r="CE48" s="73">
        <f t="shared" ref="CE48:CF48" si="949">POWER(AE48,CE$1)</f>
        <v>0.1391304421</v>
      </c>
      <c r="CF48" s="73">
        <f t="shared" si="949"/>
        <v>36.66721441</v>
      </c>
      <c r="CG48" s="74">
        <f t="shared" si="79"/>
        <v>5.101525754</v>
      </c>
      <c r="CH48" s="75">
        <f t="shared" si="80"/>
        <v>-5.101525754</v>
      </c>
      <c r="CI48" s="75">
        <f t="shared" si="81"/>
        <v>0</v>
      </c>
      <c r="CJ48" s="75">
        <f t="shared" si="82"/>
        <v>3.141592654</v>
      </c>
      <c r="CK48" s="75">
        <f t="shared" si="83"/>
        <v>5.101525754</v>
      </c>
      <c r="CL48" s="50">
        <f t="shared" si="84"/>
        <v>0</v>
      </c>
      <c r="CM48" s="72">
        <f t="shared" si="85"/>
        <v>0</v>
      </c>
      <c r="CN48" s="72">
        <f t="shared" si="86"/>
        <v>0</v>
      </c>
      <c r="CO48" s="72">
        <f t="shared" si="87"/>
        <v>0</v>
      </c>
      <c r="CP48" s="73">
        <f t="shared" si="88"/>
        <v>222.0326678</v>
      </c>
      <c r="CQ48" s="74">
        <f t="shared" si="89"/>
        <v>222.0326678</v>
      </c>
      <c r="CR48" s="75">
        <f t="shared" si="90"/>
        <v>888.1306712</v>
      </c>
      <c r="CS48" s="75">
        <f t="shared" si="91"/>
        <v>0</v>
      </c>
      <c r="CT48" s="75">
        <f t="shared" si="92"/>
        <v>0</v>
      </c>
      <c r="CU48" s="75">
        <f t="shared" si="93"/>
        <v>888.1306712</v>
      </c>
      <c r="CV48" s="50">
        <f t="shared" si="94"/>
        <v>9.424777961</v>
      </c>
      <c r="CW48" s="50">
        <f t="shared" si="95"/>
        <v>3.141592654</v>
      </c>
      <c r="CX48" s="72">
        <f t="shared" si="96"/>
        <v>12.56637061</v>
      </c>
      <c r="CY48" s="72">
        <f t="shared" si="97"/>
        <v>0</v>
      </c>
      <c r="CZ48" s="72">
        <f t="shared" si="98"/>
        <v>0</v>
      </c>
      <c r="DA48" s="73">
        <f t="shared" si="99"/>
        <v>0.05189592388</v>
      </c>
      <c r="DB48" s="73">
        <f t="shared" si="100"/>
        <v>0.3911669438</v>
      </c>
      <c r="DC48" s="74">
        <f t="shared" si="101"/>
        <v>0.02029996994</v>
      </c>
      <c r="DD48" s="75">
        <f t="shared" si="102"/>
        <v>0.08119987976</v>
      </c>
      <c r="DE48" s="75">
        <f t="shared" si="103"/>
        <v>0</v>
      </c>
      <c r="DF48" s="75">
        <f t="shared" si="104"/>
        <v>0</v>
      </c>
      <c r="DG48" s="75">
        <f t="shared" si="105"/>
        <v>0.08119987976</v>
      </c>
      <c r="DH48" s="50">
        <f t="shared" ref="DH48:DJ48" si="950">DH$1*AA48</f>
        <v>3.141592654</v>
      </c>
      <c r="DI48" s="50">
        <f t="shared" si="950"/>
        <v>0</v>
      </c>
      <c r="DJ48" s="50">
        <f t="shared" si="950"/>
        <v>3.141592654</v>
      </c>
      <c r="DK48" s="72">
        <f t="shared" si="107"/>
        <v>6.283185307</v>
      </c>
      <c r="DL48" s="72">
        <f t="shared" si="108"/>
        <v>0</v>
      </c>
      <c r="DM48" s="72">
        <f t="shared" si="109"/>
        <v>0</v>
      </c>
      <c r="DN48" s="73">
        <f t="shared" ref="DN48:DP48" si="951">POWER(AE48,DN$1)</f>
        <v>0.3730019332</v>
      </c>
      <c r="DO48" s="73">
        <f t="shared" si="951"/>
        <v>6.055345937</v>
      </c>
      <c r="DP48" s="73">
        <f t="shared" si="951"/>
        <v>0.3911669438</v>
      </c>
      <c r="DQ48" s="74">
        <f t="shared" si="111"/>
        <v>0.883511463</v>
      </c>
      <c r="DR48" s="75">
        <f t="shared" si="112"/>
        <v>-15.90320633</v>
      </c>
      <c r="DS48" s="75">
        <f t="shared" si="113"/>
        <v>0</v>
      </c>
      <c r="DT48" s="75">
        <f t="shared" si="114"/>
        <v>3.141592654</v>
      </c>
      <c r="DU48" s="75">
        <f t="shared" si="115"/>
        <v>15.90320633</v>
      </c>
      <c r="DV48" s="50">
        <f t="shared" si="116"/>
        <v>6.283185307</v>
      </c>
      <c r="DW48" s="72">
        <f t="shared" si="117"/>
        <v>6.283185307</v>
      </c>
      <c r="DX48" s="72">
        <f t="shared" si="118"/>
        <v>0</v>
      </c>
      <c r="DY48" s="72">
        <f t="shared" si="119"/>
        <v>0</v>
      </c>
      <c r="DZ48" s="73">
        <f t="shared" si="120"/>
        <v>0.1530115779</v>
      </c>
      <c r="EA48" s="74">
        <f t="shared" si="121"/>
        <v>0.1530115779</v>
      </c>
      <c r="EB48" s="75">
        <f t="shared" si="122"/>
        <v>4.131312603</v>
      </c>
      <c r="EC48" s="75">
        <f t="shared" si="123"/>
        <v>0</v>
      </c>
      <c r="ED48" s="75">
        <f t="shared" si="124"/>
        <v>0</v>
      </c>
      <c r="EE48" s="75">
        <f t="shared" si="125"/>
        <v>4.131312603</v>
      </c>
      <c r="EF48" s="76">
        <f t="shared" ref="EF48:EG48" si="952">CH48+CR48+DD48+DR48+EB48</f>
        <v>871.3384516</v>
      </c>
      <c r="EG48" s="76">
        <f t="shared" si="952"/>
        <v>0</v>
      </c>
      <c r="EH48" s="76">
        <f t="shared" si="127"/>
        <v>0</v>
      </c>
      <c r="EI48" s="77">
        <f t="shared" si="128"/>
        <v>871.3384516</v>
      </c>
      <c r="EJ48" s="50">
        <f t="shared" si="129"/>
        <v>0</v>
      </c>
      <c r="EK48" s="72">
        <f t="shared" si="130"/>
        <v>0</v>
      </c>
      <c r="EL48" s="72">
        <f t="shared" si="131"/>
        <v>0</v>
      </c>
      <c r="EM48" s="72">
        <f t="shared" si="132"/>
        <v>0</v>
      </c>
      <c r="EN48" s="73">
        <f t="shared" si="133"/>
        <v>29.51844257</v>
      </c>
      <c r="EO48" s="74">
        <f t="shared" si="134"/>
        <v>29.51844257</v>
      </c>
      <c r="EP48" s="75">
        <f t="shared" si="135"/>
        <v>153.3823269</v>
      </c>
      <c r="EQ48" s="75">
        <f t="shared" si="136"/>
        <v>0</v>
      </c>
      <c r="ER48" s="75">
        <f t="shared" si="137"/>
        <v>0</v>
      </c>
      <c r="ES48" s="75">
        <f t="shared" si="138"/>
        <v>153.3823269</v>
      </c>
      <c r="ET48" s="76">
        <f t="shared" ref="ET48:EU48" si="953">BV48+EP48</f>
        <v>143.7197245</v>
      </c>
      <c r="EU48" s="76">
        <f t="shared" si="953"/>
        <v>0</v>
      </c>
      <c r="EV48" s="76">
        <f t="shared" si="140"/>
        <v>0</v>
      </c>
      <c r="EW48" s="77">
        <f t="shared" si="141"/>
        <v>143.7197245</v>
      </c>
      <c r="EX48" s="50">
        <f t="shared" si="142"/>
        <v>0</v>
      </c>
      <c r="EY48" s="72">
        <f t="shared" si="143"/>
        <v>0</v>
      </c>
      <c r="EZ48" s="72">
        <f t="shared" si="144"/>
        <v>0</v>
      </c>
      <c r="FA48" s="72">
        <f t="shared" si="145"/>
        <v>0</v>
      </c>
      <c r="FB48" s="73">
        <f t="shared" si="146"/>
        <v>5.23807998</v>
      </c>
      <c r="FC48" s="74">
        <f t="shared" si="147"/>
        <v>5.23807998</v>
      </c>
      <c r="FD48" s="75">
        <f t="shared" si="148"/>
        <v>1.385822278</v>
      </c>
      <c r="FE48" s="75">
        <f t="shared" si="149"/>
        <v>0</v>
      </c>
      <c r="FF48" s="75">
        <f t="shared" si="150"/>
        <v>0</v>
      </c>
      <c r="FG48" s="75">
        <f t="shared" si="151"/>
        <v>1.385822278</v>
      </c>
      <c r="FH48" s="50">
        <f t="shared" si="152"/>
        <v>6.283185307</v>
      </c>
      <c r="FI48" s="72">
        <f t="shared" si="153"/>
        <v>6.283185307</v>
      </c>
      <c r="FJ48" s="72">
        <f t="shared" si="154"/>
        <v>0</v>
      </c>
      <c r="FK48" s="72">
        <f t="shared" si="155"/>
        <v>0</v>
      </c>
      <c r="FL48" s="73">
        <f t="shared" si="156"/>
        <v>0.1391304421</v>
      </c>
      <c r="FM48" s="74">
        <f t="shared" si="157"/>
        <v>0.1391304421</v>
      </c>
      <c r="FN48" s="75">
        <f t="shared" si="158"/>
        <v>-0.1391304421</v>
      </c>
      <c r="FO48" s="75">
        <f t="shared" si="159"/>
        <v>0</v>
      </c>
      <c r="FP48" s="75">
        <f t="shared" si="160"/>
        <v>3.141592654</v>
      </c>
      <c r="FQ48" s="75">
        <f t="shared" si="161"/>
        <v>0.1391304421</v>
      </c>
      <c r="FR48" s="76">
        <f t="shared" si="162"/>
        <v>18.02690737</v>
      </c>
      <c r="FS48" s="76">
        <f t="shared" si="163"/>
        <v>0</v>
      </c>
      <c r="FT48" s="76">
        <f t="shared" si="164"/>
        <v>0</v>
      </c>
      <c r="FU48" s="77">
        <f t="shared" si="165"/>
        <v>18.02690737</v>
      </c>
      <c r="FV48" s="50">
        <f t="shared" si="166"/>
        <v>0</v>
      </c>
      <c r="FW48" s="50">
        <f t="shared" si="167"/>
        <v>0</v>
      </c>
      <c r="FX48" s="72">
        <f t="shared" si="168"/>
        <v>0</v>
      </c>
      <c r="FY48" s="72">
        <f t="shared" si="169"/>
        <v>0</v>
      </c>
      <c r="FZ48" s="72">
        <f t="shared" si="170"/>
        <v>0</v>
      </c>
      <c r="GA48" s="73">
        <f t="shared" si="171"/>
        <v>18.02690737</v>
      </c>
      <c r="GB48" s="73">
        <f t="shared" si="172"/>
        <v>0.7215932487</v>
      </c>
      <c r="GC48" s="74">
        <f t="shared" si="173"/>
        <v>13.00809465</v>
      </c>
      <c r="GD48" s="75">
        <f t="shared" si="174"/>
        <v>1.44534385</v>
      </c>
      <c r="GE48" s="75">
        <f t="shared" si="175"/>
        <v>0</v>
      </c>
      <c r="GF48" s="75">
        <f t="shared" si="176"/>
        <v>0</v>
      </c>
      <c r="GG48" s="75">
        <f t="shared" si="177"/>
        <v>1.44534385</v>
      </c>
      <c r="GH48" s="78">
        <f t="shared" si="178"/>
        <v>-0.5</v>
      </c>
      <c r="GI48" s="78">
        <f t="shared" si="179"/>
        <v>-0.8660254038</v>
      </c>
      <c r="GJ48" s="78">
        <f t="shared" si="180"/>
        <v>-2.094395102</v>
      </c>
      <c r="GK48" s="78">
        <f t="shared" si="181"/>
        <v>1</v>
      </c>
      <c r="GL48" s="79">
        <f t="shared" si="182"/>
        <v>-0.5</v>
      </c>
      <c r="GM48" s="79">
        <f t="shared" si="183"/>
        <v>0.8660254038</v>
      </c>
      <c r="GN48" s="79">
        <f t="shared" si="184"/>
        <v>2.094395102</v>
      </c>
      <c r="GO48" s="79">
        <f t="shared" si="185"/>
        <v>1</v>
      </c>
      <c r="GP48" s="50">
        <f t="shared" si="186"/>
        <v>-2.094395102</v>
      </c>
      <c r="GQ48" s="50">
        <f t="shared" si="187"/>
        <v>0</v>
      </c>
      <c r="GR48" s="72">
        <f t="shared" si="188"/>
        <v>-2.094395102</v>
      </c>
      <c r="GS48" s="72">
        <f t="shared" si="189"/>
        <v>-2.094395102</v>
      </c>
      <c r="GT48" s="72">
        <f t="shared" si="190"/>
        <v>-2.094395102</v>
      </c>
      <c r="GU48" s="73">
        <f t="shared" si="191"/>
        <v>1</v>
      </c>
      <c r="GV48" s="73">
        <f t="shared" si="192"/>
        <v>1.385822278</v>
      </c>
      <c r="GW48" s="74">
        <f t="shared" si="193"/>
        <v>1.385822278</v>
      </c>
      <c r="GX48" s="75">
        <f t="shared" si="194"/>
        <v>-0.6929111392</v>
      </c>
      <c r="GY48" s="75">
        <f t="shared" si="195"/>
        <v>-1.200157298</v>
      </c>
      <c r="GZ48" s="75">
        <f t="shared" si="196"/>
        <v>-2.094395102</v>
      </c>
      <c r="HA48" s="75">
        <f t="shared" si="197"/>
        <v>1.385822278</v>
      </c>
      <c r="HB48" s="50">
        <f t="shared" si="198"/>
        <v>2.094395102</v>
      </c>
      <c r="HC48" s="50">
        <f t="shared" si="199"/>
        <v>0</v>
      </c>
      <c r="HD48" s="72">
        <f t="shared" si="200"/>
        <v>2.094395102</v>
      </c>
      <c r="HE48" s="72">
        <f t="shared" si="201"/>
        <v>2.094395102</v>
      </c>
      <c r="HF48" s="72">
        <f t="shared" si="202"/>
        <v>2.094395102</v>
      </c>
      <c r="HG48" s="73">
        <f t="shared" si="203"/>
        <v>1</v>
      </c>
      <c r="HH48" s="73">
        <f t="shared" si="204"/>
        <v>1.44534385</v>
      </c>
      <c r="HI48" s="74">
        <f t="shared" si="205"/>
        <v>1.44534385</v>
      </c>
      <c r="HJ48" s="75">
        <f t="shared" si="206"/>
        <v>-0.7226719251</v>
      </c>
      <c r="HK48" s="75">
        <f t="shared" si="207"/>
        <v>1.251704491</v>
      </c>
      <c r="HL48" s="75">
        <f t="shared" si="208"/>
        <v>2.094395102</v>
      </c>
      <c r="HM48" s="75">
        <f t="shared" si="209"/>
        <v>1.44534385</v>
      </c>
      <c r="HN48" s="50">
        <f t="shared" si="210"/>
        <v>2.094395102</v>
      </c>
      <c r="HO48" s="50">
        <f t="shared" si="211"/>
        <v>0</v>
      </c>
      <c r="HP48" s="72">
        <f t="shared" si="212"/>
        <v>2.094395102</v>
      </c>
      <c r="HQ48" s="72">
        <f t="shared" si="213"/>
        <v>2.094395102</v>
      </c>
      <c r="HR48" s="72">
        <f t="shared" si="214"/>
        <v>2.094395102</v>
      </c>
      <c r="HS48" s="73">
        <f t="shared" si="215"/>
        <v>1</v>
      </c>
      <c r="HT48" s="73">
        <f t="shared" si="216"/>
        <v>1.385822278</v>
      </c>
      <c r="HU48" s="74">
        <f t="shared" si="217"/>
        <v>1.385822278</v>
      </c>
      <c r="HV48" s="75">
        <f t="shared" si="218"/>
        <v>-0.6929111392</v>
      </c>
      <c r="HW48" s="75">
        <f t="shared" si="219"/>
        <v>1.200157298</v>
      </c>
      <c r="HX48" s="75">
        <f t="shared" si="220"/>
        <v>2.094395102</v>
      </c>
      <c r="HY48" s="75">
        <f t="shared" si="221"/>
        <v>1.385822278</v>
      </c>
      <c r="HZ48" s="50">
        <f t="shared" si="222"/>
        <v>-2.094395102</v>
      </c>
      <c r="IA48" s="50">
        <f t="shared" si="223"/>
        <v>0</v>
      </c>
      <c r="IB48" s="72">
        <f t="shared" si="224"/>
        <v>-2.094395102</v>
      </c>
      <c r="IC48" s="72">
        <f t="shared" si="225"/>
        <v>-2.094395102</v>
      </c>
      <c r="ID48" s="72">
        <f t="shared" si="226"/>
        <v>-2.094395102</v>
      </c>
      <c r="IE48" s="73">
        <f t="shared" si="227"/>
        <v>1</v>
      </c>
      <c r="IF48" s="73">
        <f t="shared" si="228"/>
        <v>1.44534385</v>
      </c>
      <c r="IG48" s="74">
        <f t="shared" si="229"/>
        <v>1.44534385</v>
      </c>
      <c r="IH48" s="75">
        <f t="shared" si="230"/>
        <v>-0.7226719251</v>
      </c>
      <c r="II48" s="75">
        <f t="shared" si="231"/>
        <v>-1.251704491</v>
      </c>
      <c r="IJ48" s="75">
        <f t="shared" si="232"/>
        <v>-2.094395102</v>
      </c>
      <c r="IK48" s="75">
        <f t="shared" si="233"/>
        <v>1.44534385</v>
      </c>
    </row>
    <row r="49" ht="12.75" customHeight="1">
      <c r="A49" s="80">
        <f>'Cubic Input'!P53</f>
        <v>0.1421007032</v>
      </c>
      <c r="B49" s="80">
        <f>'Cubic Input'!Q53</f>
        <v>0.1005972014</v>
      </c>
      <c r="C49" s="80">
        <f>'Cubic Input'!R53</f>
        <v>0.8222294487</v>
      </c>
      <c r="D49" s="80">
        <f>'Cubic Input'!S53</f>
        <v>-0.006265627917</v>
      </c>
      <c r="E49" s="80">
        <f t="shared" ref="E49:H49" si="954">0</f>
        <v>0</v>
      </c>
      <c r="F49" s="80">
        <f t="shared" si="954"/>
        <v>0</v>
      </c>
      <c r="G49" s="80">
        <f t="shared" si="954"/>
        <v>0</v>
      </c>
      <c r="H49" s="81">
        <f t="shared" si="954"/>
        <v>0</v>
      </c>
      <c r="I49" s="65">
        <f>'Cubic Input'!M53</f>
        <v>0.009540960533</v>
      </c>
      <c r="J49" s="66">
        <f t="shared" si="27"/>
        <v>0.007613123861</v>
      </c>
      <c r="K49" s="66">
        <f t="shared" si="28"/>
        <v>-0.3577710362</v>
      </c>
      <c r="L49" s="67">
        <f t="shared" si="29"/>
        <v>0.007613123861</v>
      </c>
      <c r="M49" s="67">
        <f t="shared" si="30"/>
        <v>0</v>
      </c>
      <c r="N49" s="68">
        <f t="shared" si="31"/>
        <v>-0.3577710362</v>
      </c>
      <c r="O49" s="68">
        <f t="shared" si="32"/>
        <v>-2.379851288</v>
      </c>
      <c r="P49" s="69">
        <f t="shared" si="33"/>
        <v>-0.3577710362</v>
      </c>
      <c r="Q49" s="69">
        <f t="shared" si="34"/>
        <v>2.379851288</v>
      </c>
      <c r="R49" s="70">
        <f t="shared" ref="R49:U49" si="955">ATAN2(A49,E49)</f>
        <v>0</v>
      </c>
      <c r="S49" s="70">
        <f t="shared" si="955"/>
        <v>0</v>
      </c>
      <c r="T49" s="70">
        <f t="shared" si="955"/>
        <v>0</v>
      </c>
      <c r="U49" s="70">
        <f t="shared" si="955"/>
        <v>3.141592654</v>
      </c>
      <c r="V49" s="70">
        <f t="shared" ref="V49:Y49" si="956">SQRT(POWER(A49,2)+POWER(E49,2))</f>
        <v>0.1421007032</v>
      </c>
      <c r="W49" s="70">
        <f t="shared" si="956"/>
        <v>0.1005972014</v>
      </c>
      <c r="X49" s="70">
        <f t="shared" si="956"/>
        <v>0.8222294487</v>
      </c>
      <c r="Y49" s="70">
        <f t="shared" si="956"/>
        <v>0.006265627917</v>
      </c>
      <c r="Z49" s="71">
        <f t="shared" ref="Z49:AC49" si="957">R49-$R49</f>
        <v>0</v>
      </c>
      <c r="AA49" s="71">
        <f t="shared" si="957"/>
        <v>0</v>
      </c>
      <c r="AB49" s="71">
        <f t="shared" si="957"/>
        <v>0</v>
      </c>
      <c r="AC49" s="71">
        <f t="shared" si="957"/>
        <v>3.141592654</v>
      </c>
      <c r="AD49" s="71">
        <f t="shared" ref="AD49:AG49" si="958">V49/$V49</f>
        <v>1</v>
      </c>
      <c r="AE49" s="71">
        <f t="shared" si="958"/>
        <v>0.7079289485</v>
      </c>
      <c r="AF49" s="71">
        <f t="shared" si="958"/>
        <v>5.786244758</v>
      </c>
      <c r="AG49" s="71">
        <f t="shared" si="958"/>
        <v>0.04409287061</v>
      </c>
      <c r="AH49" s="80">
        <f t="shared" ref="AH49:AK49" si="959">AD49*COS(Z49)</f>
        <v>1</v>
      </c>
      <c r="AI49" s="80">
        <f t="shared" si="959"/>
        <v>0.7079289485</v>
      </c>
      <c r="AJ49" s="80">
        <f t="shared" si="959"/>
        <v>5.786244758</v>
      </c>
      <c r="AK49" s="80">
        <f t="shared" si="959"/>
        <v>-0.04409287061</v>
      </c>
      <c r="AL49" s="80">
        <f t="shared" ref="AL49:AO49" si="960">AD49*SIN(Z49)</f>
        <v>0</v>
      </c>
      <c r="AM49" s="80">
        <f t="shared" si="960"/>
        <v>0</v>
      </c>
      <c r="AN49" s="80">
        <f t="shared" si="960"/>
        <v>0</v>
      </c>
      <c r="AO49" s="80">
        <f t="shared" si="960"/>
        <v>0</v>
      </c>
      <c r="AP49" s="50">
        <f t="shared" si="41"/>
        <v>0</v>
      </c>
      <c r="AQ49" s="72">
        <f t="shared" si="42"/>
        <v>0</v>
      </c>
      <c r="AR49" s="72">
        <f t="shared" si="43"/>
        <v>0</v>
      </c>
      <c r="AS49" s="72">
        <f t="shared" si="44"/>
        <v>0</v>
      </c>
      <c r="AT49" s="73">
        <f t="shared" si="45"/>
        <v>0.3547880761</v>
      </c>
      <c r="AU49" s="74">
        <f t="shared" si="46"/>
        <v>0.3547880761</v>
      </c>
      <c r="AV49" s="75">
        <f t="shared" si="47"/>
        <v>-0.7095761522</v>
      </c>
      <c r="AW49" s="75">
        <f t="shared" si="48"/>
        <v>0</v>
      </c>
      <c r="AX49" s="75">
        <f t="shared" si="49"/>
        <v>3.141592654</v>
      </c>
      <c r="AY49" s="75">
        <f t="shared" si="50"/>
        <v>0.7095761522</v>
      </c>
      <c r="AZ49" s="50">
        <f t="shared" ref="AZ49:BA49" si="961">AZ$1*AA49</f>
        <v>0</v>
      </c>
      <c r="BA49" s="50">
        <f t="shared" si="961"/>
        <v>0</v>
      </c>
      <c r="BB49" s="72">
        <f t="shared" si="52"/>
        <v>0</v>
      </c>
      <c r="BC49" s="72">
        <f t="shared" si="53"/>
        <v>0</v>
      </c>
      <c r="BD49" s="72">
        <f t="shared" si="54"/>
        <v>0</v>
      </c>
      <c r="BE49" s="73">
        <f t="shared" ref="BE49:BF49" si="962">POWER(AE49,BE$1)</f>
        <v>0.7079289485</v>
      </c>
      <c r="BF49" s="73">
        <f t="shared" si="962"/>
        <v>5.786244758</v>
      </c>
      <c r="BG49" s="74">
        <f t="shared" si="56"/>
        <v>4.096250168</v>
      </c>
      <c r="BH49" s="75">
        <f t="shared" si="57"/>
        <v>36.86625151</v>
      </c>
      <c r="BI49" s="75">
        <f t="shared" si="58"/>
        <v>0</v>
      </c>
      <c r="BJ49" s="75">
        <f t="shared" si="59"/>
        <v>0</v>
      </c>
      <c r="BK49" s="75">
        <f t="shared" si="60"/>
        <v>36.86625151</v>
      </c>
      <c r="BL49" s="50">
        <f t="shared" si="61"/>
        <v>3.141592654</v>
      </c>
      <c r="BM49" s="72">
        <f t="shared" si="62"/>
        <v>3.141592654</v>
      </c>
      <c r="BN49" s="72">
        <f t="shared" si="63"/>
        <v>3.141592654</v>
      </c>
      <c r="BO49" s="72">
        <f t="shared" si="64"/>
        <v>3.141592654</v>
      </c>
      <c r="BP49" s="73">
        <f t="shared" si="65"/>
        <v>0.04409287061</v>
      </c>
      <c r="BQ49" s="74">
        <f t="shared" si="66"/>
        <v>0.04409287061</v>
      </c>
      <c r="BR49" s="75">
        <f t="shared" si="67"/>
        <v>1.190507506</v>
      </c>
      <c r="BS49" s="75">
        <f t="shared" si="68"/>
        <v>0</v>
      </c>
      <c r="BT49" s="75">
        <f t="shared" si="69"/>
        <v>0</v>
      </c>
      <c r="BU49" s="75">
        <f t="shared" si="70"/>
        <v>1.190507506</v>
      </c>
      <c r="BV49" s="76">
        <f t="shared" ref="BV49:BW49" si="963">AV49+BH49+BR49</f>
        <v>37.34718286</v>
      </c>
      <c r="BW49" s="76">
        <f t="shared" si="963"/>
        <v>0</v>
      </c>
      <c r="BX49" s="76">
        <f t="shared" si="72"/>
        <v>0</v>
      </c>
      <c r="BY49" s="77">
        <f t="shared" si="73"/>
        <v>37.34718286</v>
      </c>
      <c r="BZ49" s="50">
        <f t="shared" ref="BZ49:CA49" si="964">BZ$1*AA49</f>
        <v>0</v>
      </c>
      <c r="CA49" s="50">
        <f t="shared" si="964"/>
        <v>0</v>
      </c>
      <c r="CB49" s="72">
        <f t="shared" si="75"/>
        <v>0</v>
      </c>
      <c r="CC49" s="72">
        <f t="shared" si="76"/>
        <v>0</v>
      </c>
      <c r="CD49" s="72">
        <f t="shared" si="77"/>
        <v>0</v>
      </c>
      <c r="CE49" s="73">
        <f t="shared" ref="CE49:CF49" si="965">POWER(AE49,CE$1)</f>
        <v>0.5011633962</v>
      </c>
      <c r="CF49" s="73">
        <f t="shared" si="965"/>
        <v>33.4806284</v>
      </c>
      <c r="CG49" s="74">
        <f t="shared" si="79"/>
        <v>16.77926544</v>
      </c>
      <c r="CH49" s="75">
        <f t="shared" si="80"/>
        <v>-16.77926544</v>
      </c>
      <c r="CI49" s="75">
        <f t="shared" si="81"/>
        <v>0</v>
      </c>
      <c r="CJ49" s="75">
        <f t="shared" si="82"/>
        <v>3.141592654</v>
      </c>
      <c r="CK49" s="75">
        <f t="shared" si="83"/>
        <v>16.77926544</v>
      </c>
      <c r="CL49" s="50">
        <f t="shared" si="84"/>
        <v>0</v>
      </c>
      <c r="CM49" s="72">
        <f t="shared" si="85"/>
        <v>0</v>
      </c>
      <c r="CN49" s="72">
        <f t="shared" si="86"/>
        <v>0</v>
      </c>
      <c r="CO49" s="72">
        <f t="shared" si="87"/>
        <v>0</v>
      </c>
      <c r="CP49" s="73">
        <f t="shared" si="88"/>
        <v>193.7271106</v>
      </c>
      <c r="CQ49" s="74">
        <f t="shared" si="89"/>
        <v>193.7271106</v>
      </c>
      <c r="CR49" s="75">
        <f t="shared" si="90"/>
        <v>774.9084424</v>
      </c>
      <c r="CS49" s="75">
        <f t="shared" si="91"/>
        <v>0</v>
      </c>
      <c r="CT49" s="75">
        <f t="shared" si="92"/>
        <v>0</v>
      </c>
      <c r="CU49" s="75">
        <f t="shared" si="93"/>
        <v>774.9084424</v>
      </c>
      <c r="CV49" s="50">
        <f t="shared" si="94"/>
        <v>0</v>
      </c>
      <c r="CW49" s="50">
        <f t="shared" si="95"/>
        <v>3.141592654</v>
      </c>
      <c r="CX49" s="72">
        <f t="shared" si="96"/>
        <v>3.141592654</v>
      </c>
      <c r="CY49" s="72">
        <f t="shared" si="97"/>
        <v>3.141592654</v>
      </c>
      <c r="CZ49" s="72">
        <f t="shared" si="98"/>
        <v>3.141592654</v>
      </c>
      <c r="DA49" s="73">
        <f t="shared" si="99"/>
        <v>0.3547880761</v>
      </c>
      <c r="DB49" s="73">
        <f t="shared" si="100"/>
        <v>0.04409287061</v>
      </c>
      <c r="DC49" s="74">
        <f t="shared" si="101"/>
        <v>0.01564362473</v>
      </c>
      <c r="DD49" s="75">
        <f t="shared" si="102"/>
        <v>-0.06257449893</v>
      </c>
      <c r="DE49" s="75">
        <f t="shared" si="103"/>
        <v>0</v>
      </c>
      <c r="DF49" s="75">
        <f t="shared" si="104"/>
        <v>3.141592654</v>
      </c>
      <c r="DG49" s="75">
        <f t="shared" si="105"/>
        <v>0.06257449893</v>
      </c>
      <c r="DH49" s="50">
        <f t="shared" ref="DH49:DJ49" si="966">DH$1*AA49</f>
        <v>0</v>
      </c>
      <c r="DI49" s="50">
        <f t="shared" si="966"/>
        <v>0</v>
      </c>
      <c r="DJ49" s="50">
        <f t="shared" si="966"/>
        <v>3.141592654</v>
      </c>
      <c r="DK49" s="72">
        <f t="shared" si="107"/>
        <v>3.141592654</v>
      </c>
      <c r="DL49" s="72">
        <f t="shared" si="108"/>
        <v>3.141592654</v>
      </c>
      <c r="DM49" s="72">
        <f t="shared" si="109"/>
        <v>3.141592654</v>
      </c>
      <c r="DN49" s="73">
        <f t="shared" ref="DN49:DP49" si="967">POWER(AE49,DN$1)</f>
        <v>0.7079289485</v>
      </c>
      <c r="DO49" s="73">
        <f t="shared" si="967"/>
        <v>5.786244758</v>
      </c>
      <c r="DP49" s="73">
        <f t="shared" si="967"/>
        <v>0.04409287061</v>
      </c>
      <c r="DQ49" s="74">
        <f t="shared" si="111"/>
        <v>0.1806154286</v>
      </c>
      <c r="DR49" s="75">
        <f t="shared" si="112"/>
        <v>3.251077715</v>
      </c>
      <c r="DS49" s="75">
        <f t="shared" si="113"/>
        <v>0</v>
      </c>
      <c r="DT49" s="75">
        <f t="shared" si="114"/>
        <v>0</v>
      </c>
      <c r="DU49" s="75">
        <f t="shared" si="115"/>
        <v>3.251077715</v>
      </c>
      <c r="DV49" s="50">
        <f t="shared" si="116"/>
        <v>6.283185307</v>
      </c>
      <c r="DW49" s="72">
        <f t="shared" si="117"/>
        <v>6.283185307</v>
      </c>
      <c r="DX49" s="72">
        <f t="shared" si="118"/>
        <v>0</v>
      </c>
      <c r="DY49" s="72">
        <f t="shared" si="119"/>
        <v>0</v>
      </c>
      <c r="DZ49" s="73">
        <f t="shared" si="120"/>
        <v>0.001944181238</v>
      </c>
      <c r="EA49" s="74">
        <f t="shared" si="121"/>
        <v>0.001944181238</v>
      </c>
      <c r="EB49" s="75">
        <f t="shared" si="122"/>
        <v>0.05249289343</v>
      </c>
      <c r="EC49" s="75">
        <f t="shared" si="123"/>
        <v>0</v>
      </c>
      <c r="ED49" s="75">
        <f t="shared" si="124"/>
        <v>0</v>
      </c>
      <c r="EE49" s="75">
        <f t="shared" si="125"/>
        <v>0.05249289343</v>
      </c>
      <c r="EF49" s="76">
        <f t="shared" ref="EF49:EG49" si="968">CH49+CR49+DD49+DR49+EB49</f>
        <v>761.370173</v>
      </c>
      <c r="EG49" s="76">
        <f t="shared" si="968"/>
        <v>0</v>
      </c>
      <c r="EH49" s="76">
        <f t="shared" si="127"/>
        <v>0</v>
      </c>
      <c r="EI49" s="77">
        <f t="shared" si="128"/>
        <v>761.370173</v>
      </c>
      <c r="EJ49" s="50">
        <f t="shared" si="129"/>
        <v>0</v>
      </c>
      <c r="EK49" s="72">
        <f t="shared" si="130"/>
        <v>0</v>
      </c>
      <c r="EL49" s="72">
        <f t="shared" si="131"/>
        <v>0</v>
      </c>
      <c r="EM49" s="72">
        <f t="shared" si="132"/>
        <v>0</v>
      </c>
      <c r="EN49" s="73">
        <f t="shared" si="133"/>
        <v>27.59293701</v>
      </c>
      <c r="EO49" s="74">
        <f t="shared" si="134"/>
        <v>27.59293701</v>
      </c>
      <c r="EP49" s="75">
        <f t="shared" si="135"/>
        <v>143.3771065</v>
      </c>
      <c r="EQ49" s="75">
        <f t="shared" si="136"/>
        <v>0</v>
      </c>
      <c r="ER49" s="75">
        <f t="shared" si="137"/>
        <v>0</v>
      </c>
      <c r="ES49" s="75">
        <f t="shared" si="138"/>
        <v>143.3771065</v>
      </c>
      <c r="ET49" s="76">
        <f t="shared" ref="ET49:EU49" si="969">BV49+EP49</f>
        <v>180.7242894</v>
      </c>
      <c r="EU49" s="76">
        <f t="shared" si="969"/>
        <v>0</v>
      </c>
      <c r="EV49" s="76">
        <f t="shared" si="140"/>
        <v>0</v>
      </c>
      <c r="EW49" s="77">
        <f t="shared" si="141"/>
        <v>180.7242894</v>
      </c>
      <c r="EX49" s="50">
        <f t="shared" si="142"/>
        <v>0</v>
      </c>
      <c r="EY49" s="72">
        <f t="shared" si="143"/>
        <v>0</v>
      </c>
      <c r="EZ49" s="72">
        <f t="shared" si="144"/>
        <v>0</v>
      </c>
      <c r="FA49" s="72">
        <f t="shared" si="145"/>
        <v>0</v>
      </c>
      <c r="FB49" s="73">
        <f t="shared" si="146"/>
        <v>5.653779176</v>
      </c>
      <c r="FC49" s="74">
        <f t="shared" si="147"/>
        <v>5.653779176</v>
      </c>
      <c r="FD49" s="75">
        <f t="shared" si="148"/>
        <v>1.495802502</v>
      </c>
      <c r="FE49" s="75">
        <f t="shared" si="149"/>
        <v>0</v>
      </c>
      <c r="FF49" s="75">
        <f t="shared" si="150"/>
        <v>0</v>
      </c>
      <c r="FG49" s="75">
        <f t="shared" si="151"/>
        <v>1.495802502</v>
      </c>
      <c r="FH49" s="50">
        <f t="shared" si="152"/>
        <v>0</v>
      </c>
      <c r="FI49" s="72">
        <f t="shared" si="153"/>
        <v>0</v>
      </c>
      <c r="FJ49" s="72">
        <f t="shared" si="154"/>
        <v>0</v>
      </c>
      <c r="FK49" s="72">
        <f t="shared" si="155"/>
        <v>0</v>
      </c>
      <c r="FL49" s="73">
        <f t="shared" si="156"/>
        <v>0.5011633962</v>
      </c>
      <c r="FM49" s="74">
        <f t="shared" si="157"/>
        <v>0.5011633962</v>
      </c>
      <c r="FN49" s="75">
        <f t="shared" si="158"/>
        <v>-0.5011633962</v>
      </c>
      <c r="FO49" s="75">
        <f t="shared" si="159"/>
        <v>0</v>
      </c>
      <c r="FP49" s="75">
        <f t="shared" si="160"/>
        <v>3.141592654</v>
      </c>
      <c r="FQ49" s="75">
        <f t="shared" si="161"/>
        <v>0.5011633962</v>
      </c>
      <c r="FR49" s="76">
        <f t="shared" si="162"/>
        <v>16.85757088</v>
      </c>
      <c r="FS49" s="76">
        <f t="shared" si="163"/>
        <v>0</v>
      </c>
      <c r="FT49" s="76">
        <f t="shared" si="164"/>
        <v>0</v>
      </c>
      <c r="FU49" s="77">
        <f t="shared" si="165"/>
        <v>16.85757088</v>
      </c>
      <c r="FV49" s="50">
        <f t="shared" si="166"/>
        <v>0</v>
      </c>
      <c r="FW49" s="50">
        <f t="shared" si="167"/>
        <v>0</v>
      </c>
      <c r="FX49" s="72">
        <f t="shared" si="168"/>
        <v>0</v>
      </c>
      <c r="FY49" s="72">
        <f t="shared" si="169"/>
        <v>0</v>
      </c>
      <c r="FZ49" s="72">
        <f t="shared" si="170"/>
        <v>0</v>
      </c>
      <c r="GA49" s="73">
        <f t="shared" si="171"/>
        <v>16.85757088</v>
      </c>
      <c r="GB49" s="73">
        <f t="shared" si="172"/>
        <v>0.6685374565</v>
      </c>
      <c r="GC49" s="74">
        <f t="shared" si="173"/>
        <v>11.26991756</v>
      </c>
      <c r="GD49" s="75">
        <f t="shared" si="174"/>
        <v>1.252213062</v>
      </c>
      <c r="GE49" s="75">
        <f t="shared" si="175"/>
        <v>0</v>
      </c>
      <c r="GF49" s="75">
        <f t="shared" si="176"/>
        <v>0</v>
      </c>
      <c r="GG49" s="75">
        <f t="shared" si="177"/>
        <v>1.252213062</v>
      </c>
      <c r="GH49" s="78">
        <f t="shared" si="178"/>
        <v>-0.5</v>
      </c>
      <c r="GI49" s="78">
        <f t="shared" si="179"/>
        <v>-0.8660254038</v>
      </c>
      <c r="GJ49" s="78">
        <f t="shared" si="180"/>
        <v>-2.094395102</v>
      </c>
      <c r="GK49" s="78">
        <f t="shared" si="181"/>
        <v>1</v>
      </c>
      <c r="GL49" s="79">
        <f t="shared" si="182"/>
        <v>-0.5</v>
      </c>
      <c r="GM49" s="79">
        <f t="shared" si="183"/>
        <v>0.8660254038</v>
      </c>
      <c r="GN49" s="79">
        <f t="shared" si="184"/>
        <v>2.094395102</v>
      </c>
      <c r="GO49" s="79">
        <f t="shared" si="185"/>
        <v>1</v>
      </c>
      <c r="GP49" s="50">
        <f t="shared" si="186"/>
        <v>-2.094395102</v>
      </c>
      <c r="GQ49" s="50">
        <f t="shared" si="187"/>
        <v>0</v>
      </c>
      <c r="GR49" s="72">
        <f t="shared" si="188"/>
        <v>-2.094395102</v>
      </c>
      <c r="GS49" s="72">
        <f t="shared" si="189"/>
        <v>-2.094395102</v>
      </c>
      <c r="GT49" s="72">
        <f t="shared" si="190"/>
        <v>-2.094395102</v>
      </c>
      <c r="GU49" s="73">
        <f t="shared" si="191"/>
        <v>1</v>
      </c>
      <c r="GV49" s="73">
        <f t="shared" si="192"/>
        <v>1.495802502</v>
      </c>
      <c r="GW49" s="74">
        <f t="shared" si="193"/>
        <v>1.495802502</v>
      </c>
      <c r="GX49" s="75">
        <f t="shared" si="194"/>
        <v>-0.747901251</v>
      </c>
      <c r="GY49" s="75">
        <f t="shared" si="195"/>
        <v>-1.295402966</v>
      </c>
      <c r="GZ49" s="75">
        <f t="shared" si="196"/>
        <v>-2.094395102</v>
      </c>
      <c r="HA49" s="75">
        <f t="shared" si="197"/>
        <v>1.495802502</v>
      </c>
      <c r="HB49" s="50">
        <f t="shared" si="198"/>
        <v>2.094395102</v>
      </c>
      <c r="HC49" s="50">
        <f t="shared" si="199"/>
        <v>0</v>
      </c>
      <c r="HD49" s="72">
        <f t="shared" si="200"/>
        <v>2.094395102</v>
      </c>
      <c r="HE49" s="72">
        <f t="shared" si="201"/>
        <v>2.094395102</v>
      </c>
      <c r="HF49" s="72">
        <f t="shared" si="202"/>
        <v>2.094395102</v>
      </c>
      <c r="HG49" s="73">
        <f t="shared" si="203"/>
        <v>1</v>
      </c>
      <c r="HH49" s="73">
        <f t="shared" si="204"/>
        <v>1.252213062</v>
      </c>
      <c r="HI49" s="74">
        <f t="shared" si="205"/>
        <v>1.252213062</v>
      </c>
      <c r="HJ49" s="75">
        <f t="shared" si="206"/>
        <v>-0.6261065309</v>
      </c>
      <c r="HK49" s="75">
        <f t="shared" si="207"/>
        <v>1.084448323</v>
      </c>
      <c r="HL49" s="75">
        <f t="shared" si="208"/>
        <v>2.094395102</v>
      </c>
      <c r="HM49" s="75">
        <f t="shared" si="209"/>
        <v>1.252213062</v>
      </c>
      <c r="HN49" s="50">
        <f t="shared" si="210"/>
        <v>2.094395102</v>
      </c>
      <c r="HO49" s="50">
        <f t="shared" si="211"/>
        <v>0</v>
      </c>
      <c r="HP49" s="72">
        <f t="shared" si="212"/>
        <v>2.094395102</v>
      </c>
      <c r="HQ49" s="72">
        <f t="shared" si="213"/>
        <v>2.094395102</v>
      </c>
      <c r="HR49" s="72">
        <f t="shared" si="214"/>
        <v>2.094395102</v>
      </c>
      <c r="HS49" s="73">
        <f t="shared" si="215"/>
        <v>1</v>
      </c>
      <c r="HT49" s="73">
        <f t="shared" si="216"/>
        <v>1.495802502</v>
      </c>
      <c r="HU49" s="74">
        <f t="shared" si="217"/>
        <v>1.495802502</v>
      </c>
      <c r="HV49" s="75">
        <f t="shared" si="218"/>
        <v>-0.747901251</v>
      </c>
      <c r="HW49" s="75">
        <f t="shared" si="219"/>
        <v>1.295402966</v>
      </c>
      <c r="HX49" s="75">
        <f t="shared" si="220"/>
        <v>2.094395102</v>
      </c>
      <c r="HY49" s="75">
        <f t="shared" si="221"/>
        <v>1.495802502</v>
      </c>
      <c r="HZ49" s="50">
        <f t="shared" si="222"/>
        <v>-2.094395102</v>
      </c>
      <c r="IA49" s="50">
        <f t="shared" si="223"/>
        <v>0</v>
      </c>
      <c r="IB49" s="72">
        <f t="shared" si="224"/>
        <v>-2.094395102</v>
      </c>
      <c r="IC49" s="72">
        <f t="shared" si="225"/>
        <v>-2.094395102</v>
      </c>
      <c r="ID49" s="72">
        <f t="shared" si="226"/>
        <v>-2.094395102</v>
      </c>
      <c r="IE49" s="73">
        <f t="shared" si="227"/>
        <v>1</v>
      </c>
      <c r="IF49" s="73">
        <f t="shared" si="228"/>
        <v>1.252213062</v>
      </c>
      <c r="IG49" s="74">
        <f t="shared" si="229"/>
        <v>1.252213062</v>
      </c>
      <c r="IH49" s="75">
        <f t="shared" si="230"/>
        <v>-0.6261065309</v>
      </c>
      <c r="II49" s="75">
        <f t="shared" si="231"/>
        <v>-1.084448323</v>
      </c>
      <c r="IJ49" s="75">
        <f t="shared" si="232"/>
        <v>-2.094395102</v>
      </c>
      <c r="IK49" s="75">
        <f t="shared" si="233"/>
        <v>1.252213062</v>
      </c>
    </row>
    <row r="50" ht="12.75" customHeight="1">
      <c r="A50" s="80">
        <f>'Cubic Input'!P54</f>
        <v>0.1421007032</v>
      </c>
      <c r="B50" s="80">
        <f>'Cubic Input'!Q54</f>
        <v>0.2295054198</v>
      </c>
      <c r="C50" s="80">
        <f>'Cubic Input'!R54</f>
        <v>0.7812942088</v>
      </c>
      <c r="D50" s="80">
        <f>'Cubic Input'!S54</f>
        <v>-0.0421893847</v>
      </c>
      <c r="E50" s="80">
        <f t="shared" ref="E50:H50" si="970">0</f>
        <v>0</v>
      </c>
      <c r="F50" s="80">
        <f t="shared" si="970"/>
        <v>0</v>
      </c>
      <c r="G50" s="80">
        <f t="shared" si="970"/>
        <v>0</v>
      </c>
      <c r="H50" s="81">
        <f t="shared" si="970"/>
        <v>0</v>
      </c>
      <c r="I50" s="65">
        <f>'Cubic Input'!M54</f>
        <v>0.04926555142</v>
      </c>
      <c r="J50" s="66">
        <f t="shared" si="27"/>
        <v>0.05314247338</v>
      </c>
      <c r="K50" s="66">
        <f t="shared" si="28"/>
        <v>-0.8341162198</v>
      </c>
      <c r="L50" s="67">
        <f t="shared" si="29"/>
        <v>0.05314247338</v>
      </c>
      <c r="M50" s="67">
        <f t="shared" si="30"/>
        <v>0</v>
      </c>
      <c r="N50" s="68">
        <f t="shared" si="31"/>
        <v>-0.8341162198</v>
      </c>
      <c r="O50" s="68">
        <f t="shared" si="32"/>
        <v>-2.211577908</v>
      </c>
      <c r="P50" s="69">
        <f t="shared" si="33"/>
        <v>-0.8341162198</v>
      </c>
      <c r="Q50" s="69">
        <f t="shared" si="34"/>
        <v>2.211577908</v>
      </c>
      <c r="R50" s="70">
        <f t="shared" ref="R50:U50" si="971">ATAN2(A50,E50)</f>
        <v>0</v>
      </c>
      <c r="S50" s="70">
        <f t="shared" si="971"/>
        <v>0</v>
      </c>
      <c r="T50" s="70">
        <f t="shared" si="971"/>
        <v>0</v>
      </c>
      <c r="U50" s="70">
        <f t="shared" si="971"/>
        <v>3.141592654</v>
      </c>
      <c r="V50" s="70">
        <f t="shared" ref="V50:Y50" si="972">SQRT(POWER(A50,2)+POWER(E50,2))</f>
        <v>0.1421007032</v>
      </c>
      <c r="W50" s="70">
        <f t="shared" si="972"/>
        <v>0.2295054198</v>
      </c>
      <c r="X50" s="70">
        <f t="shared" si="972"/>
        <v>0.7812942088</v>
      </c>
      <c r="Y50" s="70">
        <f t="shared" si="972"/>
        <v>0.0421893847</v>
      </c>
      <c r="Z50" s="71">
        <f t="shared" ref="Z50:AC50" si="973">R50-$R50</f>
        <v>0</v>
      </c>
      <c r="AA50" s="71">
        <f t="shared" si="973"/>
        <v>0</v>
      </c>
      <c r="AB50" s="71">
        <f t="shared" si="973"/>
        <v>0</v>
      </c>
      <c r="AC50" s="71">
        <f t="shared" si="973"/>
        <v>3.141592654</v>
      </c>
      <c r="AD50" s="71">
        <f t="shared" ref="AD50:AG50" si="974">V50/$V50</f>
        <v>1</v>
      </c>
      <c r="AE50" s="71">
        <f t="shared" si="974"/>
        <v>1.615089966</v>
      </c>
      <c r="AF50" s="71">
        <f t="shared" si="974"/>
        <v>5.498172715</v>
      </c>
      <c r="AG50" s="71">
        <f t="shared" si="974"/>
        <v>0.2968977898</v>
      </c>
      <c r="AH50" s="80">
        <f t="shared" ref="AH50:AK50" si="975">AD50*COS(Z50)</f>
        <v>1</v>
      </c>
      <c r="AI50" s="80">
        <f t="shared" si="975"/>
        <v>1.615089966</v>
      </c>
      <c r="AJ50" s="80">
        <f t="shared" si="975"/>
        <v>5.498172715</v>
      </c>
      <c r="AK50" s="80">
        <f t="shared" si="975"/>
        <v>-0.2968977898</v>
      </c>
      <c r="AL50" s="80">
        <f t="shared" ref="AL50:AO50" si="976">AD50*SIN(Z50)</f>
        <v>0</v>
      </c>
      <c r="AM50" s="80">
        <f t="shared" si="976"/>
        <v>0</v>
      </c>
      <c r="AN50" s="80">
        <f t="shared" si="976"/>
        <v>0</v>
      </c>
      <c r="AO50" s="80">
        <f t="shared" si="976"/>
        <v>0</v>
      </c>
      <c r="AP50" s="50">
        <f t="shared" si="41"/>
        <v>0</v>
      </c>
      <c r="AQ50" s="72">
        <f t="shared" si="42"/>
        <v>0</v>
      </c>
      <c r="AR50" s="72">
        <f t="shared" si="43"/>
        <v>0</v>
      </c>
      <c r="AS50" s="72">
        <f t="shared" si="44"/>
        <v>0</v>
      </c>
      <c r="AT50" s="73">
        <f t="shared" si="45"/>
        <v>4.21298737</v>
      </c>
      <c r="AU50" s="74">
        <f t="shared" si="46"/>
        <v>4.21298737</v>
      </c>
      <c r="AV50" s="75">
        <f t="shared" si="47"/>
        <v>-8.42597474</v>
      </c>
      <c r="AW50" s="75">
        <f t="shared" si="48"/>
        <v>0</v>
      </c>
      <c r="AX50" s="75">
        <f t="shared" si="49"/>
        <v>3.141592654</v>
      </c>
      <c r="AY50" s="75">
        <f t="shared" si="50"/>
        <v>8.42597474</v>
      </c>
      <c r="AZ50" s="50">
        <f t="shared" ref="AZ50:BA50" si="977">AZ$1*AA50</f>
        <v>0</v>
      </c>
      <c r="BA50" s="50">
        <f t="shared" si="977"/>
        <v>0</v>
      </c>
      <c r="BB50" s="72">
        <f t="shared" si="52"/>
        <v>0</v>
      </c>
      <c r="BC50" s="72">
        <f t="shared" si="53"/>
        <v>0</v>
      </c>
      <c r="BD50" s="72">
        <f t="shared" si="54"/>
        <v>0</v>
      </c>
      <c r="BE50" s="73">
        <f t="shared" ref="BE50:BF50" si="978">POWER(AE50,BE$1)</f>
        <v>1.615089966</v>
      </c>
      <c r="BF50" s="73">
        <f t="shared" si="978"/>
        <v>5.498172715</v>
      </c>
      <c r="BG50" s="74">
        <f t="shared" si="56"/>
        <v>8.880043584</v>
      </c>
      <c r="BH50" s="75">
        <f t="shared" si="57"/>
        <v>79.92039225</v>
      </c>
      <c r="BI50" s="75">
        <f t="shared" si="58"/>
        <v>0</v>
      </c>
      <c r="BJ50" s="75">
        <f t="shared" si="59"/>
        <v>0</v>
      </c>
      <c r="BK50" s="75">
        <f t="shared" si="60"/>
        <v>79.92039225</v>
      </c>
      <c r="BL50" s="50">
        <f t="shared" si="61"/>
        <v>3.141592654</v>
      </c>
      <c r="BM50" s="72">
        <f t="shared" si="62"/>
        <v>3.141592654</v>
      </c>
      <c r="BN50" s="72">
        <f t="shared" si="63"/>
        <v>3.141592654</v>
      </c>
      <c r="BO50" s="72">
        <f t="shared" si="64"/>
        <v>3.141592654</v>
      </c>
      <c r="BP50" s="73">
        <f t="shared" si="65"/>
        <v>0.2968977898</v>
      </c>
      <c r="BQ50" s="74">
        <f t="shared" si="66"/>
        <v>0.2968977898</v>
      </c>
      <c r="BR50" s="75">
        <f t="shared" si="67"/>
        <v>8.016240325</v>
      </c>
      <c r="BS50" s="75">
        <f t="shared" si="68"/>
        <v>0</v>
      </c>
      <c r="BT50" s="75">
        <f t="shared" si="69"/>
        <v>0</v>
      </c>
      <c r="BU50" s="75">
        <f t="shared" si="70"/>
        <v>8.016240325</v>
      </c>
      <c r="BV50" s="76">
        <f t="shared" ref="BV50:BW50" si="979">AV50+BH50+BR50</f>
        <v>79.51065784</v>
      </c>
      <c r="BW50" s="76">
        <f t="shared" si="979"/>
        <v>0</v>
      </c>
      <c r="BX50" s="76">
        <f t="shared" si="72"/>
        <v>0</v>
      </c>
      <c r="BY50" s="77">
        <f t="shared" si="73"/>
        <v>79.51065784</v>
      </c>
      <c r="BZ50" s="50">
        <f t="shared" ref="BZ50:CA50" si="980">BZ$1*AA50</f>
        <v>0</v>
      </c>
      <c r="CA50" s="50">
        <f t="shared" si="980"/>
        <v>0</v>
      </c>
      <c r="CB50" s="72">
        <f t="shared" si="75"/>
        <v>0</v>
      </c>
      <c r="CC50" s="72">
        <f t="shared" si="76"/>
        <v>0</v>
      </c>
      <c r="CD50" s="72">
        <f t="shared" si="77"/>
        <v>0</v>
      </c>
      <c r="CE50" s="73">
        <f t="shared" ref="CE50:CF50" si="981">POWER(AE50,CE$1)</f>
        <v>2.608515599</v>
      </c>
      <c r="CF50" s="73">
        <f t="shared" si="981"/>
        <v>30.2299032</v>
      </c>
      <c r="CG50" s="74">
        <f t="shared" si="79"/>
        <v>78.85517405</v>
      </c>
      <c r="CH50" s="75">
        <f t="shared" si="80"/>
        <v>-78.85517405</v>
      </c>
      <c r="CI50" s="75">
        <f t="shared" si="81"/>
        <v>0</v>
      </c>
      <c r="CJ50" s="75">
        <f t="shared" si="82"/>
        <v>3.141592654</v>
      </c>
      <c r="CK50" s="75">
        <f t="shared" si="83"/>
        <v>78.85517405</v>
      </c>
      <c r="CL50" s="50">
        <f t="shared" si="84"/>
        <v>0</v>
      </c>
      <c r="CM50" s="72">
        <f t="shared" si="85"/>
        <v>0</v>
      </c>
      <c r="CN50" s="72">
        <f t="shared" si="86"/>
        <v>0</v>
      </c>
      <c r="CO50" s="72">
        <f t="shared" si="87"/>
        <v>0</v>
      </c>
      <c r="CP50" s="73">
        <f t="shared" si="88"/>
        <v>166.2092289</v>
      </c>
      <c r="CQ50" s="74">
        <f t="shared" si="89"/>
        <v>166.2092289</v>
      </c>
      <c r="CR50" s="75">
        <f t="shared" si="90"/>
        <v>664.8369157</v>
      </c>
      <c r="CS50" s="75">
        <f t="shared" si="91"/>
        <v>0</v>
      </c>
      <c r="CT50" s="75">
        <f t="shared" si="92"/>
        <v>0</v>
      </c>
      <c r="CU50" s="75">
        <f t="shared" si="93"/>
        <v>664.8369157</v>
      </c>
      <c r="CV50" s="50">
        <f t="shared" si="94"/>
        <v>0</v>
      </c>
      <c r="CW50" s="50">
        <f t="shared" si="95"/>
        <v>3.141592654</v>
      </c>
      <c r="CX50" s="72">
        <f t="shared" si="96"/>
        <v>3.141592654</v>
      </c>
      <c r="CY50" s="72">
        <f t="shared" si="97"/>
        <v>3.141592654</v>
      </c>
      <c r="CZ50" s="72">
        <f t="shared" si="98"/>
        <v>3.141592654</v>
      </c>
      <c r="DA50" s="73">
        <f t="shared" si="99"/>
        <v>4.21298737</v>
      </c>
      <c r="DB50" s="73">
        <f t="shared" si="100"/>
        <v>0.2968977898</v>
      </c>
      <c r="DC50" s="74">
        <f t="shared" si="101"/>
        <v>1.250826639</v>
      </c>
      <c r="DD50" s="75">
        <f t="shared" si="102"/>
        <v>-5.003306555</v>
      </c>
      <c r="DE50" s="75">
        <f t="shared" si="103"/>
        <v>0</v>
      </c>
      <c r="DF50" s="75">
        <f t="shared" si="104"/>
        <v>3.141592654</v>
      </c>
      <c r="DG50" s="75">
        <f t="shared" si="105"/>
        <v>5.003306555</v>
      </c>
      <c r="DH50" s="50">
        <f t="shared" ref="DH50:DJ50" si="982">DH$1*AA50</f>
        <v>0</v>
      </c>
      <c r="DI50" s="50">
        <f t="shared" si="982"/>
        <v>0</v>
      </c>
      <c r="DJ50" s="50">
        <f t="shared" si="982"/>
        <v>3.141592654</v>
      </c>
      <c r="DK50" s="72">
        <f t="shared" si="107"/>
        <v>3.141592654</v>
      </c>
      <c r="DL50" s="72">
        <f t="shared" si="108"/>
        <v>3.141592654</v>
      </c>
      <c r="DM50" s="72">
        <f t="shared" si="109"/>
        <v>3.141592654</v>
      </c>
      <c r="DN50" s="73">
        <f t="shared" ref="DN50:DP50" si="983">POWER(AE50,DN$1)</f>
        <v>1.615089966</v>
      </c>
      <c r="DO50" s="73">
        <f t="shared" si="983"/>
        <v>5.498172715</v>
      </c>
      <c r="DP50" s="73">
        <f t="shared" si="983"/>
        <v>0.2968977898</v>
      </c>
      <c r="DQ50" s="74">
        <f t="shared" si="111"/>
        <v>2.636465314</v>
      </c>
      <c r="DR50" s="75">
        <f t="shared" si="112"/>
        <v>47.45637564</v>
      </c>
      <c r="DS50" s="75">
        <f t="shared" si="113"/>
        <v>0</v>
      </c>
      <c r="DT50" s="75">
        <f t="shared" si="114"/>
        <v>0</v>
      </c>
      <c r="DU50" s="75">
        <f t="shared" si="115"/>
        <v>47.45637564</v>
      </c>
      <c r="DV50" s="50">
        <f t="shared" si="116"/>
        <v>6.283185307</v>
      </c>
      <c r="DW50" s="72">
        <f t="shared" si="117"/>
        <v>6.283185307</v>
      </c>
      <c r="DX50" s="72">
        <f t="shared" si="118"/>
        <v>0</v>
      </c>
      <c r="DY50" s="72">
        <f t="shared" si="119"/>
        <v>0</v>
      </c>
      <c r="DZ50" s="73">
        <f t="shared" si="120"/>
        <v>0.08814829761</v>
      </c>
      <c r="EA50" s="74">
        <f t="shared" si="121"/>
        <v>0.08814829761</v>
      </c>
      <c r="EB50" s="75">
        <f t="shared" si="122"/>
        <v>2.380004035</v>
      </c>
      <c r="EC50" s="75">
        <f t="shared" si="123"/>
        <v>0</v>
      </c>
      <c r="ED50" s="75">
        <f t="shared" si="124"/>
        <v>0</v>
      </c>
      <c r="EE50" s="75">
        <f t="shared" si="125"/>
        <v>2.380004035</v>
      </c>
      <c r="EF50" s="76">
        <f t="shared" ref="EF50:EG50" si="984">CH50+CR50+DD50+DR50+EB50</f>
        <v>630.8148148</v>
      </c>
      <c r="EG50" s="76">
        <f t="shared" si="984"/>
        <v>0</v>
      </c>
      <c r="EH50" s="76">
        <f t="shared" si="127"/>
        <v>0</v>
      </c>
      <c r="EI50" s="77">
        <f t="shared" si="128"/>
        <v>630.8148148</v>
      </c>
      <c r="EJ50" s="50">
        <f t="shared" si="129"/>
        <v>0</v>
      </c>
      <c r="EK50" s="72">
        <f t="shared" si="130"/>
        <v>0</v>
      </c>
      <c r="EL50" s="72">
        <f t="shared" si="131"/>
        <v>0</v>
      </c>
      <c r="EM50" s="72">
        <f t="shared" si="132"/>
        <v>0</v>
      </c>
      <c r="EN50" s="73">
        <f t="shared" si="133"/>
        <v>25.11602705</v>
      </c>
      <c r="EO50" s="74">
        <f t="shared" si="134"/>
        <v>25.11602705</v>
      </c>
      <c r="EP50" s="75">
        <f t="shared" si="135"/>
        <v>130.5067048</v>
      </c>
      <c r="EQ50" s="75">
        <f t="shared" si="136"/>
        <v>0</v>
      </c>
      <c r="ER50" s="75">
        <f t="shared" si="137"/>
        <v>0</v>
      </c>
      <c r="ES50" s="75">
        <f t="shared" si="138"/>
        <v>130.5067048</v>
      </c>
      <c r="ET50" s="76">
        <f t="shared" ref="ET50:EU50" si="985">BV50+EP50</f>
        <v>210.0173626</v>
      </c>
      <c r="EU50" s="76">
        <f t="shared" si="985"/>
        <v>0</v>
      </c>
      <c r="EV50" s="76">
        <f t="shared" si="140"/>
        <v>0</v>
      </c>
      <c r="EW50" s="77">
        <f t="shared" si="141"/>
        <v>210.0173626</v>
      </c>
      <c r="EX50" s="50">
        <f t="shared" si="142"/>
        <v>0</v>
      </c>
      <c r="EY50" s="72">
        <f t="shared" si="143"/>
        <v>0</v>
      </c>
      <c r="EZ50" s="72">
        <f t="shared" si="144"/>
        <v>0</v>
      </c>
      <c r="FA50" s="72">
        <f t="shared" si="145"/>
        <v>0</v>
      </c>
      <c r="FB50" s="73">
        <f t="shared" si="146"/>
        <v>5.944085761</v>
      </c>
      <c r="FC50" s="74">
        <f t="shared" si="147"/>
        <v>5.944085761</v>
      </c>
      <c r="FD50" s="75">
        <f t="shared" si="148"/>
        <v>1.572607998</v>
      </c>
      <c r="FE50" s="75">
        <f t="shared" si="149"/>
        <v>0</v>
      </c>
      <c r="FF50" s="75">
        <f t="shared" si="150"/>
        <v>0</v>
      </c>
      <c r="FG50" s="75">
        <f t="shared" si="151"/>
        <v>1.572607998</v>
      </c>
      <c r="FH50" s="50">
        <f t="shared" si="152"/>
        <v>0</v>
      </c>
      <c r="FI50" s="72">
        <f t="shared" si="153"/>
        <v>0</v>
      </c>
      <c r="FJ50" s="72">
        <f t="shared" si="154"/>
        <v>0</v>
      </c>
      <c r="FK50" s="72">
        <f t="shared" si="155"/>
        <v>0</v>
      </c>
      <c r="FL50" s="73">
        <f t="shared" si="156"/>
        <v>2.608515599</v>
      </c>
      <c r="FM50" s="74">
        <f t="shared" si="157"/>
        <v>2.608515599</v>
      </c>
      <c r="FN50" s="75">
        <f t="shared" si="158"/>
        <v>-2.608515599</v>
      </c>
      <c r="FO50" s="75">
        <f t="shared" si="159"/>
        <v>0</v>
      </c>
      <c r="FP50" s="75">
        <f t="shared" si="160"/>
        <v>3.141592654</v>
      </c>
      <c r="FQ50" s="75">
        <f t="shared" si="161"/>
        <v>2.608515599</v>
      </c>
      <c r="FR50" s="76">
        <f t="shared" si="162"/>
        <v>13.88600254</v>
      </c>
      <c r="FS50" s="76">
        <f t="shared" si="163"/>
        <v>0</v>
      </c>
      <c r="FT50" s="76">
        <f t="shared" si="164"/>
        <v>0</v>
      </c>
      <c r="FU50" s="77">
        <f t="shared" si="165"/>
        <v>13.88600254</v>
      </c>
      <c r="FV50" s="50">
        <f t="shared" si="166"/>
        <v>0</v>
      </c>
      <c r="FW50" s="50">
        <f t="shared" si="167"/>
        <v>0</v>
      </c>
      <c r="FX50" s="72">
        <f t="shared" si="168"/>
        <v>0</v>
      </c>
      <c r="FY50" s="72">
        <f t="shared" si="169"/>
        <v>0</v>
      </c>
      <c r="FZ50" s="72">
        <f t="shared" si="170"/>
        <v>0</v>
      </c>
      <c r="GA50" s="73">
        <f t="shared" si="171"/>
        <v>13.88600254</v>
      </c>
      <c r="GB50" s="73">
        <f t="shared" si="172"/>
        <v>0.6358863754</v>
      </c>
      <c r="GC50" s="74">
        <f t="shared" si="173"/>
        <v>8.829919827</v>
      </c>
      <c r="GD50" s="75">
        <f t="shared" si="174"/>
        <v>0.981102203</v>
      </c>
      <c r="GE50" s="75">
        <f t="shared" si="175"/>
        <v>0</v>
      </c>
      <c r="GF50" s="75">
        <f t="shared" si="176"/>
        <v>0</v>
      </c>
      <c r="GG50" s="75">
        <f t="shared" si="177"/>
        <v>0.981102203</v>
      </c>
      <c r="GH50" s="78">
        <f t="shared" si="178"/>
        <v>-0.5</v>
      </c>
      <c r="GI50" s="78">
        <f t="shared" si="179"/>
        <v>-0.8660254038</v>
      </c>
      <c r="GJ50" s="78">
        <f t="shared" si="180"/>
        <v>-2.094395102</v>
      </c>
      <c r="GK50" s="78">
        <f t="shared" si="181"/>
        <v>1</v>
      </c>
      <c r="GL50" s="79">
        <f t="shared" si="182"/>
        <v>-0.5</v>
      </c>
      <c r="GM50" s="79">
        <f t="shared" si="183"/>
        <v>0.8660254038</v>
      </c>
      <c r="GN50" s="79">
        <f t="shared" si="184"/>
        <v>2.094395102</v>
      </c>
      <c r="GO50" s="79">
        <f t="shared" si="185"/>
        <v>1</v>
      </c>
      <c r="GP50" s="50">
        <f t="shared" si="186"/>
        <v>-2.094395102</v>
      </c>
      <c r="GQ50" s="50">
        <f t="shared" si="187"/>
        <v>0</v>
      </c>
      <c r="GR50" s="72">
        <f t="shared" si="188"/>
        <v>-2.094395102</v>
      </c>
      <c r="GS50" s="72">
        <f t="shared" si="189"/>
        <v>-2.094395102</v>
      </c>
      <c r="GT50" s="72">
        <f t="shared" si="190"/>
        <v>-2.094395102</v>
      </c>
      <c r="GU50" s="73">
        <f t="shared" si="191"/>
        <v>1</v>
      </c>
      <c r="GV50" s="73">
        <f t="shared" si="192"/>
        <v>1.572607998</v>
      </c>
      <c r="GW50" s="74">
        <f t="shared" si="193"/>
        <v>1.572607998</v>
      </c>
      <c r="GX50" s="75">
        <f t="shared" si="194"/>
        <v>-0.7863039992</v>
      </c>
      <c r="GY50" s="75">
        <f t="shared" si="195"/>
        <v>-1.361918477</v>
      </c>
      <c r="GZ50" s="75">
        <f t="shared" si="196"/>
        <v>-2.094395102</v>
      </c>
      <c r="HA50" s="75">
        <f t="shared" si="197"/>
        <v>1.572607998</v>
      </c>
      <c r="HB50" s="50">
        <f t="shared" si="198"/>
        <v>2.094395102</v>
      </c>
      <c r="HC50" s="50">
        <f t="shared" si="199"/>
        <v>0</v>
      </c>
      <c r="HD50" s="72">
        <f t="shared" si="200"/>
        <v>2.094395102</v>
      </c>
      <c r="HE50" s="72">
        <f t="shared" si="201"/>
        <v>2.094395102</v>
      </c>
      <c r="HF50" s="72">
        <f t="shared" si="202"/>
        <v>2.094395102</v>
      </c>
      <c r="HG50" s="73">
        <f t="shared" si="203"/>
        <v>1</v>
      </c>
      <c r="HH50" s="73">
        <f t="shared" si="204"/>
        <v>0.981102203</v>
      </c>
      <c r="HI50" s="74">
        <f t="shared" si="205"/>
        <v>0.981102203</v>
      </c>
      <c r="HJ50" s="75">
        <f t="shared" si="206"/>
        <v>-0.4905511015</v>
      </c>
      <c r="HK50" s="75">
        <f t="shared" si="207"/>
        <v>0.8496594315</v>
      </c>
      <c r="HL50" s="75">
        <f t="shared" si="208"/>
        <v>2.094395102</v>
      </c>
      <c r="HM50" s="75">
        <f t="shared" si="209"/>
        <v>0.981102203</v>
      </c>
      <c r="HN50" s="50">
        <f t="shared" si="210"/>
        <v>2.094395102</v>
      </c>
      <c r="HO50" s="50">
        <f t="shared" si="211"/>
        <v>0</v>
      </c>
      <c r="HP50" s="72">
        <f t="shared" si="212"/>
        <v>2.094395102</v>
      </c>
      <c r="HQ50" s="72">
        <f t="shared" si="213"/>
        <v>2.094395102</v>
      </c>
      <c r="HR50" s="72">
        <f t="shared" si="214"/>
        <v>2.094395102</v>
      </c>
      <c r="HS50" s="73">
        <f t="shared" si="215"/>
        <v>1</v>
      </c>
      <c r="HT50" s="73">
        <f t="shared" si="216"/>
        <v>1.572607998</v>
      </c>
      <c r="HU50" s="74">
        <f t="shared" si="217"/>
        <v>1.572607998</v>
      </c>
      <c r="HV50" s="75">
        <f t="shared" si="218"/>
        <v>-0.7863039992</v>
      </c>
      <c r="HW50" s="75">
        <f t="shared" si="219"/>
        <v>1.361918477</v>
      </c>
      <c r="HX50" s="75">
        <f t="shared" si="220"/>
        <v>2.094395102</v>
      </c>
      <c r="HY50" s="75">
        <f t="shared" si="221"/>
        <v>1.572607998</v>
      </c>
      <c r="HZ50" s="50">
        <f t="shared" si="222"/>
        <v>-2.094395102</v>
      </c>
      <c r="IA50" s="50">
        <f t="shared" si="223"/>
        <v>0</v>
      </c>
      <c r="IB50" s="72">
        <f t="shared" si="224"/>
        <v>-2.094395102</v>
      </c>
      <c r="IC50" s="72">
        <f t="shared" si="225"/>
        <v>-2.094395102</v>
      </c>
      <c r="ID50" s="72">
        <f t="shared" si="226"/>
        <v>-2.094395102</v>
      </c>
      <c r="IE50" s="73">
        <f t="shared" si="227"/>
        <v>1</v>
      </c>
      <c r="IF50" s="73">
        <f t="shared" si="228"/>
        <v>0.981102203</v>
      </c>
      <c r="IG50" s="74">
        <f t="shared" si="229"/>
        <v>0.981102203</v>
      </c>
      <c r="IH50" s="75">
        <f t="shared" si="230"/>
        <v>-0.4905511015</v>
      </c>
      <c r="II50" s="75">
        <f t="shared" si="231"/>
        <v>-0.8496594315</v>
      </c>
      <c r="IJ50" s="75">
        <f t="shared" si="232"/>
        <v>-2.094395102</v>
      </c>
      <c r="IK50" s="75">
        <f t="shared" si="233"/>
        <v>0.981102203</v>
      </c>
    </row>
    <row r="51" ht="12.75" customHeight="1">
      <c r="A51" s="80">
        <f>'Cubic Input'!P55</f>
        <v>0.1421007032</v>
      </c>
      <c r="B51" s="80">
        <f>'Cubic Input'!Q55</f>
        <v>0.3587168848</v>
      </c>
      <c r="C51" s="80">
        <f>'Cubic Input'!R55</f>
        <v>0.71436126</v>
      </c>
      <c r="D51" s="80">
        <f>'Cubic Input'!S55</f>
        <v>0.007760847285</v>
      </c>
      <c r="E51" s="80">
        <f t="shared" ref="E51:H51" si="986">0</f>
        <v>0</v>
      </c>
      <c r="F51" s="80">
        <f t="shared" si="986"/>
        <v>0</v>
      </c>
      <c r="G51" s="80">
        <f t="shared" si="986"/>
        <v>0</v>
      </c>
      <c r="H51" s="81">
        <f t="shared" si="986"/>
        <v>0</v>
      </c>
      <c r="I51" s="65">
        <f>'Cubic Input'!M55</f>
        <v>0.006205774319</v>
      </c>
      <c r="J51" s="66">
        <f t="shared" si="27"/>
        <v>-0.01092369809</v>
      </c>
      <c r="K51" s="66">
        <f t="shared" si="28"/>
        <v>-1.256730655</v>
      </c>
      <c r="L51" s="67">
        <f t="shared" si="29"/>
        <v>-0.01092369809</v>
      </c>
      <c r="M51" s="67">
        <f t="shared" si="30"/>
        <v>0</v>
      </c>
      <c r="N51" s="68">
        <f t="shared" si="31"/>
        <v>-1.256730655</v>
      </c>
      <c r="O51" s="68">
        <f t="shared" si="32"/>
        <v>-1.849410643</v>
      </c>
      <c r="P51" s="69">
        <f t="shared" si="33"/>
        <v>-1.256730655</v>
      </c>
      <c r="Q51" s="69">
        <f t="shared" si="34"/>
        <v>1.849410643</v>
      </c>
      <c r="R51" s="70">
        <f t="shared" ref="R51:U51" si="987">ATAN2(A51,E51)</f>
        <v>0</v>
      </c>
      <c r="S51" s="70">
        <f t="shared" si="987"/>
        <v>0</v>
      </c>
      <c r="T51" s="70">
        <f t="shared" si="987"/>
        <v>0</v>
      </c>
      <c r="U51" s="70">
        <f t="shared" si="987"/>
        <v>0</v>
      </c>
      <c r="V51" s="70">
        <f t="shared" ref="V51:Y51" si="988">SQRT(POWER(A51,2)+POWER(E51,2))</f>
        <v>0.1421007032</v>
      </c>
      <c r="W51" s="70">
        <f t="shared" si="988"/>
        <v>0.3587168848</v>
      </c>
      <c r="X51" s="70">
        <f t="shared" si="988"/>
        <v>0.71436126</v>
      </c>
      <c r="Y51" s="70">
        <f t="shared" si="988"/>
        <v>0.007760847285</v>
      </c>
      <c r="Z51" s="71">
        <f t="shared" ref="Z51:AC51" si="989">R51-$R51</f>
        <v>0</v>
      </c>
      <c r="AA51" s="71">
        <f t="shared" si="989"/>
        <v>0</v>
      </c>
      <c r="AB51" s="71">
        <f t="shared" si="989"/>
        <v>0</v>
      </c>
      <c r="AC51" s="71">
        <f t="shared" si="989"/>
        <v>0</v>
      </c>
      <c r="AD51" s="71">
        <f t="shared" ref="AD51:AG51" si="990">V51/$V51</f>
        <v>1</v>
      </c>
      <c r="AE51" s="71">
        <f t="shared" si="990"/>
        <v>2.524385009</v>
      </c>
      <c r="AF51" s="71">
        <f t="shared" si="990"/>
        <v>5.02714796</v>
      </c>
      <c r="AG51" s="71">
        <f t="shared" si="990"/>
        <v>0.05461512233</v>
      </c>
      <c r="AH51" s="80">
        <f t="shared" ref="AH51:AK51" si="991">AD51*COS(Z51)</f>
        <v>1</v>
      </c>
      <c r="AI51" s="80">
        <f t="shared" si="991"/>
        <v>2.524385009</v>
      </c>
      <c r="AJ51" s="80">
        <f t="shared" si="991"/>
        <v>5.02714796</v>
      </c>
      <c r="AK51" s="80">
        <f t="shared" si="991"/>
        <v>0.05461512233</v>
      </c>
      <c r="AL51" s="80">
        <f t="shared" ref="AL51:AO51" si="992">AD51*SIN(Z51)</f>
        <v>0</v>
      </c>
      <c r="AM51" s="80">
        <f t="shared" si="992"/>
        <v>0</v>
      </c>
      <c r="AN51" s="80">
        <f t="shared" si="992"/>
        <v>0</v>
      </c>
      <c r="AO51" s="80">
        <f t="shared" si="992"/>
        <v>0</v>
      </c>
      <c r="AP51" s="50">
        <f t="shared" si="41"/>
        <v>0</v>
      </c>
      <c r="AQ51" s="72">
        <f t="shared" si="42"/>
        <v>0</v>
      </c>
      <c r="AR51" s="72">
        <f t="shared" si="43"/>
        <v>0</v>
      </c>
      <c r="AS51" s="72">
        <f t="shared" si="44"/>
        <v>0</v>
      </c>
      <c r="AT51" s="73">
        <f t="shared" si="45"/>
        <v>16.08669313</v>
      </c>
      <c r="AU51" s="74">
        <f t="shared" si="46"/>
        <v>16.08669313</v>
      </c>
      <c r="AV51" s="75">
        <f t="shared" si="47"/>
        <v>-32.17338627</v>
      </c>
      <c r="AW51" s="75">
        <f t="shared" si="48"/>
        <v>0</v>
      </c>
      <c r="AX51" s="75">
        <f t="shared" si="49"/>
        <v>3.141592654</v>
      </c>
      <c r="AY51" s="75">
        <f t="shared" si="50"/>
        <v>32.17338627</v>
      </c>
      <c r="AZ51" s="50">
        <f t="shared" ref="AZ51:BA51" si="993">AZ$1*AA51</f>
        <v>0</v>
      </c>
      <c r="BA51" s="50">
        <f t="shared" si="993"/>
        <v>0</v>
      </c>
      <c r="BB51" s="72">
        <f t="shared" si="52"/>
        <v>0</v>
      </c>
      <c r="BC51" s="72">
        <f t="shared" si="53"/>
        <v>0</v>
      </c>
      <c r="BD51" s="72">
        <f t="shared" si="54"/>
        <v>0</v>
      </c>
      <c r="BE51" s="73">
        <f t="shared" ref="BE51:BF51" si="994">POWER(AE51,BE$1)</f>
        <v>2.524385009</v>
      </c>
      <c r="BF51" s="73">
        <f t="shared" si="994"/>
        <v>5.02714796</v>
      </c>
      <c r="BG51" s="74">
        <f t="shared" si="56"/>
        <v>12.69045695</v>
      </c>
      <c r="BH51" s="75">
        <f t="shared" si="57"/>
        <v>114.2141125</v>
      </c>
      <c r="BI51" s="75">
        <f t="shared" si="58"/>
        <v>0</v>
      </c>
      <c r="BJ51" s="75">
        <f t="shared" si="59"/>
        <v>0</v>
      </c>
      <c r="BK51" s="75">
        <f t="shared" si="60"/>
        <v>114.2141125</v>
      </c>
      <c r="BL51" s="50">
        <f t="shared" si="61"/>
        <v>0</v>
      </c>
      <c r="BM51" s="72">
        <f t="shared" si="62"/>
        <v>0</v>
      </c>
      <c r="BN51" s="72">
        <f t="shared" si="63"/>
        <v>0</v>
      </c>
      <c r="BO51" s="72">
        <f t="shared" si="64"/>
        <v>0</v>
      </c>
      <c r="BP51" s="73">
        <f t="shared" si="65"/>
        <v>0.05461512233</v>
      </c>
      <c r="BQ51" s="74">
        <f t="shared" si="66"/>
        <v>0.05461512233</v>
      </c>
      <c r="BR51" s="75">
        <f t="shared" si="67"/>
        <v>-1.474608303</v>
      </c>
      <c r="BS51" s="75">
        <f t="shared" si="68"/>
        <v>0</v>
      </c>
      <c r="BT51" s="75">
        <f t="shared" si="69"/>
        <v>3.141592654</v>
      </c>
      <c r="BU51" s="75">
        <f t="shared" si="70"/>
        <v>1.474608303</v>
      </c>
      <c r="BV51" s="76">
        <f t="shared" ref="BV51:BW51" si="995">AV51+BH51+BR51</f>
        <v>80.56611796</v>
      </c>
      <c r="BW51" s="76">
        <f t="shared" si="995"/>
        <v>0</v>
      </c>
      <c r="BX51" s="76">
        <f t="shared" si="72"/>
        <v>0</v>
      </c>
      <c r="BY51" s="77">
        <f t="shared" si="73"/>
        <v>80.56611796</v>
      </c>
      <c r="BZ51" s="50">
        <f t="shared" ref="BZ51:CA51" si="996">BZ$1*AA51</f>
        <v>0</v>
      </c>
      <c r="CA51" s="50">
        <f t="shared" si="996"/>
        <v>0</v>
      </c>
      <c r="CB51" s="72">
        <f t="shared" si="75"/>
        <v>0</v>
      </c>
      <c r="CC51" s="72">
        <f t="shared" si="76"/>
        <v>0</v>
      </c>
      <c r="CD51" s="72">
        <f t="shared" si="77"/>
        <v>0</v>
      </c>
      <c r="CE51" s="73">
        <f t="shared" ref="CE51:CF51" si="997">POWER(AE51,CE$1)</f>
        <v>6.372519673</v>
      </c>
      <c r="CF51" s="73">
        <f t="shared" si="997"/>
        <v>25.27221661</v>
      </c>
      <c r="CG51" s="74">
        <f t="shared" si="79"/>
        <v>161.0476975</v>
      </c>
      <c r="CH51" s="75">
        <f t="shared" si="80"/>
        <v>-161.0476975</v>
      </c>
      <c r="CI51" s="75">
        <f t="shared" si="81"/>
        <v>0</v>
      </c>
      <c r="CJ51" s="75">
        <f t="shared" si="82"/>
        <v>3.141592654</v>
      </c>
      <c r="CK51" s="75">
        <f t="shared" si="83"/>
        <v>161.0476975</v>
      </c>
      <c r="CL51" s="50">
        <f t="shared" si="84"/>
        <v>0</v>
      </c>
      <c r="CM51" s="72">
        <f t="shared" si="85"/>
        <v>0</v>
      </c>
      <c r="CN51" s="72">
        <f t="shared" si="86"/>
        <v>0</v>
      </c>
      <c r="CO51" s="72">
        <f t="shared" si="87"/>
        <v>0</v>
      </c>
      <c r="CP51" s="73">
        <f t="shared" si="88"/>
        <v>127.0471722</v>
      </c>
      <c r="CQ51" s="74">
        <f t="shared" si="89"/>
        <v>127.0471722</v>
      </c>
      <c r="CR51" s="75">
        <f t="shared" si="90"/>
        <v>508.1886887</v>
      </c>
      <c r="CS51" s="75">
        <f t="shared" si="91"/>
        <v>0</v>
      </c>
      <c r="CT51" s="75">
        <f t="shared" si="92"/>
        <v>0</v>
      </c>
      <c r="CU51" s="75">
        <f t="shared" si="93"/>
        <v>508.1886887</v>
      </c>
      <c r="CV51" s="50">
        <f t="shared" si="94"/>
        <v>0</v>
      </c>
      <c r="CW51" s="50">
        <f t="shared" si="95"/>
        <v>0</v>
      </c>
      <c r="CX51" s="72">
        <f t="shared" si="96"/>
        <v>0</v>
      </c>
      <c r="CY51" s="72">
        <f t="shared" si="97"/>
        <v>0</v>
      </c>
      <c r="CZ51" s="72">
        <f t="shared" si="98"/>
        <v>0</v>
      </c>
      <c r="DA51" s="73">
        <f t="shared" si="99"/>
        <v>16.08669313</v>
      </c>
      <c r="DB51" s="73">
        <f t="shared" si="100"/>
        <v>0.05461512233</v>
      </c>
      <c r="DC51" s="74">
        <f t="shared" si="101"/>
        <v>0.8785767133</v>
      </c>
      <c r="DD51" s="75">
        <f t="shared" si="102"/>
        <v>3.514306853</v>
      </c>
      <c r="DE51" s="75">
        <f t="shared" si="103"/>
        <v>0</v>
      </c>
      <c r="DF51" s="75">
        <f t="shared" si="104"/>
        <v>0</v>
      </c>
      <c r="DG51" s="75">
        <f t="shared" si="105"/>
        <v>3.514306853</v>
      </c>
      <c r="DH51" s="50">
        <f t="shared" ref="DH51:DJ51" si="998">DH$1*AA51</f>
        <v>0</v>
      </c>
      <c r="DI51" s="50">
        <f t="shared" si="998"/>
        <v>0</v>
      </c>
      <c r="DJ51" s="50">
        <f t="shared" si="998"/>
        <v>0</v>
      </c>
      <c r="DK51" s="72">
        <f t="shared" si="107"/>
        <v>0</v>
      </c>
      <c r="DL51" s="72">
        <f t="shared" si="108"/>
        <v>0</v>
      </c>
      <c r="DM51" s="72">
        <f t="shared" si="109"/>
        <v>0</v>
      </c>
      <c r="DN51" s="73">
        <f t="shared" ref="DN51:DP51" si="999">POWER(AE51,DN$1)</f>
        <v>2.524385009</v>
      </c>
      <c r="DO51" s="73">
        <f t="shared" si="999"/>
        <v>5.02714796</v>
      </c>
      <c r="DP51" s="73">
        <f t="shared" si="999"/>
        <v>0.05461512233</v>
      </c>
      <c r="DQ51" s="74">
        <f t="shared" si="111"/>
        <v>0.6930908586</v>
      </c>
      <c r="DR51" s="75">
        <f t="shared" si="112"/>
        <v>-12.47563545</v>
      </c>
      <c r="DS51" s="75">
        <f t="shared" si="113"/>
        <v>0</v>
      </c>
      <c r="DT51" s="75">
        <f t="shared" si="114"/>
        <v>3.141592654</v>
      </c>
      <c r="DU51" s="75">
        <f t="shared" si="115"/>
        <v>12.47563545</v>
      </c>
      <c r="DV51" s="50">
        <f t="shared" si="116"/>
        <v>0</v>
      </c>
      <c r="DW51" s="72">
        <f t="shared" si="117"/>
        <v>0</v>
      </c>
      <c r="DX51" s="72">
        <f t="shared" si="118"/>
        <v>0</v>
      </c>
      <c r="DY51" s="72">
        <f t="shared" si="119"/>
        <v>0</v>
      </c>
      <c r="DZ51" s="73">
        <f t="shared" si="120"/>
        <v>0.002982811587</v>
      </c>
      <c r="EA51" s="74">
        <f t="shared" si="121"/>
        <v>0.002982811587</v>
      </c>
      <c r="EB51" s="75">
        <f t="shared" si="122"/>
        <v>0.08053591284</v>
      </c>
      <c r="EC51" s="75">
        <f t="shared" si="123"/>
        <v>0</v>
      </c>
      <c r="ED51" s="75">
        <f t="shared" si="124"/>
        <v>0</v>
      </c>
      <c r="EE51" s="75">
        <f t="shared" si="125"/>
        <v>0.08053591284</v>
      </c>
      <c r="EF51" s="76">
        <f t="shared" ref="EF51:EG51" si="1000">CH51+CR51+DD51+DR51+EB51</f>
        <v>338.2601985</v>
      </c>
      <c r="EG51" s="76">
        <f t="shared" si="1000"/>
        <v>0</v>
      </c>
      <c r="EH51" s="76">
        <f t="shared" si="127"/>
        <v>0</v>
      </c>
      <c r="EI51" s="77">
        <f t="shared" si="128"/>
        <v>338.2601985</v>
      </c>
      <c r="EJ51" s="50">
        <f t="shared" si="129"/>
        <v>0</v>
      </c>
      <c r="EK51" s="72">
        <f t="shared" si="130"/>
        <v>0</v>
      </c>
      <c r="EL51" s="72">
        <f t="shared" si="131"/>
        <v>0</v>
      </c>
      <c r="EM51" s="72">
        <f t="shared" si="132"/>
        <v>0</v>
      </c>
      <c r="EN51" s="73">
        <f t="shared" si="133"/>
        <v>18.39185142</v>
      </c>
      <c r="EO51" s="74">
        <f t="shared" si="134"/>
        <v>18.39185142</v>
      </c>
      <c r="EP51" s="75">
        <f t="shared" si="135"/>
        <v>95.56686329</v>
      </c>
      <c r="EQ51" s="75">
        <f t="shared" si="136"/>
        <v>0</v>
      </c>
      <c r="ER51" s="75">
        <f t="shared" si="137"/>
        <v>0</v>
      </c>
      <c r="ES51" s="75">
        <f t="shared" si="138"/>
        <v>95.56686329</v>
      </c>
      <c r="ET51" s="76">
        <f t="shared" ref="ET51:EU51" si="1001">BV51+EP51</f>
        <v>176.1329813</v>
      </c>
      <c r="EU51" s="76">
        <f t="shared" si="1001"/>
        <v>0</v>
      </c>
      <c r="EV51" s="76">
        <f t="shared" si="140"/>
        <v>0</v>
      </c>
      <c r="EW51" s="77">
        <f t="shared" si="141"/>
        <v>176.1329813</v>
      </c>
      <c r="EX51" s="50">
        <f t="shared" si="142"/>
        <v>0</v>
      </c>
      <c r="EY51" s="72">
        <f t="shared" si="143"/>
        <v>0</v>
      </c>
      <c r="EZ51" s="72">
        <f t="shared" si="144"/>
        <v>0</v>
      </c>
      <c r="FA51" s="72">
        <f t="shared" si="145"/>
        <v>0</v>
      </c>
      <c r="FB51" s="73">
        <f t="shared" si="146"/>
        <v>5.60548974</v>
      </c>
      <c r="FC51" s="74">
        <f t="shared" si="147"/>
        <v>5.60548974</v>
      </c>
      <c r="FD51" s="75">
        <f t="shared" si="148"/>
        <v>1.483026718</v>
      </c>
      <c r="FE51" s="75">
        <f t="shared" si="149"/>
        <v>0</v>
      </c>
      <c r="FF51" s="75">
        <f t="shared" si="150"/>
        <v>0</v>
      </c>
      <c r="FG51" s="75">
        <f t="shared" si="151"/>
        <v>1.483026718</v>
      </c>
      <c r="FH51" s="50">
        <f t="shared" si="152"/>
        <v>0</v>
      </c>
      <c r="FI51" s="72">
        <f t="shared" si="153"/>
        <v>0</v>
      </c>
      <c r="FJ51" s="72">
        <f t="shared" si="154"/>
        <v>0</v>
      </c>
      <c r="FK51" s="72">
        <f t="shared" si="155"/>
        <v>0</v>
      </c>
      <c r="FL51" s="73">
        <f t="shared" si="156"/>
        <v>6.372519673</v>
      </c>
      <c r="FM51" s="74">
        <f t="shared" si="157"/>
        <v>6.372519673</v>
      </c>
      <c r="FN51" s="75">
        <f t="shared" si="158"/>
        <v>-6.372519673</v>
      </c>
      <c r="FO51" s="75">
        <f t="shared" si="159"/>
        <v>0</v>
      </c>
      <c r="FP51" s="75">
        <f t="shared" si="160"/>
        <v>3.141592654</v>
      </c>
      <c r="FQ51" s="75">
        <f t="shared" si="161"/>
        <v>6.372519673</v>
      </c>
      <c r="FR51" s="76">
        <f t="shared" si="162"/>
        <v>8.708924207</v>
      </c>
      <c r="FS51" s="76">
        <f t="shared" si="163"/>
        <v>0</v>
      </c>
      <c r="FT51" s="76">
        <f t="shared" si="164"/>
        <v>0</v>
      </c>
      <c r="FU51" s="77">
        <f t="shared" si="165"/>
        <v>8.708924207</v>
      </c>
      <c r="FV51" s="50">
        <f t="shared" si="166"/>
        <v>0</v>
      </c>
      <c r="FW51" s="50">
        <f t="shared" si="167"/>
        <v>0</v>
      </c>
      <c r="FX51" s="72">
        <f t="shared" si="168"/>
        <v>0</v>
      </c>
      <c r="FY51" s="72">
        <f t="shared" si="169"/>
        <v>0</v>
      </c>
      <c r="FZ51" s="72">
        <f t="shared" si="170"/>
        <v>0</v>
      </c>
      <c r="GA51" s="73">
        <f t="shared" si="171"/>
        <v>8.708924207</v>
      </c>
      <c r="GB51" s="73">
        <f t="shared" si="172"/>
        <v>0.674296685</v>
      </c>
      <c r="GC51" s="74">
        <f t="shared" si="173"/>
        <v>5.872398722</v>
      </c>
      <c r="GD51" s="75">
        <f t="shared" si="174"/>
        <v>0.6524887469</v>
      </c>
      <c r="GE51" s="75">
        <f t="shared" si="175"/>
        <v>0</v>
      </c>
      <c r="GF51" s="75">
        <f t="shared" si="176"/>
        <v>0</v>
      </c>
      <c r="GG51" s="75">
        <f t="shared" si="177"/>
        <v>0.6524887469</v>
      </c>
      <c r="GH51" s="78">
        <f t="shared" si="178"/>
        <v>-0.5</v>
      </c>
      <c r="GI51" s="78">
        <f t="shared" si="179"/>
        <v>-0.8660254038</v>
      </c>
      <c r="GJ51" s="78">
        <f t="shared" si="180"/>
        <v>-2.094395102</v>
      </c>
      <c r="GK51" s="78">
        <f t="shared" si="181"/>
        <v>1</v>
      </c>
      <c r="GL51" s="79">
        <f t="shared" si="182"/>
        <v>-0.5</v>
      </c>
      <c r="GM51" s="79">
        <f t="shared" si="183"/>
        <v>0.8660254038</v>
      </c>
      <c r="GN51" s="79">
        <f t="shared" si="184"/>
        <v>2.094395102</v>
      </c>
      <c r="GO51" s="79">
        <f t="shared" si="185"/>
        <v>1</v>
      </c>
      <c r="GP51" s="50">
        <f t="shared" si="186"/>
        <v>-2.094395102</v>
      </c>
      <c r="GQ51" s="50">
        <f t="shared" si="187"/>
        <v>0</v>
      </c>
      <c r="GR51" s="72">
        <f t="shared" si="188"/>
        <v>-2.094395102</v>
      </c>
      <c r="GS51" s="72">
        <f t="shared" si="189"/>
        <v>-2.094395102</v>
      </c>
      <c r="GT51" s="72">
        <f t="shared" si="190"/>
        <v>-2.094395102</v>
      </c>
      <c r="GU51" s="73">
        <f t="shared" si="191"/>
        <v>1</v>
      </c>
      <c r="GV51" s="73">
        <f t="shared" si="192"/>
        <v>1.483026718</v>
      </c>
      <c r="GW51" s="74">
        <f t="shared" si="193"/>
        <v>1.483026718</v>
      </c>
      <c r="GX51" s="75">
        <f t="shared" si="194"/>
        <v>-0.7415133592</v>
      </c>
      <c r="GY51" s="75">
        <f t="shared" si="195"/>
        <v>-1.284338813</v>
      </c>
      <c r="GZ51" s="75">
        <f t="shared" si="196"/>
        <v>-2.094395102</v>
      </c>
      <c r="HA51" s="75">
        <f t="shared" si="197"/>
        <v>1.483026718</v>
      </c>
      <c r="HB51" s="50">
        <f t="shared" si="198"/>
        <v>2.094395102</v>
      </c>
      <c r="HC51" s="50">
        <f t="shared" si="199"/>
        <v>0</v>
      </c>
      <c r="HD51" s="72">
        <f t="shared" si="200"/>
        <v>2.094395102</v>
      </c>
      <c r="HE51" s="72">
        <f t="shared" si="201"/>
        <v>2.094395102</v>
      </c>
      <c r="HF51" s="72">
        <f t="shared" si="202"/>
        <v>2.094395102</v>
      </c>
      <c r="HG51" s="73">
        <f t="shared" si="203"/>
        <v>1</v>
      </c>
      <c r="HH51" s="73">
        <f t="shared" si="204"/>
        <v>0.6524887469</v>
      </c>
      <c r="HI51" s="74">
        <f t="shared" si="205"/>
        <v>0.6524887469</v>
      </c>
      <c r="HJ51" s="75">
        <f t="shared" si="206"/>
        <v>-0.3262443735</v>
      </c>
      <c r="HK51" s="75">
        <f t="shared" si="207"/>
        <v>0.5650718305</v>
      </c>
      <c r="HL51" s="75">
        <f t="shared" si="208"/>
        <v>2.094395102</v>
      </c>
      <c r="HM51" s="75">
        <f t="shared" si="209"/>
        <v>0.6524887469</v>
      </c>
      <c r="HN51" s="50">
        <f t="shared" si="210"/>
        <v>2.094395102</v>
      </c>
      <c r="HO51" s="50">
        <f t="shared" si="211"/>
        <v>0</v>
      </c>
      <c r="HP51" s="72">
        <f t="shared" si="212"/>
        <v>2.094395102</v>
      </c>
      <c r="HQ51" s="72">
        <f t="shared" si="213"/>
        <v>2.094395102</v>
      </c>
      <c r="HR51" s="72">
        <f t="shared" si="214"/>
        <v>2.094395102</v>
      </c>
      <c r="HS51" s="73">
        <f t="shared" si="215"/>
        <v>1</v>
      </c>
      <c r="HT51" s="73">
        <f t="shared" si="216"/>
        <v>1.483026718</v>
      </c>
      <c r="HU51" s="74">
        <f t="shared" si="217"/>
        <v>1.483026718</v>
      </c>
      <c r="HV51" s="75">
        <f t="shared" si="218"/>
        <v>-0.7415133592</v>
      </c>
      <c r="HW51" s="75">
        <f t="shared" si="219"/>
        <v>1.284338813</v>
      </c>
      <c r="HX51" s="75">
        <f t="shared" si="220"/>
        <v>2.094395102</v>
      </c>
      <c r="HY51" s="75">
        <f t="shared" si="221"/>
        <v>1.483026718</v>
      </c>
      <c r="HZ51" s="50">
        <f t="shared" si="222"/>
        <v>-2.094395102</v>
      </c>
      <c r="IA51" s="50">
        <f t="shared" si="223"/>
        <v>0</v>
      </c>
      <c r="IB51" s="72">
        <f t="shared" si="224"/>
        <v>-2.094395102</v>
      </c>
      <c r="IC51" s="72">
        <f t="shared" si="225"/>
        <v>-2.094395102</v>
      </c>
      <c r="ID51" s="72">
        <f t="shared" si="226"/>
        <v>-2.094395102</v>
      </c>
      <c r="IE51" s="73">
        <f t="shared" si="227"/>
        <v>1</v>
      </c>
      <c r="IF51" s="73">
        <f t="shared" si="228"/>
        <v>0.6524887469</v>
      </c>
      <c r="IG51" s="74">
        <f t="shared" si="229"/>
        <v>0.6524887469</v>
      </c>
      <c r="IH51" s="75">
        <f t="shared" si="230"/>
        <v>-0.3262443735</v>
      </c>
      <c r="II51" s="75">
        <f t="shared" si="231"/>
        <v>-0.5650718305</v>
      </c>
      <c r="IJ51" s="75">
        <f t="shared" si="232"/>
        <v>-2.094395102</v>
      </c>
      <c r="IK51" s="75">
        <f t="shared" si="233"/>
        <v>0.6524887469</v>
      </c>
    </row>
    <row r="52" ht="12.75" customHeight="1">
      <c r="A52" s="80">
        <f>'Cubic Input'!P56</f>
        <v>0.1421007032</v>
      </c>
      <c r="B52" s="80">
        <f>'Cubic Input'!Q56</f>
        <v>0.4188152786</v>
      </c>
      <c r="C52" s="80">
        <f>'Cubic Input'!R56</f>
        <v>0.6638602965</v>
      </c>
      <c r="D52" s="80">
        <f>'Cubic Input'!S56</f>
        <v>0.08356948995</v>
      </c>
      <c r="E52" s="80">
        <f t="shared" ref="E52:H52" si="1002">0</f>
        <v>0</v>
      </c>
      <c r="F52" s="80">
        <f t="shared" si="1002"/>
        <v>0</v>
      </c>
      <c r="G52" s="80">
        <f t="shared" si="1002"/>
        <v>0</v>
      </c>
      <c r="H52" s="81">
        <f t="shared" si="1002"/>
        <v>0</v>
      </c>
      <c r="I52" s="65">
        <f>'Cubic Input'!M56</f>
        <v>-0.1485195004</v>
      </c>
      <c r="J52" s="66">
        <f t="shared" si="27"/>
        <v>-0.137208215</v>
      </c>
      <c r="K52" s="66">
        <f t="shared" si="28"/>
        <v>-1.405052494</v>
      </c>
      <c r="L52" s="67">
        <f t="shared" si="29"/>
        <v>-0.137208215</v>
      </c>
      <c r="M52" s="67">
        <f t="shared" si="30"/>
        <v>0</v>
      </c>
      <c r="N52" s="68">
        <f t="shared" si="31"/>
        <v>-1.405052494</v>
      </c>
      <c r="O52" s="68">
        <f t="shared" si="32"/>
        <v>-1.520531948</v>
      </c>
      <c r="P52" s="69">
        <f t="shared" si="33"/>
        <v>-1.405052494</v>
      </c>
      <c r="Q52" s="69">
        <f t="shared" si="34"/>
        <v>1.520531948</v>
      </c>
      <c r="R52" s="70">
        <f t="shared" ref="R52:U52" si="1003">ATAN2(A52,E52)</f>
        <v>0</v>
      </c>
      <c r="S52" s="70">
        <f t="shared" si="1003"/>
        <v>0</v>
      </c>
      <c r="T52" s="70">
        <f t="shared" si="1003"/>
        <v>0</v>
      </c>
      <c r="U52" s="70">
        <f t="shared" si="1003"/>
        <v>0</v>
      </c>
      <c r="V52" s="70">
        <f t="shared" ref="V52:Y52" si="1004">SQRT(POWER(A52,2)+POWER(E52,2))</f>
        <v>0.1421007032</v>
      </c>
      <c r="W52" s="70">
        <f t="shared" si="1004"/>
        <v>0.4188152786</v>
      </c>
      <c r="X52" s="70">
        <f t="shared" si="1004"/>
        <v>0.6638602965</v>
      </c>
      <c r="Y52" s="70">
        <f t="shared" si="1004"/>
        <v>0.08356948995</v>
      </c>
      <c r="Z52" s="71">
        <f t="shared" ref="Z52:AC52" si="1005">R52-$R52</f>
        <v>0</v>
      </c>
      <c r="AA52" s="71">
        <f t="shared" si="1005"/>
        <v>0</v>
      </c>
      <c r="AB52" s="71">
        <f t="shared" si="1005"/>
        <v>0</v>
      </c>
      <c r="AC52" s="71">
        <f t="shared" si="1005"/>
        <v>0</v>
      </c>
      <c r="AD52" s="71">
        <f t="shared" ref="AD52:AG52" si="1006">V52/$V52</f>
        <v>1</v>
      </c>
      <c r="AE52" s="71">
        <f t="shared" si="1006"/>
        <v>2.947313203</v>
      </c>
      <c r="AF52" s="71">
        <f t="shared" si="1006"/>
        <v>4.671759406</v>
      </c>
      <c r="AG52" s="71">
        <f t="shared" si="1006"/>
        <v>0.5881004674</v>
      </c>
      <c r="AH52" s="80">
        <f t="shared" ref="AH52:AK52" si="1007">AD52*COS(Z52)</f>
        <v>1</v>
      </c>
      <c r="AI52" s="80">
        <f t="shared" si="1007"/>
        <v>2.947313203</v>
      </c>
      <c r="AJ52" s="80">
        <f t="shared" si="1007"/>
        <v>4.671759406</v>
      </c>
      <c r="AK52" s="80">
        <f t="shared" si="1007"/>
        <v>0.5881004674</v>
      </c>
      <c r="AL52" s="80">
        <f t="shared" ref="AL52:AO52" si="1008">AD52*SIN(Z52)</f>
        <v>0</v>
      </c>
      <c r="AM52" s="80">
        <f t="shared" si="1008"/>
        <v>0</v>
      </c>
      <c r="AN52" s="80">
        <f t="shared" si="1008"/>
        <v>0</v>
      </c>
      <c r="AO52" s="80">
        <f t="shared" si="1008"/>
        <v>0</v>
      </c>
      <c r="AP52" s="50">
        <f t="shared" si="41"/>
        <v>0</v>
      </c>
      <c r="AQ52" s="72">
        <f t="shared" si="42"/>
        <v>0</v>
      </c>
      <c r="AR52" s="72">
        <f t="shared" si="43"/>
        <v>0</v>
      </c>
      <c r="AS52" s="72">
        <f t="shared" si="44"/>
        <v>0</v>
      </c>
      <c r="AT52" s="73">
        <f t="shared" si="45"/>
        <v>25.60229332</v>
      </c>
      <c r="AU52" s="74">
        <f t="shared" si="46"/>
        <v>25.60229332</v>
      </c>
      <c r="AV52" s="75">
        <f t="shared" si="47"/>
        <v>-51.20458664</v>
      </c>
      <c r="AW52" s="75">
        <f t="shared" si="48"/>
        <v>0</v>
      </c>
      <c r="AX52" s="75">
        <f t="shared" si="49"/>
        <v>3.141592654</v>
      </c>
      <c r="AY52" s="75">
        <f t="shared" si="50"/>
        <v>51.20458664</v>
      </c>
      <c r="AZ52" s="50">
        <f t="shared" ref="AZ52:BA52" si="1009">AZ$1*AA52</f>
        <v>0</v>
      </c>
      <c r="BA52" s="50">
        <f t="shared" si="1009"/>
        <v>0</v>
      </c>
      <c r="BB52" s="72">
        <f t="shared" si="52"/>
        <v>0</v>
      </c>
      <c r="BC52" s="72">
        <f t="shared" si="53"/>
        <v>0</v>
      </c>
      <c r="BD52" s="72">
        <f t="shared" si="54"/>
        <v>0</v>
      </c>
      <c r="BE52" s="73">
        <f t="shared" ref="BE52:BF52" si="1010">POWER(AE52,BE$1)</f>
        <v>2.947313203</v>
      </c>
      <c r="BF52" s="73">
        <f t="shared" si="1010"/>
        <v>4.671759406</v>
      </c>
      <c r="BG52" s="74">
        <f t="shared" si="56"/>
        <v>13.76913818</v>
      </c>
      <c r="BH52" s="75">
        <f t="shared" si="57"/>
        <v>123.9222436</v>
      </c>
      <c r="BI52" s="75">
        <f t="shared" si="58"/>
        <v>0</v>
      </c>
      <c r="BJ52" s="75">
        <f t="shared" si="59"/>
        <v>0</v>
      </c>
      <c r="BK52" s="75">
        <f t="shared" si="60"/>
        <v>123.9222436</v>
      </c>
      <c r="BL52" s="50">
        <f t="shared" si="61"/>
        <v>0</v>
      </c>
      <c r="BM52" s="72">
        <f t="shared" si="62"/>
        <v>0</v>
      </c>
      <c r="BN52" s="72">
        <f t="shared" si="63"/>
        <v>0</v>
      </c>
      <c r="BO52" s="72">
        <f t="shared" si="64"/>
        <v>0</v>
      </c>
      <c r="BP52" s="73">
        <f t="shared" si="65"/>
        <v>0.5881004674</v>
      </c>
      <c r="BQ52" s="74">
        <f t="shared" si="66"/>
        <v>0.5881004674</v>
      </c>
      <c r="BR52" s="75">
        <f t="shared" si="67"/>
        <v>-15.87871262</v>
      </c>
      <c r="BS52" s="75">
        <f t="shared" si="68"/>
        <v>0</v>
      </c>
      <c r="BT52" s="75">
        <f t="shared" si="69"/>
        <v>3.141592654</v>
      </c>
      <c r="BU52" s="75">
        <f t="shared" si="70"/>
        <v>15.87871262</v>
      </c>
      <c r="BV52" s="76">
        <f t="shared" ref="BV52:BW52" si="1011">AV52+BH52+BR52</f>
        <v>56.83894434</v>
      </c>
      <c r="BW52" s="76">
        <f t="shared" si="1011"/>
        <v>0</v>
      </c>
      <c r="BX52" s="76">
        <f t="shared" si="72"/>
        <v>0</v>
      </c>
      <c r="BY52" s="77">
        <f t="shared" si="73"/>
        <v>56.83894434</v>
      </c>
      <c r="BZ52" s="50">
        <f t="shared" ref="BZ52:CA52" si="1012">BZ$1*AA52</f>
        <v>0</v>
      </c>
      <c r="CA52" s="50">
        <f t="shared" si="1012"/>
        <v>0</v>
      </c>
      <c r="CB52" s="72">
        <f t="shared" si="75"/>
        <v>0</v>
      </c>
      <c r="CC52" s="72">
        <f t="shared" si="76"/>
        <v>0</v>
      </c>
      <c r="CD52" s="72">
        <f t="shared" si="77"/>
        <v>0</v>
      </c>
      <c r="CE52" s="73">
        <f t="shared" ref="CE52:CF52" si="1013">POWER(AE52,CE$1)</f>
        <v>8.686655117</v>
      </c>
      <c r="CF52" s="73">
        <f t="shared" si="1013"/>
        <v>21.82533594</v>
      </c>
      <c r="CG52" s="74">
        <f t="shared" si="79"/>
        <v>189.5891662</v>
      </c>
      <c r="CH52" s="75">
        <f t="shared" si="80"/>
        <v>-189.5891662</v>
      </c>
      <c r="CI52" s="75">
        <f t="shared" si="81"/>
        <v>0</v>
      </c>
      <c r="CJ52" s="75">
        <f t="shared" si="82"/>
        <v>3.141592654</v>
      </c>
      <c r="CK52" s="75">
        <f t="shared" si="83"/>
        <v>189.5891662</v>
      </c>
      <c r="CL52" s="50">
        <f t="shared" si="84"/>
        <v>0</v>
      </c>
      <c r="CM52" s="72">
        <f t="shared" si="85"/>
        <v>0</v>
      </c>
      <c r="CN52" s="72">
        <f t="shared" si="86"/>
        <v>0</v>
      </c>
      <c r="CO52" s="72">
        <f t="shared" si="87"/>
        <v>0</v>
      </c>
      <c r="CP52" s="73">
        <f t="shared" si="88"/>
        <v>101.9627185</v>
      </c>
      <c r="CQ52" s="74">
        <f t="shared" si="89"/>
        <v>101.9627185</v>
      </c>
      <c r="CR52" s="75">
        <f t="shared" si="90"/>
        <v>407.8508739</v>
      </c>
      <c r="CS52" s="75">
        <f t="shared" si="91"/>
        <v>0</v>
      </c>
      <c r="CT52" s="75">
        <f t="shared" si="92"/>
        <v>0</v>
      </c>
      <c r="CU52" s="75">
        <f t="shared" si="93"/>
        <v>407.8508739</v>
      </c>
      <c r="CV52" s="50">
        <f t="shared" si="94"/>
        <v>0</v>
      </c>
      <c r="CW52" s="50">
        <f t="shared" si="95"/>
        <v>0</v>
      </c>
      <c r="CX52" s="72">
        <f t="shared" si="96"/>
        <v>0</v>
      </c>
      <c r="CY52" s="72">
        <f t="shared" si="97"/>
        <v>0</v>
      </c>
      <c r="CZ52" s="72">
        <f t="shared" si="98"/>
        <v>0</v>
      </c>
      <c r="DA52" s="73">
        <f t="shared" si="99"/>
        <v>25.60229332</v>
      </c>
      <c r="DB52" s="73">
        <f t="shared" si="100"/>
        <v>0.5881004674</v>
      </c>
      <c r="DC52" s="74">
        <f t="shared" si="101"/>
        <v>15.05672067</v>
      </c>
      <c r="DD52" s="75">
        <f t="shared" si="102"/>
        <v>60.22688267</v>
      </c>
      <c r="DE52" s="75">
        <f t="shared" si="103"/>
        <v>0</v>
      </c>
      <c r="DF52" s="75">
        <f t="shared" si="104"/>
        <v>0</v>
      </c>
      <c r="DG52" s="75">
        <f t="shared" si="105"/>
        <v>60.22688267</v>
      </c>
      <c r="DH52" s="50">
        <f t="shared" ref="DH52:DJ52" si="1014">DH$1*AA52</f>
        <v>0</v>
      </c>
      <c r="DI52" s="50">
        <f t="shared" si="1014"/>
        <v>0</v>
      </c>
      <c r="DJ52" s="50">
        <f t="shared" si="1014"/>
        <v>0</v>
      </c>
      <c r="DK52" s="72">
        <f t="shared" si="107"/>
        <v>0</v>
      </c>
      <c r="DL52" s="72">
        <f t="shared" si="108"/>
        <v>0</v>
      </c>
      <c r="DM52" s="72">
        <f t="shared" si="109"/>
        <v>0</v>
      </c>
      <c r="DN52" s="73">
        <f t="shared" ref="DN52:DP52" si="1015">POWER(AE52,DN$1)</f>
        <v>2.947313203</v>
      </c>
      <c r="DO52" s="73">
        <f t="shared" si="1015"/>
        <v>4.671759406</v>
      </c>
      <c r="DP52" s="73">
        <f t="shared" si="1015"/>
        <v>0.5881004674</v>
      </c>
      <c r="DQ52" s="74">
        <f t="shared" si="111"/>
        <v>8.097636599</v>
      </c>
      <c r="DR52" s="75">
        <f t="shared" si="112"/>
        <v>-145.7574588</v>
      </c>
      <c r="DS52" s="75">
        <f t="shared" si="113"/>
        <v>0</v>
      </c>
      <c r="DT52" s="75">
        <f t="shared" si="114"/>
        <v>3.141592654</v>
      </c>
      <c r="DU52" s="75">
        <f t="shared" si="115"/>
        <v>145.7574588</v>
      </c>
      <c r="DV52" s="50">
        <f t="shared" si="116"/>
        <v>0</v>
      </c>
      <c r="DW52" s="72">
        <f t="shared" si="117"/>
        <v>0</v>
      </c>
      <c r="DX52" s="72">
        <f t="shared" si="118"/>
        <v>0</v>
      </c>
      <c r="DY52" s="72">
        <f t="shared" si="119"/>
        <v>0</v>
      </c>
      <c r="DZ52" s="73">
        <f t="shared" si="120"/>
        <v>0.3458621598</v>
      </c>
      <c r="EA52" s="74">
        <f t="shared" si="121"/>
        <v>0.3458621598</v>
      </c>
      <c r="EB52" s="75">
        <f t="shared" si="122"/>
        <v>9.338278315</v>
      </c>
      <c r="EC52" s="75">
        <f t="shared" si="123"/>
        <v>0</v>
      </c>
      <c r="ED52" s="75">
        <f t="shared" si="124"/>
        <v>0</v>
      </c>
      <c r="EE52" s="75">
        <f t="shared" si="125"/>
        <v>9.338278315</v>
      </c>
      <c r="EF52" s="76">
        <f t="shared" ref="EF52:EG52" si="1016">CH52+CR52+DD52+DR52+EB52</f>
        <v>142.0694099</v>
      </c>
      <c r="EG52" s="76">
        <f t="shared" si="1016"/>
        <v>0</v>
      </c>
      <c r="EH52" s="76">
        <f t="shared" si="127"/>
        <v>0</v>
      </c>
      <c r="EI52" s="77">
        <f t="shared" si="128"/>
        <v>142.0694099</v>
      </c>
      <c r="EJ52" s="50">
        <f t="shared" si="129"/>
        <v>0</v>
      </c>
      <c r="EK52" s="72">
        <f t="shared" si="130"/>
        <v>0</v>
      </c>
      <c r="EL52" s="72">
        <f t="shared" si="131"/>
        <v>0</v>
      </c>
      <c r="EM52" s="72">
        <f t="shared" si="132"/>
        <v>0</v>
      </c>
      <c r="EN52" s="73">
        <f t="shared" si="133"/>
        <v>11.91928731</v>
      </c>
      <c r="EO52" s="74">
        <f t="shared" si="134"/>
        <v>11.91928731</v>
      </c>
      <c r="EP52" s="75">
        <f t="shared" si="135"/>
        <v>61.93443363</v>
      </c>
      <c r="EQ52" s="75">
        <f t="shared" si="136"/>
        <v>0</v>
      </c>
      <c r="ER52" s="75">
        <f t="shared" si="137"/>
        <v>0</v>
      </c>
      <c r="ES52" s="75">
        <f t="shared" si="138"/>
        <v>61.93443363</v>
      </c>
      <c r="ET52" s="76">
        <f t="shared" ref="ET52:EU52" si="1017">BV52+EP52</f>
        <v>118.773378</v>
      </c>
      <c r="EU52" s="76">
        <f t="shared" si="1017"/>
        <v>0</v>
      </c>
      <c r="EV52" s="76">
        <f t="shared" si="140"/>
        <v>0</v>
      </c>
      <c r="EW52" s="77">
        <f t="shared" si="141"/>
        <v>118.773378</v>
      </c>
      <c r="EX52" s="50">
        <f t="shared" si="142"/>
        <v>0</v>
      </c>
      <c r="EY52" s="72">
        <f t="shared" si="143"/>
        <v>0</v>
      </c>
      <c r="EZ52" s="72">
        <f t="shared" si="144"/>
        <v>0</v>
      </c>
      <c r="FA52" s="72">
        <f t="shared" si="145"/>
        <v>0</v>
      </c>
      <c r="FB52" s="73">
        <f t="shared" si="146"/>
        <v>4.915560391</v>
      </c>
      <c r="FC52" s="74">
        <f t="shared" si="147"/>
        <v>4.915560391</v>
      </c>
      <c r="FD52" s="75">
        <f t="shared" si="148"/>
        <v>1.300494289</v>
      </c>
      <c r="FE52" s="75">
        <f t="shared" si="149"/>
        <v>0</v>
      </c>
      <c r="FF52" s="75">
        <f t="shared" si="150"/>
        <v>0</v>
      </c>
      <c r="FG52" s="75">
        <f t="shared" si="151"/>
        <v>1.300494289</v>
      </c>
      <c r="FH52" s="50">
        <f t="shared" si="152"/>
        <v>0</v>
      </c>
      <c r="FI52" s="72">
        <f t="shared" si="153"/>
        <v>0</v>
      </c>
      <c r="FJ52" s="72">
        <f t="shared" si="154"/>
        <v>0</v>
      </c>
      <c r="FK52" s="72">
        <f t="shared" si="155"/>
        <v>0</v>
      </c>
      <c r="FL52" s="73">
        <f t="shared" si="156"/>
        <v>8.686655117</v>
      </c>
      <c r="FM52" s="74">
        <f t="shared" si="157"/>
        <v>8.686655117</v>
      </c>
      <c r="FN52" s="75">
        <f t="shared" si="158"/>
        <v>-8.686655117</v>
      </c>
      <c r="FO52" s="75">
        <f t="shared" si="159"/>
        <v>0</v>
      </c>
      <c r="FP52" s="75">
        <f t="shared" si="160"/>
        <v>3.141592654</v>
      </c>
      <c r="FQ52" s="75">
        <f t="shared" si="161"/>
        <v>8.686655117</v>
      </c>
      <c r="FR52" s="76">
        <f t="shared" si="162"/>
        <v>5.3286231</v>
      </c>
      <c r="FS52" s="76">
        <f t="shared" si="163"/>
        <v>0</v>
      </c>
      <c r="FT52" s="76">
        <f t="shared" si="164"/>
        <v>0</v>
      </c>
      <c r="FU52" s="77">
        <f t="shared" si="165"/>
        <v>5.3286231</v>
      </c>
      <c r="FV52" s="50">
        <f t="shared" si="166"/>
        <v>0</v>
      </c>
      <c r="FW52" s="50">
        <f t="shared" si="167"/>
        <v>0</v>
      </c>
      <c r="FX52" s="72">
        <f t="shared" si="168"/>
        <v>0</v>
      </c>
      <c r="FY52" s="72">
        <f t="shared" si="169"/>
        <v>0</v>
      </c>
      <c r="FZ52" s="72">
        <f t="shared" si="170"/>
        <v>0</v>
      </c>
      <c r="GA52" s="73">
        <f t="shared" si="171"/>
        <v>5.3286231</v>
      </c>
      <c r="GB52" s="73">
        <f t="shared" si="172"/>
        <v>0.7689384016</v>
      </c>
      <c r="GC52" s="74">
        <f t="shared" si="173"/>
        <v>4.097382929</v>
      </c>
      <c r="GD52" s="75">
        <f t="shared" si="174"/>
        <v>0.4552647699</v>
      </c>
      <c r="GE52" s="75">
        <f t="shared" si="175"/>
        <v>0</v>
      </c>
      <c r="GF52" s="75">
        <f t="shared" si="176"/>
        <v>0</v>
      </c>
      <c r="GG52" s="75">
        <f t="shared" si="177"/>
        <v>0.4552647699</v>
      </c>
      <c r="GH52" s="78">
        <f t="shared" si="178"/>
        <v>-0.5</v>
      </c>
      <c r="GI52" s="78">
        <f t="shared" si="179"/>
        <v>-0.8660254038</v>
      </c>
      <c r="GJ52" s="78">
        <f t="shared" si="180"/>
        <v>-2.094395102</v>
      </c>
      <c r="GK52" s="78">
        <f t="shared" si="181"/>
        <v>1</v>
      </c>
      <c r="GL52" s="79">
        <f t="shared" si="182"/>
        <v>-0.5</v>
      </c>
      <c r="GM52" s="79">
        <f t="shared" si="183"/>
        <v>0.8660254038</v>
      </c>
      <c r="GN52" s="79">
        <f t="shared" si="184"/>
        <v>2.094395102</v>
      </c>
      <c r="GO52" s="79">
        <f t="shared" si="185"/>
        <v>1</v>
      </c>
      <c r="GP52" s="50">
        <f t="shared" si="186"/>
        <v>-2.094395102</v>
      </c>
      <c r="GQ52" s="50">
        <f t="shared" si="187"/>
        <v>0</v>
      </c>
      <c r="GR52" s="72">
        <f t="shared" si="188"/>
        <v>-2.094395102</v>
      </c>
      <c r="GS52" s="72">
        <f t="shared" si="189"/>
        <v>-2.094395102</v>
      </c>
      <c r="GT52" s="72">
        <f t="shared" si="190"/>
        <v>-2.094395102</v>
      </c>
      <c r="GU52" s="73">
        <f t="shared" si="191"/>
        <v>1</v>
      </c>
      <c r="GV52" s="73">
        <f t="shared" si="192"/>
        <v>1.300494289</v>
      </c>
      <c r="GW52" s="74">
        <f t="shared" si="193"/>
        <v>1.300494289</v>
      </c>
      <c r="GX52" s="75">
        <f t="shared" si="194"/>
        <v>-0.6502471446</v>
      </c>
      <c r="GY52" s="75">
        <f t="shared" si="195"/>
        <v>-1.126261092</v>
      </c>
      <c r="GZ52" s="75">
        <f t="shared" si="196"/>
        <v>-2.094395102</v>
      </c>
      <c r="HA52" s="75">
        <f t="shared" si="197"/>
        <v>1.300494289</v>
      </c>
      <c r="HB52" s="50">
        <f t="shared" si="198"/>
        <v>2.094395102</v>
      </c>
      <c r="HC52" s="50">
        <f t="shared" si="199"/>
        <v>0</v>
      </c>
      <c r="HD52" s="72">
        <f t="shared" si="200"/>
        <v>2.094395102</v>
      </c>
      <c r="HE52" s="72">
        <f t="shared" si="201"/>
        <v>2.094395102</v>
      </c>
      <c r="HF52" s="72">
        <f t="shared" si="202"/>
        <v>2.094395102</v>
      </c>
      <c r="HG52" s="73">
        <f t="shared" si="203"/>
        <v>1</v>
      </c>
      <c r="HH52" s="73">
        <f t="shared" si="204"/>
        <v>0.4552647699</v>
      </c>
      <c r="HI52" s="74">
        <f t="shared" si="205"/>
        <v>0.4552647699</v>
      </c>
      <c r="HJ52" s="75">
        <f t="shared" si="206"/>
        <v>-0.2276323849</v>
      </c>
      <c r="HK52" s="75">
        <f t="shared" si="207"/>
        <v>0.3942708561</v>
      </c>
      <c r="HL52" s="75">
        <f t="shared" si="208"/>
        <v>2.094395102</v>
      </c>
      <c r="HM52" s="75">
        <f t="shared" si="209"/>
        <v>0.4552647699</v>
      </c>
      <c r="HN52" s="50">
        <f t="shared" si="210"/>
        <v>2.094395102</v>
      </c>
      <c r="HO52" s="50">
        <f t="shared" si="211"/>
        <v>0</v>
      </c>
      <c r="HP52" s="72">
        <f t="shared" si="212"/>
        <v>2.094395102</v>
      </c>
      <c r="HQ52" s="72">
        <f t="shared" si="213"/>
        <v>2.094395102</v>
      </c>
      <c r="HR52" s="72">
        <f t="shared" si="214"/>
        <v>2.094395102</v>
      </c>
      <c r="HS52" s="73">
        <f t="shared" si="215"/>
        <v>1</v>
      </c>
      <c r="HT52" s="73">
        <f t="shared" si="216"/>
        <v>1.300494289</v>
      </c>
      <c r="HU52" s="74">
        <f t="shared" si="217"/>
        <v>1.300494289</v>
      </c>
      <c r="HV52" s="75">
        <f t="shared" si="218"/>
        <v>-0.6502471446</v>
      </c>
      <c r="HW52" s="75">
        <f t="shared" si="219"/>
        <v>1.126261092</v>
      </c>
      <c r="HX52" s="75">
        <f t="shared" si="220"/>
        <v>2.094395102</v>
      </c>
      <c r="HY52" s="75">
        <f t="shared" si="221"/>
        <v>1.300494289</v>
      </c>
      <c r="HZ52" s="50">
        <f t="shared" si="222"/>
        <v>-2.094395102</v>
      </c>
      <c r="IA52" s="50">
        <f t="shared" si="223"/>
        <v>0</v>
      </c>
      <c r="IB52" s="72">
        <f t="shared" si="224"/>
        <v>-2.094395102</v>
      </c>
      <c r="IC52" s="72">
        <f t="shared" si="225"/>
        <v>-2.094395102</v>
      </c>
      <c r="ID52" s="72">
        <f t="shared" si="226"/>
        <v>-2.094395102</v>
      </c>
      <c r="IE52" s="73">
        <f t="shared" si="227"/>
        <v>1</v>
      </c>
      <c r="IF52" s="73">
        <f t="shared" si="228"/>
        <v>0.4552647699</v>
      </c>
      <c r="IG52" s="74">
        <f t="shared" si="229"/>
        <v>0.4552647699</v>
      </c>
      <c r="IH52" s="75">
        <f t="shared" si="230"/>
        <v>-0.2276323849</v>
      </c>
      <c r="II52" s="75">
        <f t="shared" si="231"/>
        <v>-0.3942708561</v>
      </c>
      <c r="IJ52" s="75">
        <f t="shared" si="232"/>
        <v>-2.094395102</v>
      </c>
      <c r="IK52" s="75">
        <f t="shared" si="233"/>
        <v>0.4552647699</v>
      </c>
    </row>
    <row r="53" ht="12.75" customHeight="1">
      <c r="A53" s="80">
        <f>'Cubic Input'!P57</f>
        <v>0.1421007032</v>
      </c>
      <c r="B53" s="80">
        <f>'Cubic Input'!Q57</f>
        <v>0.3873895835</v>
      </c>
      <c r="C53" s="80">
        <f>'Cubic Input'!R57</f>
        <v>0.7003927586</v>
      </c>
      <c r="D53" s="80">
        <f>'Cubic Input'!S57</f>
        <v>0.003457655251</v>
      </c>
      <c r="E53" s="80">
        <f t="shared" ref="E53:H53" si="1018">0</f>
        <v>0</v>
      </c>
      <c r="F53" s="80">
        <f t="shared" si="1018"/>
        <v>0</v>
      </c>
      <c r="G53" s="80">
        <f t="shared" si="1018"/>
        <v>0</v>
      </c>
      <c r="H53" s="81">
        <f t="shared" si="1018"/>
        <v>0</v>
      </c>
      <c r="I53" s="65">
        <f>'Cubic Input'!M57</f>
        <v>-0.006086584485</v>
      </c>
      <c r="J53" s="66">
        <f t="shared" si="27"/>
        <v>-0.004950266843</v>
      </c>
      <c r="K53" s="66">
        <f t="shared" si="28"/>
        <v>-1.36060603</v>
      </c>
      <c r="L53" s="67">
        <f t="shared" si="29"/>
        <v>-0.004950266843</v>
      </c>
      <c r="M53" s="67">
        <f t="shared" si="30"/>
        <v>0</v>
      </c>
      <c r="N53" s="68">
        <f t="shared" si="31"/>
        <v>-1.36060603</v>
      </c>
      <c r="O53" s="68">
        <f t="shared" si="32"/>
        <v>-1.75046521</v>
      </c>
      <c r="P53" s="69">
        <f t="shared" si="33"/>
        <v>-1.36060603</v>
      </c>
      <c r="Q53" s="69">
        <f t="shared" si="34"/>
        <v>1.75046521</v>
      </c>
      <c r="R53" s="70">
        <f t="shared" ref="R53:U53" si="1019">ATAN2(A53,E53)</f>
        <v>0</v>
      </c>
      <c r="S53" s="70">
        <f t="shared" si="1019"/>
        <v>0</v>
      </c>
      <c r="T53" s="70">
        <f t="shared" si="1019"/>
        <v>0</v>
      </c>
      <c r="U53" s="70">
        <f t="shared" si="1019"/>
        <v>0</v>
      </c>
      <c r="V53" s="70">
        <f t="shared" ref="V53:Y53" si="1020">SQRT(POWER(A53,2)+POWER(E53,2))</f>
        <v>0.1421007032</v>
      </c>
      <c r="W53" s="70">
        <f t="shared" si="1020"/>
        <v>0.3873895835</v>
      </c>
      <c r="X53" s="70">
        <f t="shared" si="1020"/>
        <v>0.7003927586</v>
      </c>
      <c r="Y53" s="70">
        <f t="shared" si="1020"/>
        <v>0.003457655251</v>
      </c>
      <c r="Z53" s="71">
        <f t="shared" ref="Z53:AC53" si="1021">R53-$R53</f>
        <v>0</v>
      </c>
      <c r="AA53" s="71">
        <f t="shared" si="1021"/>
        <v>0</v>
      </c>
      <c r="AB53" s="71">
        <f t="shared" si="1021"/>
        <v>0</v>
      </c>
      <c r="AC53" s="71">
        <f t="shared" si="1021"/>
        <v>0</v>
      </c>
      <c r="AD53" s="71">
        <f t="shared" ref="AD53:AG53" si="1022">V53/$V53</f>
        <v>1</v>
      </c>
      <c r="AE53" s="71">
        <f t="shared" si="1022"/>
        <v>2.726162326</v>
      </c>
      <c r="AF53" s="71">
        <f t="shared" si="1022"/>
        <v>4.928847944</v>
      </c>
      <c r="AG53" s="71">
        <f t="shared" si="1022"/>
        <v>0.02433242887</v>
      </c>
      <c r="AH53" s="80">
        <f t="shared" ref="AH53:AK53" si="1023">AD53*COS(Z53)</f>
        <v>1</v>
      </c>
      <c r="AI53" s="80">
        <f t="shared" si="1023"/>
        <v>2.726162326</v>
      </c>
      <c r="AJ53" s="80">
        <f t="shared" si="1023"/>
        <v>4.928847944</v>
      </c>
      <c r="AK53" s="80">
        <f t="shared" si="1023"/>
        <v>0.02433242887</v>
      </c>
      <c r="AL53" s="80">
        <f t="shared" ref="AL53:AO53" si="1024">AD53*SIN(Z53)</f>
        <v>0</v>
      </c>
      <c r="AM53" s="80">
        <f t="shared" si="1024"/>
        <v>0</v>
      </c>
      <c r="AN53" s="80">
        <f t="shared" si="1024"/>
        <v>0</v>
      </c>
      <c r="AO53" s="80">
        <f t="shared" si="1024"/>
        <v>0</v>
      </c>
      <c r="AP53" s="50">
        <f t="shared" si="41"/>
        <v>0</v>
      </c>
      <c r="AQ53" s="72">
        <f t="shared" si="42"/>
        <v>0</v>
      </c>
      <c r="AR53" s="72">
        <f t="shared" si="43"/>
        <v>0</v>
      </c>
      <c r="AS53" s="72">
        <f t="shared" si="44"/>
        <v>0</v>
      </c>
      <c r="AT53" s="73">
        <f t="shared" si="45"/>
        <v>20.26073217</v>
      </c>
      <c r="AU53" s="74">
        <f t="shared" si="46"/>
        <v>20.26073217</v>
      </c>
      <c r="AV53" s="75">
        <f t="shared" si="47"/>
        <v>-40.52146434</v>
      </c>
      <c r="AW53" s="75">
        <f t="shared" si="48"/>
        <v>0</v>
      </c>
      <c r="AX53" s="75">
        <f t="shared" si="49"/>
        <v>3.141592654</v>
      </c>
      <c r="AY53" s="75">
        <f t="shared" si="50"/>
        <v>40.52146434</v>
      </c>
      <c r="AZ53" s="50">
        <f t="shared" ref="AZ53:BA53" si="1025">AZ$1*AA53</f>
        <v>0</v>
      </c>
      <c r="BA53" s="50">
        <f t="shared" si="1025"/>
        <v>0</v>
      </c>
      <c r="BB53" s="72">
        <f t="shared" si="52"/>
        <v>0</v>
      </c>
      <c r="BC53" s="72">
        <f t="shared" si="53"/>
        <v>0</v>
      </c>
      <c r="BD53" s="72">
        <f t="shared" si="54"/>
        <v>0</v>
      </c>
      <c r="BE53" s="73">
        <f t="shared" ref="BE53:BF53" si="1026">POWER(AE53,BE$1)</f>
        <v>2.726162326</v>
      </c>
      <c r="BF53" s="73">
        <f t="shared" si="1026"/>
        <v>4.928847944</v>
      </c>
      <c r="BG53" s="74">
        <f t="shared" si="56"/>
        <v>13.43683958</v>
      </c>
      <c r="BH53" s="75">
        <f t="shared" si="57"/>
        <v>120.9315562</v>
      </c>
      <c r="BI53" s="75">
        <f t="shared" si="58"/>
        <v>0</v>
      </c>
      <c r="BJ53" s="75">
        <f t="shared" si="59"/>
        <v>0</v>
      </c>
      <c r="BK53" s="75">
        <f t="shared" si="60"/>
        <v>120.9315562</v>
      </c>
      <c r="BL53" s="50">
        <f t="shared" si="61"/>
        <v>0</v>
      </c>
      <c r="BM53" s="72">
        <f t="shared" si="62"/>
        <v>0</v>
      </c>
      <c r="BN53" s="72">
        <f t="shared" si="63"/>
        <v>0</v>
      </c>
      <c r="BO53" s="72">
        <f t="shared" si="64"/>
        <v>0</v>
      </c>
      <c r="BP53" s="73">
        <f t="shared" si="65"/>
        <v>0.02433242887</v>
      </c>
      <c r="BQ53" s="74">
        <f t="shared" si="66"/>
        <v>0.02433242887</v>
      </c>
      <c r="BR53" s="75">
        <f t="shared" si="67"/>
        <v>-0.6569755794</v>
      </c>
      <c r="BS53" s="75">
        <f t="shared" si="68"/>
        <v>0</v>
      </c>
      <c r="BT53" s="75">
        <f t="shared" si="69"/>
        <v>3.141592654</v>
      </c>
      <c r="BU53" s="75">
        <f t="shared" si="70"/>
        <v>0.6569755794</v>
      </c>
      <c r="BV53" s="76">
        <f t="shared" ref="BV53:BW53" si="1027">AV53+BH53+BR53</f>
        <v>79.75311628</v>
      </c>
      <c r="BW53" s="76">
        <f t="shared" si="1027"/>
        <v>0</v>
      </c>
      <c r="BX53" s="76">
        <f t="shared" si="72"/>
        <v>0</v>
      </c>
      <c r="BY53" s="77">
        <f t="shared" si="73"/>
        <v>79.75311628</v>
      </c>
      <c r="BZ53" s="50">
        <f t="shared" ref="BZ53:CA53" si="1028">BZ$1*AA53</f>
        <v>0</v>
      </c>
      <c r="CA53" s="50">
        <f t="shared" si="1028"/>
        <v>0</v>
      </c>
      <c r="CB53" s="72">
        <f t="shared" si="75"/>
        <v>0</v>
      </c>
      <c r="CC53" s="72">
        <f t="shared" si="76"/>
        <v>0</v>
      </c>
      <c r="CD53" s="72">
        <f t="shared" si="77"/>
        <v>0</v>
      </c>
      <c r="CE53" s="73">
        <f t="shared" ref="CE53:CF53" si="1029">POWER(AE53,CE$1)</f>
        <v>7.431961029</v>
      </c>
      <c r="CF53" s="73">
        <f t="shared" si="1029"/>
        <v>24.29354206</v>
      </c>
      <c r="CG53" s="74">
        <f t="shared" si="79"/>
        <v>180.5486578</v>
      </c>
      <c r="CH53" s="75">
        <f t="shared" si="80"/>
        <v>-180.5486578</v>
      </c>
      <c r="CI53" s="75">
        <f t="shared" si="81"/>
        <v>0</v>
      </c>
      <c r="CJ53" s="75">
        <f t="shared" si="82"/>
        <v>3.141592654</v>
      </c>
      <c r="CK53" s="75">
        <f t="shared" si="83"/>
        <v>180.5486578</v>
      </c>
      <c r="CL53" s="50">
        <f t="shared" si="84"/>
        <v>0</v>
      </c>
      <c r="CM53" s="72">
        <f t="shared" si="85"/>
        <v>0</v>
      </c>
      <c r="CN53" s="72">
        <f t="shared" si="86"/>
        <v>0</v>
      </c>
      <c r="CO53" s="72">
        <f t="shared" si="87"/>
        <v>0</v>
      </c>
      <c r="CP53" s="73">
        <f t="shared" si="88"/>
        <v>119.7391748</v>
      </c>
      <c r="CQ53" s="74">
        <f t="shared" si="89"/>
        <v>119.7391748</v>
      </c>
      <c r="CR53" s="75">
        <f t="shared" si="90"/>
        <v>478.9566993</v>
      </c>
      <c r="CS53" s="75">
        <f t="shared" si="91"/>
        <v>0</v>
      </c>
      <c r="CT53" s="75">
        <f t="shared" si="92"/>
        <v>0</v>
      </c>
      <c r="CU53" s="75">
        <f t="shared" si="93"/>
        <v>478.9566993</v>
      </c>
      <c r="CV53" s="50">
        <f t="shared" si="94"/>
        <v>0</v>
      </c>
      <c r="CW53" s="50">
        <f t="shared" si="95"/>
        <v>0</v>
      </c>
      <c r="CX53" s="72">
        <f t="shared" si="96"/>
        <v>0</v>
      </c>
      <c r="CY53" s="72">
        <f t="shared" si="97"/>
        <v>0</v>
      </c>
      <c r="CZ53" s="72">
        <f t="shared" si="98"/>
        <v>0</v>
      </c>
      <c r="DA53" s="73">
        <f t="shared" si="99"/>
        <v>20.26073217</v>
      </c>
      <c r="DB53" s="73">
        <f t="shared" si="100"/>
        <v>0.02433242887</v>
      </c>
      <c r="DC53" s="74">
        <f t="shared" si="101"/>
        <v>0.4929928243</v>
      </c>
      <c r="DD53" s="75">
        <f t="shared" si="102"/>
        <v>1.971971297</v>
      </c>
      <c r="DE53" s="75">
        <f t="shared" si="103"/>
        <v>0</v>
      </c>
      <c r="DF53" s="75">
        <f t="shared" si="104"/>
        <v>0</v>
      </c>
      <c r="DG53" s="75">
        <f t="shared" si="105"/>
        <v>1.971971297</v>
      </c>
      <c r="DH53" s="50">
        <f t="shared" ref="DH53:DJ53" si="1030">DH$1*AA53</f>
        <v>0</v>
      </c>
      <c r="DI53" s="50">
        <f t="shared" si="1030"/>
        <v>0</v>
      </c>
      <c r="DJ53" s="50">
        <f t="shared" si="1030"/>
        <v>0</v>
      </c>
      <c r="DK53" s="72">
        <f t="shared" si="107"/>
        <v>0</v>
      </c>
      <c r="DL53" s="72">
        <f t="shared" si="108"/>
        <v>0</v>
      </c>
      <c r="DM53" s="72">
        <f t="shared" si="109"/>
        <v>0</v>
      </c>
      <c r="DN53" s="73">
        <f t="shared" ref="DN53:DP53" si="1031">POWER(AE53,DN$1)</f>
        <v>2.726162326</v>
      </c>
      <c r="DO53" s="73">
        <f t="shared" si="1031"/>
        <v>4.928847944</v>
      </c>
      <c r="DP53" s="73">
        <f t="shared" si="1031"/>
        <v>0.02433242887</v>
      </c>
      <c r="DQ53" s="74">
        <f t="shared" si="111"/>
        <v>0.3269509432</v>
      </c>
      <c r="DR53" s="75">
        <f t="shared" si="112"/>
        <v>-5.885116978</v>
      </c>
      <c r="DS53" s="75">
        <f t="shared" si="113"/>
        <v>0</v>
      </c>
      <c r="DT53" s="75">
        <f t="shared" si="114"/>
        <v>3.141592654</v>
      </c>
      <c r="DU53" s="75">
        <f t="shared" si="115"/>
        <v>5.885116978</v>
      </c>
      <c r="DV53" s="50">
        <f t="shared" si="116"/>
        <v>0</v>
      </c>
      <c r="DW53" s="72">
        <f t="shared" si="117"/>
        <v>0</v>
      </c>
      <c r="DX53" s="72">
        <f t="shared" si="118"/>
        <v>0</v>
      </c>
      <c r="DY53" s="72">
        <f t="shared" si="119"/>
        <v>0</v>
      </c>
      <c r="DZ53" s="73">
        <f t="shared" si="120"/>
        <v>0.0005920670945</v>
      </c>
      <c r="EA53" s="74">
        <f t="shared" si="121"/>
        <v>0.0005920670945</v>
      </c>
      <c r="EB53" s="75">
        <f t="shared" si="122"/>
        <v>0.01598581155</v>
      </c>
      <c r="EC53" s="75">
        <f t="shared" si="123"/>
        <v>0</v>
      </c>
      <c r="ED53" s="75">
        <f t="shared" si="124"/>
        <v>0</v>
      </c>
      <c r="EE53" s="75">
        <f t="shared" si="125"/>
        <v>0.01598581155</v>
      </c>
      <c r="EF53" s="76">
        <f t="shared" ref="EF53:EG53" si="1032">CH53+CR53+DD53+DR53+EB53</f>
        <v>294.5108816</v>
      </c>
      <c r="EG53" s="76">
        <f t="shared" si="1032"/>
        <v>0</v>
      </c>
      <c r="EH53" s="76">
        <f t="shared" si="127"/>
        <v>0</v>
      </c>
      <c r="EI53" s="77">
        <f t="shared" si="128"/>
        <v>294.5108816</v>
      </c>
      <c r="EJ53" s="50">
        <f t="shared" si="129"/>
        <v>0</v>
      </c>
      <c r="EK53" s="72">
        <f t="shared" si="130"/>
        <v>0</v>
      </c>
      <c r="EL53" s="72">
        <f t="shared" si="131"/>
        <v>0</v>
      </c>
      <c r="EM53" s="72">
        <f t="shared" si="132"/>
        <v>0</v>
      </c>
      <c r="EN53" s="73">
        <f t="shared" si="133"/>
        <v>17.16131934</v>
      </c>
      <c r="EO53" s="74">
        <f t="shared" si="134"/>
        <v>17.16131934</v>
      </c>
      <c r="EP53" s="75">
        <f t="shared" si="135"/>
        <v>89.17283109</v>
      </c>
      <c r="EQ53" s="75">
        <f t="shared" si="136"/>
        <v>0</v>
      </c>
      <c r="ER53" s="75">
        <f t="shared" si="137"/>
        <v>0</v>
      </c>
      <c r="ES53" s="75">
        <f t="shared" si="138"/>
        <v>89.17283109</v>
      </c>
      <c r="ET53" s="76">
        <f t="shared" ref="ET53:EU53" si="1033">BV53+EP53</f>
        <v>168.9259474</v>
      </c>
      <c r="EU53" s="76">
        <f t="shared" si="1033"/>
        <v>0</v>
      </c>
      <c r="EV53" s="76">
        <f t="shared" si="140"/>
        <v>0</v>
      </c>
      <c r="EW53" s="77">
        <f t="shared" si="141"/>
        <v>168.9259474</v>
      </c>
      <c r="EX53" s="50">
        <f t="shared" si="142"/>
        <v>0</v>
      </c>
      <c r="EY53" s="72">
        <f t="shared" si="143"/>
        <v>0</v>
      </c>
      <c r="EZ53" s="72">
        <f t="shared" si="144"/>
        <v>0</v>
      </c>
      <c r="FA53" s="72">
        <f t="shared" si="145"/>
        <v>0</v>
      </c>
      <c r="FB53" s="73">
        <f t="shared" si="146"/>
        <v>5.527967161</v>
      </c>
      <c r="FC53" s="74">
        <f t="shared" si="147"/>
        <v>5.527967161</v>
      </c>
      <c r="FD53" s="75">
        <f t="shared" si="148"/>
        <v>1.462516814</v>
      </c>
      <c r="FE53" s="75">
        <f t="shared" si="149"/>
        <v>0</v>
      </c>
      <c r="FF53" s="75">
        <f t="shared" si="150"/>
        <v>0</v>
      </c>
      <c r="FG53" s="75">
        <f t="shared" si="151"/>
        <v>1.462516814</v>
      </c>
      <c r="FH53" s="50">
        <f t="shared" si="152"/>
        <v>0</v>
      </c>
      <c r="FI53" s="72">
        <f t="shared" si="153"/>
        <v>0</v>
      </c>
      <c r="FJ53" s="72">
        <f t="shared" si="154"/>
        <v>0</v>
      </c>
      <c r="FK53" s="72">
        <f t="shared" si="155"/>
        <v>0</v>
      </c>
      <c r="FL53" s="73">
        <f t="shared" si="156"/>
        <v>7.431961029</v>
      </c>
      <c r="FM53" s="74">
        <f t="shared" si="157"/>
        <v>7.431961029</v>
      </c>
      <c r="FN53" s="75">
        <f t="shared" si="158"/>
        <v>-7.431961029</v>
      </c>
      <c r="FO53" s="75">
        <f t="shared" si="159"/>
        <v>0</v>
      </c>
      <c r="FP53" s="75">
        <f t="shared" si="160"/>
        <v>3.141592654</v>
      </c>
      <c r="FQ53" s="75">
        <f t="shared" si="161"/>
        <v>7.431961029</v>
      </c>
      <c r="FR53" s="76">
        <f t="shared" si="162"/>
        <v>7.354582804</v>
      </c>
      <c r="FS53" s="76">
        <f t="shared" si="163"/>
        <v>0</v>
      </c>
      <c r="FT53" s="76">
        <f t="shared" si="164"/>
        <v>0</v>
      </c>
      <c r="FU53" s="77">
        <f t="shared" si="165"/>
        <v>7.354582804</v>
      </c>
      <c r="FV53" s="50">
        <f t="shared" si="166"/>
        <v>0</v>
      </c>
      <c r="FW53" s="50">
        <f t="shared" si="167"/>
        <v>0</v>
      </c>
      <c r="FX53" s="72">
        <f t="shared" si="168"/>
        <v>0</v>
      </c>
      <c r="FY53" s="72">
        <f t="shared" si="169"/>
        <v>0</v>
      </c>
      <c r="FZ53" s="72">
        <f t="shared" si="170"/>
        <v>0</v>
      </c>
      <c r="GA53" s="73">
        <f t="shared" si="171"/>
        <v>7.354582804</v>
      </c>
      <c r="GB53" s="73">
        <f t="shared" si="172"/>
        <v>0.6837528227</v>
      </c>
      <c r="GC53" s="74">
        <f t="shared" si="173"/>
        <v>5.028716752</v>
      </c>
      <c r="GD53" s="75">
        <f t="shared" si="174"/>
        <v>0.5587463057</v>
      </c>
      <c r="GE53" s="75">
        <f t="shared" si="175"/>
        <v>0</v>
      </c>
      <c r="GF53" s="75">
        <f t="shared" si="176"/>
        <v>0</v>
      </c>
      <c r="GG53" s="75">
        <f t="shared" si="177"/>
        <v>0.5587463057</v>
      </c>
      <c r="GH53" s="78">
        <f t="shared" si="178"/>
        <v>-0.5</v>
      </c>
      <c r="GI53" s="78">
        <f t="shared" si="179"/>
        <v>-0.8660254038</v>
      </c>
      <c r="GJ53" s="78">
        <f t="shared" si="180"/>
        <v>-2.094395102</v>
      </c>
      <c r="GK53" s="78">
        <f t="shared" si="181"/>
        <v>1</v>
      </c>
      <c r="GL53" s="79">
        <f t="shared" si="182"/>
        <v>-0.5</v>
      </c>
      <c r="GM53" s="79">
        <f t="shared" si="183"/>
        <v>0.8660254038</v>
      </c>
      <c r="GN53" s="79">
        <f t="shared" si="184"/>
        <v>2.094395102</v>
      </c>
      <c r="GO53" s="79">
        <f t="shared" si="185"/>
        <v>1</v>
      </c>
      <c r="GP53" s="50">
        <f t="shared" si="186"/>
        <v>-2.094395102</v>
      </c>
      <c r="GQ53" s="50">
        <f t="shared" si="187"/>
        <v>0</v>
      </c>
      <c r="GR53" s="72">
        <f t="shared" si="188"/>
        <v>-2.094395102</v>
      </c>
      <c r="GS53" s="72">
        <f t="shared" si="189"/>
        <v>-2.094395102</v>
      </c>
      <c r="GT53" s="72">
        <f t="shared" si="190"/>
        <v>-2.094395102</v>
      </c>
      <c r="GU53" s="73">
        <f t="shared" si="191"/>
        <v>1</v>
      </c>
      <c r="GV53" s="73">
        <f t="shared" si="192"/>
        <v>1.462516814</v>
      </c>
      <c r="GW53" s="74">
        <f t="shared" si="193"/>
        <v>1.462516814</v>
      </c>
      <c r="GX53" s="75">
        <f t="shared" si="194"/>
        <v>-0.7312584072</v>
      </c>
      <c r="GY53" s="75">
        <f t="shared" si="195"/>
        <v>-1.266576715</v>
      </c>
      <c r="GZ53" s="75">
        <f t="shared" si="196"/>
        <v>-2.094395102</v>
      </c>
      <c r="HA53" s="75">
        <f t="shared" si="197"/>
        <v>1.462516814</v>
      </c>
      <c r="HB53" s="50">
        <f t="shared" si="198"/>
        <v>2.094395102</v>
      </c>
      <c r="HC53" s="50">
        <f t="shared" si="199"/>
        <v>0</v>
      </c>
      <c r="HD53" s="72">
        <f t="shared" si="200"/>
        <v>2.094395102</v>
      </c>
      <c r="HE53" s="72">
        <f t="shared" si="201"/>
        <v>2.094395102</v>
      </c>
      <c r="HF53" s="72">
        <f t="shared" si="202"/>
        <v>2.094395102</v>
      </c>
      <c r="HG53" s="73">
        <f t="shared" si="203"/>
        <v>1</v>
      </c>
      <c r="HH53" s="73">
        <f t="shared" si="204"/>
        <v>0.5587463057</v>
      </c>
      <c r="HI53" s="74">
        <f t="shared" si="205"/>
        <v>0.5587463057</v>
      </c>
      <c r="HJ53" s="75">
        <f t="shared" si="206"/>
        <v>-0.2793731529</v>
      </c>
      <c r="HK53" s="75">
        <f t="shared" si="207"/>
        <v>0.483888495</v>
      </c>
      <c r="HL53" s="75">
        <f t="shared" si="208"/>
        <v>2.094395102</v>
      </c>
      <c r="HM53" s="75">
        <f t="shared" si="209"/>
        <v>0.5587463057</v>
      </c>
      <c r="HN53" s="50">
        <f t="shared" si="210"/>
        <v>2.094395102</v>
      </c>
      <c r="HO53" s="50">
        <f t="shared" si="211"/>
        <v>0</v>
      </c>
      <c r="HP53" s="72">
        <f t="shared" si="212"/>
        <v>2.094395102</v>
      </c>
      <c r="HQ53" s="72">
        <f t="shared" si="213"/>
        <v>2.094395102</v>
      </c>
      <c r="HR53" s="72">
        <f t="shared" si="214"/>
        <v>2.094395102</v>
      </c>
      <c r="HS53" s="73">
        <f t="shared" si="215"/>
        <v>1</v>
      </c>
      <c r="HT53" s="73">
        <f t="shared" si="216"/>
        <v>1.462516814</v>
      </c>
      <c r="HU53" s="74">
        <f t="shared" si="217"/>
        <v>1.462516814</v>
      </c>
      <c r="HV53" s="75">
        <f t="shared" si="218"/>
        <v>-0.7312584072</v>
      </c>
      <c r="HW53" s="75">
        <f t="shared" si="219"/>
        <v>1.266576715</v>
      </c>
      <c r="HX53" s="75">
        <f t="shared" si="220"/>
        <v>2.094395102</v>
      </c>
      <c r="HY53" s="75">
        <f t="shared" si="221"/>
        <v>1.462516814</v>
      </c>
      <c r="HZ53" s="50">
        <f t="shared" si="222"/>
        <v>-2.094395102</v>
      </c>
      <c r="IA53" s="50">
        <f t="shared" si="223"/>
        <v>0</v>
      </c>
      <c r="IB53" s="72">
        <f t="shared" si="224"/>
        <v>-2.094395102</v>
      </c>
      <c r="IC53" s="72">
        <f t="shared" si="225"/>
        <v>-2.094395102</v>
      </c>
      <c r="ID53" s="72">
        <f t="shared" si="226"/>
        <v>-2.094395102</v>
      </c>
      <c r="IE53" s="73">
        <f t="shared" si="227"/>
        <v>1</v>
      </c>
      <c r="IF53" s="73">
        <f t="shared" si="228"/>
        <v>0.5587463057</v>
      </c>
      <c r="IG53" s="74">
        <f t="shared" si="229"/>
        <v>0.5587463057</v>
      </c>
      <c r="IH53" s="75">
        <f t="shared" si="230"/>
        <v>-0.2793731529</v>
      </c>
      <c r="II53" s="75">
        <f t="shared" si="231"/>
        <v>-0.483888495</v>
      </c>
      <c r="IJ53" s="75">
        <f t="shared" si="232"/>
        <v>-2.094395102</v>
      </c>
      <c r="IK53" s="75">
        <f t="shared" si="233"/>
        <v>0.5587463057</v>
      </c>
    </row>
    <row r="54" ht="12.75" customHeight="1">
      <c r="A54" s="80">
        <f>'Cubic Input'!P58</f>
        <v>0.1421007032</v>
      </c>
      <c r="B54" s="80">
        <f>'Cubic Input'!Q58</f>
        <v>0.01497070638</v>
      </c>
      <c r="C54" s="80">
        <f>'Cubic Input'!R58</f>
        <v>0.8455606306</v>
      </c>
      <c r="D54" s="80">
        <f>'Cubic Input'!S58</f>
        <v>0.006172212791</v>
      </c>
      <c r="E54" s="80">
        <f t="shared" ref="E54:H54" si="1034">0</f>
        <v>0</v>
      </c>
      <c r="F54" s="80">
        <f t="shared" si="1034"/>
        <v>0</v>
      </c>
      <c r="G54" s="80">
        <f t="shared" si="1034"/>
        <v>0</v>
      </c>
      <c r="H54" s="81">
        <f t="shared" si="1034"/>
        <v>0</v>
      </c>
      <c r="I54" s="65">
        <f>'Cubic Input'!M58</f>
        <v>-0.00113277754</v>
      </c>
      <c r="J54" s="66">
        <f t="shared" si="27"/>
        <v>-0.007300429043</v>
      </c>
      <c r="K54" s="66">
        <f t="shared" si="28"/>
        <v>-0.04902618344</v>
      </c>
      <c r="L54" s="67">
        <f t="shared" si="29"/>
        <v>-0.007300429043</v>
      </c>
      <c r="M54" s="67">
        <f t="shared" si="30"/>
        <v>0</v>
      </c>
      <c r="N54" s="68">
        <f t="shared" si="31"/>
        <v>-0.04902618344</v>
      </c>
      <c r="O54" s="68">
        <f t="shared" si="32"/>
        <v>-2.438711345</v>
      </c>
      <c r="P54" s="69">
        <f t="shared" si="33"/>
        <v>-0.04902618344</v>
      </c>
      <c r="Q54" s="69">
        <f t="shared" si="34"/>
        <v>2.438711345</v>
      </c>
      <c r="R54" s="70">
        <f t="shared" ref="R54:U54" si="1035">ATAN2(A54,E54)</f>
        <v>0</v>
      </c>
      <c r="S54" s="70">
        <f t="shared" si="1035"/>
        <v>0</v>
      </c>
      <c r="T54" s="70">
        <f t="shared" si="1035"/>
        <v>0</v>
      </c>
      <c r="U54" s="70">
        <f t="shared" si="1035"/>
        <v>0</v>
      </c>
      <c r="V54" s="70">
        <f t="shared" ref="V54:Y54" si="1036">SQRT(POWER(A54,2)+POWER(E54,2))</f>
        <v>0.1421007032</v>
      </c>
      <c r="W54" s="70">
        <f t="shared" si="1036"/>
        <v>0.01497070638</v>
      </c>
      <c r="X54" s="70">
        <f t="shared" si="1036"/>
        <v>0.8455606306</v>
      </c>
      <c r="Y54" s="70">
        <f t="shared" si="1036"/>
        <v>0.006172212791</v>
      </c>
      <c r="Z54" s="71">
        <f t="shared" ref="Z54:AC54" si="1037">R54-$R54</f>
        <v>0</v>
      </c>
      <c r="AA54" s="71">
        <f t="shared" si="1037"/>
        <v>0</v>
      </c>
      <c r="AB54" s="71">
        <f t="shared" si="1037"/>
        <v>0</v>
      </c>
      <c r="AC54" s="71">
        <f t="shared" si="1037"/>
        <v>0</v>
      </c>
      <c r="AD54" s="71">
        <f t="shared" ref="AD54:AG54" si="1038">V54/$V54</f>
        <v>1</v>
      </c>
      <c r="AE54" s="71">
        <f t="shared" si="1038"/>
        <v>0.1053527959</v>
      </c>
      <c r="AF54" s="71">
        <f t="shared" si="1038"/>
        <v>5.950432417</v>
      </c>
      <c r="AG54" s="71">
        <f t="shared" si="1038"/>
        <v>0.04343548381</v>
      </c>
      <c r="AH54" s="80">
        <f t="shared" ref="AH54:AK54" si="1039">AD54*COS(Z54)</f>
        <v>1</v>
      </c>
      <c r="AI54" s="80">
        <f t="shared" si="1039"/>
        <v>0.1053527959</v>
      </c>
      <c r="AJ54" s="80">
        <f t="shared" si="1039"/>
        <v>5.950432417</v>
      </c>
      <c r="AK54" s="80">
        <f t="shared" si="1039"/>
        <v>0.04343548381</v>
      </c>
      <c r="AL54" s="80">
        <f t="shared" ref="AL54:AO54" si="1040">AD54*SIN(Z54)</f>
        <v>0</v>
      </c>
      <c r="AM54" s="80">
        <f t="shared" si="1040"/>
        <v>0</v>
      </c>
      <c r="AN54" s="80">
        <f t="shared" si="1040"/>
        <v>0</v>
      </c>
      <c r="AO54" s="80">
        <f t="shared" si="1040"/>
        <v>0</v>
      </c>
      <c r="AP54" s="50">
        <f t="shared" si="41"/>
        <v>0</v>
      </c>
      <c r="AQ54" s="72">
        <f t="shared" si="42"/>
        <v>0</v>
      </c>
      <c r="AR54" s="72">
        <f t="shared" si="43"/>
        <v>0</v>
      </c>
      <c r="AS54" s="72">
        <f t="shared" si="44"/>
        <v>0</v>
      </c>
      <c r="AT54" s="73">
        <f t="shared" si="45"/>
        <v>0.001169332976</v>
      </c>
      <c r="AU54" s="74">
        <f t="shared" si="46"/>
        <v>0.001169332976</v>
      </c>
      <c r="AV54" s="75">
        <f t="shared" si="47"/>
        <v>-0.002338665951</v>
      </c>
      <c r="AW54" s="75">
        <f t="shared" si="48"/>
        <v>0</v>
      </c>
      <c r="AX54" s="75">
        <f t="shared" si="49"/>
        <v>3.141592654</v>
      </c>
      <c r="AY54" s="75">
        <f t="shared" si="50"/>
        <v>0.002338665951</v>
      </c>
      <c r="AZ54" s="50">
        <f t="shared" ref="AZ54:BA54" si="1041">AZ$1*AA54</f>
        <v>0</v>
      </c>
      <c r="BA54" s="50">
        <f t="shared" si="1041"/>
        <v>0</v>
      </c>
      <c r="BB54" s="72">
        <f t="shared" si="52"/>
        <v>0</v>
      </c>
      <c r="BC54" s="72">
        <f t="shared" si="53"/>
        <v>0</v>
      </c>
      <c r="BD54" s="72">
        <f t="shared" si="54"/>
        <v>0</v>
      </c>
      <c r="BE54" s="73">
        <f t="shared" ref="BE54:BF54" si="1042">POWER(AE54,BE$1)</f>
        <v>0.1053527959</v>
      </c>
      <c r="BF54" s="73">
        <f t="shared" si="1042"/>
        <v>5.950432417</v>
      </c>
      <c r="BG54" s="74">
        <f t="shared" si="56"/>
        <v>0.6268946921</v>
      </c>
      <c r="BH54" s="75">
        <f t="shared" si="57"/>
        <v>5.642052229</v>
      </c>
      <c r="BI54" s="75">
        <f t="shared" si="58"/>
        <v>0</v>
      </c>
      <c r="BJ54" s="75">
        <f t="shared" si="59"/>
        <v>0</v>
      </c>
      <c r="BK54" s="75">
        <f t="shared" si="60"/>
        <v>5.642052229</v>
      </c>
      <c r="BL54" s="50">
        <f t="shared" si="61"/>
        <v>0</v>
      </c>
      <c r="BM54" s="72">
        <f t="shared" si="62"/>
        <v>0</v>
      </c>
      <c r="BN54" s="72">
        <f t="shared" si="63"/>
        <v>0</v>
      </c>
      <c r="BO54" s="72">
        <f t="shared" si="64"/>
        <v>0</v>
      </c>
      <c r="BP54" s="73">
        <f t="shared" si="65"/>
        <v>0.04343548381</v>
      </c>
      <c r="BQ54" s="74">
        <f t="shared" si="66"/>
        <v>0.04343548381</v>
      </c>
      <c r="BR54" s="75">
        <f t="shared" si="67"/>
        <v>-1.172758063</v>
      </c>
      <c r="BS54" s="75">
        <f t="shared" si="68"/>
        <v>0</v>
      </c>
      <c r="BT54" s="75">
        <f t="shared" si="69"/>
        <v>3.141592654</v>
      </c>
      <c r="BU54" s="75">
        <f t="shared" si="70"/>
        <v>1.172758063</v>
      </c>
      <c r="BV54" s="76">
        <f t="shared" ref="BV54:BW54" si="1043">AV54+BH54+BR54</f>
        <v>4.4669555</v>
      </c>
      <c r="BW54" s="76">
        <f t="shared" si="1043"/>
        <v>0</v>
      </c>
      <c r="BX54" s="76">
        <f t="shared" si="72"/>
        <v>0</v>
      </c>
      <c r="BY54" s="77">
        <f t="shared" si="73"/>
        <v>4.4669555</v>
      </c>
      <c r="BZ54" s="50">
        <f t="shared" ref="BZ54:CA54" si="1044">BZ$1*AA54</f>
        <v>0</v>
      </c>
      <c r="CA54" s="50">
        <f t="shared" si="1044"/>
        <v>0</v>
      </c>
      <c r="CB54" s="72">
        <f t="shared" si="75"/>
        <v>0</v>
      </c>
      <c r="CC54" s="72">
        <f t="shared" si="76"/>
        <v>0</v>
      </c>
      <c r="CD54" s="72">
        <f t="shared" si="77"/>
        <v>0</v>
      </c>
      <c r="CE54" s="73">
        <f t="shared" ref="CE54:CF54" si="1045">POWER(AE54,CE$1)</f>
        <v>0.01109921161</v>
      </c>
      <c r="CF54" s="73">
        <f t="shared" si="1045"/>
        <v>35.40764595</v>
      </c>
      <c r="CG54" s="74">
        <f t="shared" si="79"/>
        <v>0.392996955</v>
      </c>
      <c r="CH54" s="75">
        <f t="shared" si="80"/>
        <v>-0.392996955</v>
      </c>
      <c r="CI54" s="75">
        <f t="shared" si="81"/>
        <v>0</v>
      </c>
      <c r="CJ54" s="75">
        <f t="shared" si="82"/>
        <v>3.141592654</v>
      </c>
      <c r="CK54" s="75">
        <f t="shared" si="83"/>
        <v>0.392996955</v>
      </c>
      <c r="CL54" s="50">
        <f t="shared" si="84"/>
        <v>0</v>
      </c>
      <c r="CM54" s="72">
        <f t="shared" si="85"/>
        <v>0</v>
      </c>
      <c r="CN54" s="72">
        <f t="shared" si="86"/>
        <v>0</v>
      </c>
      <c r="CO54" s="72">
        <f t="shared" si="87"/>
        <v>0</v>
      </c>
      <c r="CP54" s="73">
        <f t="shared" si="88"/>
        <v>210.6908043</v>
      </c>
      <c r="CQ54" s="74">
        <f t="shared" si="89"/>
        <v>210.6908043</v>
      </c>
      <c r="CR54" s="75">
        <f t="shared" si="90"/>
        <v>842.7632172</v>
      </c>
      <c r="CS54" s="75">
        <f t="shared" si="91"/>
        <v>0</v>
      </c>
      <c r="CT54" s="75">
        <f t="shared" si="92"/>
        <v>0</v>
      </c>
      <c r="CU54" s="75">
        <f t="shared" si="93"/>
        <v>842.7632172</v>
      </c>
      <c r="CV54" s="50">
        <f t="shared" si="94"/>
        <v>0</v>
      </c>
      <c r="CW54" s="50">
        <f t="shared" si="95"/>
        <v>0</v>
      </c>
      <c r="CX54" s="72">
        <f t="shared" si="96"/>
        <v>0</v>
      </c>
      <c r="CY54" s="72">
        <f t="shared" si="97"/>
        <v>0</v>
      </c>
      <c r="CZ54" s="72">
        <f t="shared" si="98"/>
        <v>0</v>
      </c>
      <c r="DA54" s="73">
        <f t="shared" si="99"/>
        <v>0.001169332976</v>
      </c>
      <c r="DB54" s="73">
        <f t="shared" si="100"/>
        <v>0.04343548381</v>
      </c>
      <c r="DC54" s="74">
        <f t="shared" si="101"/>
        <v>0.00005079054353</v>
      </c>
      <c r="DD54" s="75">
        <f t="shared" si="102"/>
        <v>0.0002031621741</v>
      </c>
      <c r="DE54" s="75">
        <f t="shared" si="103"/>
        <v>0</v>
      </c>
      <c r="DF54" s="75">
        <f t="shared" si="104"/>
        <v>0</v>
      </c>
      <c r="DG54" s="75">
        <f t="shared" si="105"/>
        <v>0.0002031621741</v>
      </c>
      <c r="DH54" s="50">
        <f t="shared" ref="DH54:DJ54" si="1046">DH$1*AA54</f>
        <v>0</v>
      </c>
      <c r="DI54" s="50">
        <f t="shared" si="1046"/>
        <v>0</v>
      </c>
      <c r="DJ54" s="50">
        <f t="shared" si="1046"/>
        <v>0</v>
      </c>
      <c r="DK54" s="72">
        <f t="shared" si="107"/>
        <v>0</v>
      </c>
      <c r="DL54" s="72">
        <f t="shared" si="108"/>
        <v>0</v>
      </c>
      <c r="DM54" s="72">
        <f t="shared" si="109"/>
        <v>0</v>
      </c>
      <c r="DN54" s="73">
        <f t="shared" ref="DN54:DP54" si="1047">POWER(AE54,DN$1)</f>
        <v>0.1053527959</v>
      </c>
      <c r="DO54" s="73">
        <f t="shared" si="1047"/>
        <v>5.950432417</v>
      </c>
      <c r="DP54" s="73">
        <f t="shared" si="1047"/>
        <v>0.04343548381</v>
      </c>
      <c r="DQ54" s="74">
        <f t="shared" si="111"/>
        <v>0.02722947425</v>
      </c>
      <c r="DR54" s="75">
        <f t="shared" si="112"/>
        <v>-0.4901305365</v>
      </c>
      <c r="DS54" s="75">
        <f t="shared" si="113"/>
        <v>0</v>
      </c>
      <c r="DT54" s="75">
        <f t="shared" si="114"/>
        <v>3.141592654</v>
      </c>
      <c r="DU54" s="75">
        <f t="shared" si="115"/>
        <v>0.4901305365</v>
      </c>
      <c r="DV54" s="50">
        <f t="shared" si="116"/>
        <v>0</v>
      </c>
      <c r="DW54" s="72">
        <f t="shared" si="117"/>
        <v>0</v>
      </c>
      <c r="DX54" s="72">
        <f t="shared" si="118"/>
        <v>0</v>
      </c>
      <c r="DY54" s="72">
        <f t="shared" si="119"/>
        <v>0</v>
      </c>
      <c r="DZ54" s="73">
        <f t="shared" si="120"/>
        <v>0.001886641254</v>
      </c>
      <c r="EA54" s="74">
        <f t="shared" si="121"/>
        <v>0.001886641254</v>
      </c>
      <c r="EB54" s="75">
        <f t="shared" si="122"/>
        <v>0.05093931386</v>
      </c>
      <c r="EC54" s="75">
        <f t="shared" si="123"/>
        <v>0</v>
      </c>
      <c r="ED54" s="75">
        <f t="shared" si="124"/>
        <v>0</v>
      </c>
      <c r="EE54" s="75">
        <f t="shared" si="125"/>
        <v>0.05093931386</v>
      </c>
      <c r="EF54" s="76">
        <f t="shared" ref="EF54:EG54" si="1048">CH54+CR54+DD54+DR54+EB54</f>
        <v>841.9312322</v>
      </c>
      <c r="EG54" s="76">
        <f t="shared" si="1048"/>
        <v>0</v>
      </c>
      <c r="EH54" s="76">
        <f t="shared" si="127"/>
        <v>0</v>
      </c>
      <c r="EI54" s="77">
        <f t="shared" si="128"/>
        <v>841.9312322</v>
      </c>
      <c r="EJ54" s="50">
        <f t="shared" si="129"/>
        <v>0</v>
      </c>
      <c r="EK54" s="72">
        <f t="shared" si="130"/>
        <v>0</v>
      </c>
      <c r="EL54" s="72">
        <f t="shared" si="131"/>
        <v>0</v>
      </c>
      <c r="EM54" s="72">
        <f t="shared" si="132"/>
        <v>0</v>
      </c>
      <c r="EN54" s="73">
        <f t="shared" si="133"/>
        <v>29.01605129</v>
      </c>
      <c r="EO54" s="74">
        <f t="shared" si="134"/>
        <v>29.01605129</v>
      </c>
      <c r="EP54" s="75">
        <f t="shared" si="135"/>
        <v>150.7718252</v>
      </c>
      <c r="EQ54" s="75">
        <f t="shared" si="136"/>
        <v>0</v>
      </c>
      <c r="ER54" s="75">
        <f t="shared" si="137"/>
        <v>0</v>
      </c>
      <c r="ES54" s="75">
        <f t="shared" si="138"/>
        <v>150.7718252</v>
      </c>
      <c r="ET54" s="76">
        <f t="shared" ref="ET54:EU54" si="1049">BV54+EP54</f>
        <v>155.2387807</v>
      </c>
      <c r="EU54" s="76">
        <f t="shared" si="1049"/>
        <v>0</v>
      </c>
      <c r="EV54" s="76">
        <f t="shared" si="140"/>
        <v>0</v>
      </c>
      <c r="EW54" s="77">
        <f t="shared" si="141"/>
        <v>155.2387807</v>
      </c>
      <c r="EX54" s="50">
        <f t="shared" si="142"/>
        <v>0</v>
      </c>
      <c r="EY54" s="72">
        <f t="shared" si="143"/>
        <v>0</v>
      </c>
      <c r="EZ54" s="72">
        <f t="shared" si="144"/>
        <v>0</v>
      </c>
      <c r="FA54" s="72">
        <f t="shared" si="145"/>
        <v>0</v>
      </c>
      <c r="FB54" s="73">
        <f t="shared" si="146"/>
        <v>5.374442337</v>
      </c>
      <c r="FC54" s="74">
        <f t="shared" si="147"/>
        <v>5.374442337</v>
      </c>
      <c r="FD54" s="75">
        <f t="shared" si="148"/>
        <v>1.421899237</v>
      </c>
      <c r="FE54" s="75">
        <f t="shared" si="149"/>
        <v>0</v>
      </c>
      <c r="FF54" s="75">
        <f t="shared" si="150"/>
        <v>0</v>
      </c>
      <c r="FG54" s="75">
        <f t="shared" si="151"/>
        <v>1.421899237</v>
      </c>
      <c r="FH54" s="50">
        <f t="shared" si="152"/>
        <v>0</v>
      </c>
      <c r="FI54" s="72">
        <f t="shared" si="153"/>
        <v>0</v>
      </c>
      <c r="FJ54" s="72">
        <f t="shared" si="154"/>
        <v>0</v>
      </c>
      <c r="FK54" s="72">
        <f t="shared" si="155"/>
        <v>0</v>
      </c>
      <c r="FL54" s="73">
        <f t="shared" si="156"/>
        <v>0.01109921161</v>
      </c>
      <c r="FM54" s="74">
        <f t="shared" si="157"/>
        <v>0.01109921161</v>
      </c>
      <c r="FN54" s="75">
        <f t="shared" si="158"/>
        <v>-0.01109921161</v>
      </c>
      <c r="FO54" s="75">
        <f t="shared" si="159"/>
        <v>0</v>
      </c>
      <c r="FP54" s="75">
        <f t="shared" si="160"/>
        <v>3.141592654</v>
      </c>
      <c r="FQ54" s="75">
        <f t="shared" si="161"/>
        <v>0.01109921161</v>
      </c>
      <c r="FR54" s="76">
        <f t="shared" si="162"/>
        <v>17.84019804</v>
      </c>
      <c r="FS54" s="76">
        <f t="shared" si="163"/>
        <v>0</v>
      </c>
      <c r="FT54" s="76">
        <f t="shared" si="164"/>
        <v>0</v>
      </c>
      <c r="FU54" s="77">
        <f t="shared" si="165"/>
        <v>17.84019804</v>
      </c>
      <c r="FV54" s="50">
        <f t="shared" si="166"/>
        <v>0</v>
      </c>
      <c r="FW54" s="50">
        <f t="shared" si="167"/>
        <v>0</v>
      </c>
      <c r="FX54" s="72">
        <f t="shared" si="168"/>
        <v>0</v>
      </c>
      <c r="FY54" s="72">
        <f t="shared" si="169"/>
        <v>0</v>
      </c>
      <c r="FZ54" s="72">
        <f t="shared" si="170"/>
        <v>0</v>
      </c>
      <c r="GA54" s="73">
        <f t="shared" si="171"/>
        <v>17.84019804</v>
      </c>
      <c r="GB54" s="73">
        <f t="shared" si="172"/>
        <v>0.7032847155</v>
      </c>
      <c r="GC54" s="74">
        <f t="shared" si="173"/>
        <v>12.5467386</v>
      </c>
      <c r="GD54" s="75">
        <f t="shared" si="174"/>
        <v>1.394082067</v>
      </c>
      <c r="GE54" s="75">
        <f t="shared" si="175"/>
        <v>0</v>
      </c>
      <c r="GF54" s="75">
        <f t="shared" si="176"/>
        <v>0</v>
      </c>
      <c r="GG54" s="75">
        <f t="shared" si="177"/>
        <v>1.394082067</v>
      </c>
      <c r="GH54" s="78">
        <f t="shared" si="178"/>
        <v>-0.5</v>
      </c>
      <c r="GI54" s="78">
        <f t="shared" si="179"/>
        <v>-0.8660254038</v>
      </c>
      <c r="GJ54" s="78">
        <f t="shared" si="180"/>
        <v>-2.094395102</v>
      </c>
      <c r="GK54" s="78">
        <f t="shared" si="181"/>
        <v>1</v>
      </c>
      <c r="GL54" s="79">
        <f t="shared" si="182"/>
        <v>-0.5</v>
      </c>
      <c r="GM54" s="79">
        <f t="shared" si="183"/>
        <v>0.8660254038</v>
      </c>
      <c r="GN54" s="79">
        <f t="shared" si="184"/>
        <v>2.094395102</v>
      </c>
      <c r="GO54" s="79">
        <f t="shared" si="185"/>
        <v>1</v>
      </c>
      <c r="GP54" s="50">
        <f t="shared" si="186"/>
        <v>-2.094395102</v>
      </c>
      <c r="GQ54" s="50">
        <f t="shared" si="187"/>
        <v>0</v>
      </c>
      <c r="GR54" s="72">
        <f t="shared" si="188"/>
        <v>-2.094395102</v>
      </c>
      <c r="GS54" s="72">
        <f t="shared" si="189"/>
        <v>-2.094395102</v>
      </c>
      <c r="GT54" s="72">
        <f t="shared" si="190"/>
        <v>-2.094395102</v>
      </c>
      <c r="GU54" s="73">
        <f t="shared" si="191"/>
        <v>1</v>
      </c>
      <c r="GV54" s="73">
        <f t="shared" si="192"/>
        <v>1.421899237</v>
      </c>
      <c r="GW54" s="74">
        <f t="shared" si="193"/>
        <v>1.421899237</v>
      </c>
      <c r="GX54" s="75">
        <f t="shared" si="194"/>
        <v>-0.7109496183</v>
      </c>
      <c r="GY54" s="75">
        <f t="shared" si="195"/>
        <v>-1.23140086</v>
      </c>
      <c r="GZ54" s="75">
        <f t="shared" si="196"/>
        <v>-2.094395102</v>
      </c>
      <c r="HA54" s="75">
        <f t="shared" si="197"/>
        <v>1.421899237</v>
      </c>
      <c r="HB54" s="50">
        <f t="shared" si="198"/>
        <v>2.094395102</v>
      </c>
      <c r="HC54" s="50">
        <f t="shared" si="199"/>
        <v>0</v>
      </c>
      <c r="HD54" s="72">
        <f t="shared" si="200"/>
        <v>2.094395102</v>
      </c>
      <c r="HE54" s="72">
        <f t="shared" si="201"/>
        <v>2.094395102</v>
      </c>
      <c r="HF54" s="72">
        <f t="shared" si="202"/>
        <v>2.094395102</v>
      </c>
      <c r="HG54" s="73">
        <f t="shared" si="203"/>
        <v>1</v>
      </c>
      <c r="HH54" s="73">
        <f t="shared" si="204"/>
        <v>1.394082067</v>
      </c>
      <c r="HI54" s="74">
        <f t="shared" si="205"/>
        <v>1.394082067</v>
      </c>
      <c r="HJ54" s="75">
        <f t="shared" si="206"/>
        <v>-0.6970410335</v>
      </c>
      <c r="HK54" s="75">
        <f t="shared" si="207"/>
        <v>1.207310485</v>
      </c>
      <c r="HL54" s="75">
        <f t="shared" si="208"/>
        <v>2.094395102</v>
      </c>
      <c r="HM54" s="75">
        <f t="shared" si="209"/>
        <v>1.394082067</v>
      </c>
      <c r="HN54" s="50">
        <f t="shared" si="210"/>
        <v>2.094395102</v>
      </c>
      <c r="HO54" s="50">
        <f t="shared" si="211"/>
        <v>0</v>
      </c>
      <c r="HP54" s="72">
        <f t="shared" si="212"/>
        <v>2.094395102</v>
      </c>
      <c r="HQ54" s="72">
        <f t="shared" si="213"/>
        <v>2.094395102</v>
      </c>
      <c r="HR54" s="72">
        <f t="shared" si="214"/>
        <v>2.094395102</v>
      </c>
      <c r="HS54" s="73">
        <f t="shared" si="215"/>
        <v>1</v>
      </c>
      <c r="HT54" s="73">
        <f t="shared" si="216"/>
        <v>1.421899237</v>
      </c>
      <c r="HU54" s="74">
        <f t="shared" si="217"/>
        <v>1.421899237</v>
      </c>
      <c r="HV54" s="75">
        <f t="shared" si="218"/>
        <v>-0.7109496183</v>
      </c>
      <c r="HW54" s="75">
        <f t="shared" si="219"/>
        <v>1.23140086</v>
      </c>
      <c r="HX54" s="75">
        <f t="shared" si="220"/>
        <v>2.094395102</v>
      </c>
      <c r="HY54" s="75">
        <f t="shared" si="221"/>
        <v>1.421899237</v>
      </c>
      <c r="HZ54" s="50">
        <f t="shared" si="222"/>
        <v>-2.094395102</v>
      </c>
      <c r="IA54" s="50">
        <f t="shared" si="223"/>
        <v>0</v>
      </c>
      <c r="IB54" s="72">
        <f t="shared" si="224"/>
        <v>-2.094395102</v>
      </c>
      <c r="IC54" s="72">
        <f t="shared" si="225"/>
        <v>-2.094395102</v>
      </c>
      <c r="ID54" s="72">
        <f t="shared" si="226"/>
        <v>-2.094395102</v>
      </c>
      <c r="IE54" s="73">
        <f t="shared" si="227"/>
        <v>1</v>
      </c>
      <c r="IF54" s="73">
        <f t="shared" si="228"/>
        <v>1.394082067</v>
      </c>
      <c r="IG54" s="74">
        <f t="shared" si="229"/>
        <v>1.394082067</v>
      </c>
      <c r="IH54" s="75">
        <f t="shared" si="230"/>
        <v>-0.6970410335</v>
      </c>
      <c r="II54" s="75">
        <f t="shared" si="231"/>
        <v>-1.207310485</v>
      </c>
      <c r="IJ54" s="75">
        <f t="shared" si="232"/>
        <v>-2.094395102</v>
      </c>
      <c r="IK54" s="75">
        <f t="shared" si="233"/>
        <v>1.394082067</v>
      </c>
    </row>
    <row r="55" ht="12.75" customHeight="1">
      <c r="A55" s="80">
        <f>'Cubic Input'!P59</f>
        <v>0.1421007032</v>
      </c>
      <c r="B55" s="80">
        <f>'Cubic Input'!Q59</f>
        <v>0.2417669297</v>
      </c>
      <c r="C55" s="80">
        <f>'Cubic Input'!R59</f>
        <v>0.7835583321</v>
      </c>
      <c r="D55" s="80">
        <f>'Cubic Input'!S59</f>
        <v>-0.08956936027</v>
      </c>
      <c r="E55" s="80">
        <f t="shared" ref="E55:H55" si="1050">0</f>
        <v>0</v>
      </c>
      <c r="F55" s="80">
        <f t="shared" si="1050"/>
        <v>0</v>
      </c>
      <c r="G55" s="80">
        <f t="shared" si="1050"/>
        <v>0</v>
      </c>
      <c r="H55" s="81">
        <f t="shared" si="1050"/>
        <v>0</v>
      </c>
      <c r="I55" s="65">
        <f>'Cubic Input'!M59</f>
        <v>0.1125180667</v>
      </c>
      <c r="J55" s="66">
        <f t="shared" si="27"/>
        <v>0.1103128613</v>
      </c>
      <c r="K55" s="66">
        <f t="shared" si="28"/>
        <v>-0.9058451475</v>
      </c>
      <c r="L55" s="67">
        <f t="shared" si="29"/>
        <v>0.1103128613</v>
      </c>
      <c r="M55" s="67">
        <f t="shared" si="30"/>
        <v>0</v>
      </c>
      <c r="N55" s="68">
        <f t="shared" si="31"/>
        <v>-0.9058451475</v>
      </c>
      <c r="O55" s="68">
        <f t="shared" si="32"/>
        <v>-2.212103807</v>
      </c>
      <c r="P55" s="69">
        <f t="shared" si="33"/>
        <v>-0.9058451475</v>
      </c>
      <c r="Q55" s="69">
        <f t="shared" si="34"/>
        <v>2.212103807</v>
      </c>
      <c r="R55" s="70">
        <f t="shared" ref="R55:U55" si="1051">ATAN2(A55,E55)</f>
        <v>0</v>
      </c>
      <c r="S55" s="70">
        <f t="shared" si="1051"/>
        <v>0</v>
      </c>
      <c r="T55" s="70">
        <f t="shared" si="1051"/>
        <v>0</v>
      </c>
      <c r="U55" s="70">
        <f t="shared" si="1051"/>
        <v>3.141592654</v>
      </c>
      <c r="V55" s="70">
        <f t="shared" ref="V55:Y55" si="1052">SQRT(POWER(A55,2)+POWER(E55,2))</f>
        <v>0.1421007032</v>
      </c>
      <c r="W55" s="70">
        <f t="shared" si="1052"/>
        <v>0.2417669297</v>
      </c>
      <c r="X55" s="70">
        <f t="shared" si="1052"/>
        <v>0.7835583321</v>
      </c>
      <c r="Y55" s="70">
        <f t="shared" si="1052"/>
        <v>0.08956936027</v>
      </c>
      <c r="Z55" s="71">
        <f t="shared" ref="Z55:AC55" si="1053">R55-$R55</f>
        <v>0</v>
      </c>
      <c r="AA55" s="71">
        <f t="shared" si="1053"/>
        <v>0</v>
      </c>
      <c r="AB55" s="71">
        <f t="shared" si="1053"/>
        <v>0</v>
      </c>
      <c r="AC55" s="71">
        <f t="shared" si="1053"/>
        <v>3.141592654</v>
      </c>
      <c r="AD55" s="71">
        <f t="shared" ref="AD55:AG55" si="1054">V55/$V55</f>
        <v>1</v>
      </c>
      <c r="AE55" s="71">
        <f t="shared" si="1054"/>
        <v>1.701377434</v>
      </c>
      <c r="AF55" s="71">
        <f t="shared" si="1054"/>
        <v>5.514105946</v>
      </c>
      <c r="AG55" s="71">
        <f t="shared" si="1054"/>
        <v>0.630323132</v>
      </c>
      <c r="AH55" s="80">
        <f t="shared" ref="AH55:AK55" si="1055">AD55*COS(Z55)</f>
        <v>1</v>
      </c>
      <c r="AI55" s="80">
        <f t="shared" si="1055"/>
        <v>1.701377434</v>
      </c>
      <c r="AJ55" s="80">
        <f t="shared" si="1055"/>
        <v>5.514105946</v>
      </c>
      <c r="AK55" s="80">
        <f t="shared" si="1055"/>
        <v>-0.630323132</v>
      </c>
      <c r="AL55" s="80">
        <f t="shared" ref="AL55:AO55" si="1056">AD55*SIN(Z55)</f>
        <v>0</v>
      </c>
      <c r="AM55" s="80">
        <f t="shared" si="1056"/>
        <v>0</v>
      </c>
      <c r="AN55" s="80">
        <f t="shared" si="1056"/>
        <v>0</v>
      </c>
      <c r="AO55" s="80">
        <f t="shared" si="1056"/>
        <v>0</v>
      </c>
      <c r="AP55" s="50">
        <f t="shared" si="41"/>
        <v>0</v>
      </c>
      <c r="AQ55" s="72">
        <f t="shared" si="42"/>
        <v>0</v>
      </c>
      <c r="AR55" s="72">
        <f t="shared" si="43"/>
        <v>0</v>
      </c>
      <c r="AS55" s="72">
        <f t="shared" si="44"/>
        <v>0</v>
      </c>
      <c r="AT55" s="73">
        <f t="shared" si="45"/>
        <v>4.92495203</v>
      </c>
      <c r="AU55" s="74">
        <f t="shared" si="46"/>
        <v>4.92495203</v>
      </c>
      <c r="AV55" s="75">
        <f t="shared" si="47"/>
        <v>-9.849904059</v>
      </c>
      <c r="AW55" s="75">
        <f t="shared" si="48"/>
        <v>0</v>
      </c>
      <c r="AX55" s="75">
        <f t="shared" si="49"/>
        <v>3.141592654</v>
      </c>
      <c r="AY55" s="75">
        <f t="shared" si="50"/>
        <v>9.849904059</v>
      </c>
      <c r="AZ55" s="50">
        <f t="shared" ref="AZ55:BA55" si="1057">AZ$1*AA55</f>
        <v>0</v>
      </c>
      <c r="BA55" s="50">
        <f t="shared" si="1057"/>
        <v>0</v>
      </c>
      <c r="BB55" s="72">
        <f t="shared" si="52"/>
        <v>0</v>
      </c>
      <c r="BC55" s="72">
        <f t="shared" si="53"/>
        <v>0</v>
      </c>
      <c r="BD55" s="72">
        <f t="shared" si="54"/>
        <v>0</v>
      </c>
      <c r="BE55" s="73">
        <f t="shared" ref="BE55:BF55" si="1058">POWER(AE55,BE$1)</f>
        <v>1.701377434</v>
      </c>
      <c r="BF55" s="73">
        <f t="shared" si="1058"/>
        <v>5.514105946</v>
      </c>
      <c r="BG55" s="74">
        <f t="shared" si="56"/>
        <v>9.381575423</v>
      </c>
      <c r="BH55" s="75">
        <f t="shared" si="57"/>
        <v>84.43417881</v>
      </c>
      <c r="BI55" s="75">
        <f t="shared" si="58"/>
        <v>0</v>
      </c>
      <c r="BJ55" s="75">
        <f t="shared" si="59"/>
        <v>0</v>
      </c>
      <c r="BK55" s="75">
        <f t="shared" si="60"/>
        <v>84.43417881</v>
      </c>
      <c r="BL55" s="50">
        <f t="shared" si="61"/>
        <v>3.141592654</v>
      </c>
      <c r="BM55" s="72">
        <f t="shared" si="62"/>
        <v>3.141592654</v>
      </c>
      <c r="BN55" s="72">
        <f t="shared" si="63"/>
        <v>3.141592654</v>
      </c>
      <c r="BO55" s="72">
        <f t="shared" si="64"/>
        <v>3.141592654</v>
      </c>
      <c r="BP55" s="73">
        <f t="shared" si="65"/>
        <v>0.630323132</v>
      </c>
      <c r="BQ55" s="74">
        <f t="shared" si="66"/>
        <v>0.630323132</v>
      </c>
      <c r="BR55" s="75">
        <f t="shared" si="67"/>
        <v>17.01872456</v>
      </c>
      <c r="BS55" s="75">
        <f t="shared" si="68"/>
        <v>0</v>
      </c>
      <c r="BT55" s="75">
        <f t="shared" si="69"/>
        <v>0</v>
      </c>
      <c r="BU55" s="75">
        <f t="shared" si="70"/>
        <v>17.01872456</v>
      </c>
      <c r="BV55" s="76">
        <f t="shared" ref="BV55:BW55" si="1059">AV55+BH55+BR55</f>
        <v>91.60299931</v>
      </c>
      <c r="BW55" s="76">
        <f t="shared" si="1059"/>
        <v>0</v>
      </c>
      <c r="BX55" s="76">
        <f t="shared" si="72"/>
        <v>0</v>
      </c>
      <c r="BY55" s="77">
        <f t="shared" si="73"/>
        <v>91.60299931</v>
      </c>
      <c r="BZ55" s="50">
        <f t="shared" ref="BZ55:CA55" si="1060">BZ$1*AA55</f>
        <v>0</v>
      </c>
      <c r="CA55" s="50">
        <f t="shared" si="1060"/>
        <v>0</v>
      </c>
      <c r="CB55" s="72">
        <f t="shared" si="75"/>
        <v>0</v>
      </c>
      <c r="CC55" s="72">
        <f t="shared" si="76"/>
        <v>0</v>
      </c>
      <c r="CD55" s="72">
        <f t="shared" si="77"/>
        <v>0</v>
      </c>
      <c r="CE55" s="73">
        <f t="shared" ref="CE55:CF55" si="1061">POWER(AE55,CE$1)</f>
        <v>2.894685172</v>
      </c>
      <c r="CF55" s="73">
        <f t="shared" si="1061"/>
        <v>30.40536438</v>
      </c>
      <c r="CG55" s="74">
        <f t="shared" si="79"/>
        <v>88.01395742</v>
      </c>
      <c r="CH55" s="75">
        <f t="shared" si="80"/>
        <v>-88.01395742</v>
      </c>
      <c r="CI55" s="75">
        <f t="shared" si="81"/>
        <v>0</v>
      </c>
      <c r="CJ55" s="75">
        <f t="shared" si="82"/>
        <v>3.141592654</v>
      </c>
      <c r="CK55" s="75">
        <f t="shared" si="83"/>
        <v>88.01395742</v>
      </c>
      <c r="CL55" s="50">
        <f t="shared" si="84"/>
        <v>0</v>
      </c>
      <c r="CM55" s="72">
        <f t="shared" si="85"/>
        <v>0</v>
      </c>
      <c r="CN55" s="72">
        <f t="shared" si="86"/>
        <v>0</v>
      </c>
      <c r="CO55" s="72">
        <f t="shared" si="87"/>
        <v>0</v>
      </c>
      <c r="CP55" s="73">
        <f t="shared" si="88"/>
        <v>167.6584005</v>
      </c>
      <c r="CQ55" s="74">
        <f t="shared" si="89"/>
        <v>167.6584005</v>
      </c>
      <c r="CR55" s="75">
        <f t="shared" si="90"/>
        <v>670.633602</v>
      </c>
      <c r="CS55" s="75">
        <f t="shared" si="91"/>
        <v>0</v>
      </c>
      <c r="CT55" s="75">
        <f t="shared" si="92"/>
        <v>0</v>
      </c>
      <c r="CU55" s="75">
        <f t="shared" si="93"/>
        <v>670.633602</v>
      </c>
      <c r="CV55" s="50">
        <f t="shared" si="94"/>
        <v>0</v>
      </c>
      <c r="CW55" s="50">
        <f t="shared" si="95"/>
        <v>3.141592654</v>
      </c>
      <c r="CX55" s="72">
        <f t="shared" si="96"/>
        <v>3.141592654</v>
      </c>
      <c r="CY55" s="72">
        <f t="shared" si="97"/>
        <v>3.141592654</v>
      </c>
      <c r="CZ55" s="72">
        <f t="shared" si="98"/>
        <v>3.141592654</v>
      </c>
      <c r="DA55" s="73">
        <f t="shared" si="99"/>
        <v>4.92495203</v>
      </c>
      <c r="DB55" s="73">
        <f t="shared" si="100"/>
        <v>0.630323132</v>
      </c>
      <c r="DC55" s="74">
        <f t="shared" si="101"/>
        <v>3.104311188</v>
      </c>
      <c r="DD55" s="75">
        <f t="shared" si="102"/>
        <v>-12.41724475</v>
      </c>
      <c r="DE55" s="75">
        <f t="shared" si="103"/>
        <v>0</v>
      </c>
      <c r="DF55" s="75">
        <f t="shared" si="104"/>
        <v>3.141592654</v>
      </c>
      <c r="DG55" s="75">
        <f t="shared" si="105"/>
        <v>12.41724475</v>
      </c>
      <c r="DH55" s="50">
        <f t="shared" ref="DH55:DJ55" si="1062">DH$1*AA55</f>
        <v>0</v>
      </c>
      <c r="DI55" s="50">
        <f t="shared" si="1062"/>
        <v>0</v>
      </c>
      <c r="DJ55" s="50">
        <f t="shared" si="1062"/>
        <v>3.141592654</v>
      </c>
      <c r="DK55" s="72">
        <f t="shared" si="107"/>
        <v>3.141592654</v>
      </c>
      <c r="DL55" s="72">
        <f t="shared" si="108"/>
        <v>3.141592654</v>
      </c>
      <c r="DM55" s="72">
        <f t="shared" si="109"/>
        <v>3.141592654</v>
      </c>
      <c r="DN55" s="73">
        <f t="shared" ref="DN55:DP55" si="1063">POWER(AE55,DN$1)</f>
        <v>1.701377434</v>
      </c>
      <c r="DO55" s="73">
        <f t="shared" si="1063"/>
        <v>5.514105946</v>
      </c>
      <c r="DP55" s="73">
        <f t="shared" si="1063"/>
        <v>0.630323132</v>
      </c>
      <c r="DQ55" s="74">
        <f t="shared" si="111"/>
        <v>5.913424004</v>
      </c>
      <c r="DR55" s="75">
        <f t="shared" si="112"/>
        <v>106.4416321</v>
      </c>
      <c r="DS55" s="75">
        <f t="shared" si="113"/>
        <v>0</v>
      </c>
      <c r="DT55" s="75">
        <f t="shared" si="114"/>
        <v>0</v>
      </c>
      <c r="DU55" s="75">
        <f t="shared" si="115"/>
        <v>106.4416321</v>
      </c>
      <c r="DV55" s="50">
        <f t="shared" si="116"/>
        <v>6.283185307</v>
      </c>
      <c r="DW55" s="72">
        <f t="shared" si="117"/>
        <v>6.283185307</v>
      </c>
      <c r="DX55" s="72">
        <f t="shared" si="118"/>
        <v>0</v>
      </c>
      <c r="DY55" s="72">
        <f t="shared" si="119"/>
        <v>0</v>
      </c>
      <c r="DZ55" s="73">
        <f t="shared" si="120"/>
        <v>0.3973072508</v>
      </c>
      <c r="EA55" s="74">
        <f t="shared" si="121"/>
        <v>0.3973072508</v>
      </c>
      <c r="EB55" s="75">
        <f t="shared" si="122"/>
        <v>10.72729577</v>
      </c>
      <c r="EC55" s="75">
        <f t="shared" si="123"/>
        <v>0</v>
      </c>
      <c r="ED55" s="75">
        <f t="shared" si="124"/>
        <v>0</v>
      </c>
      <c r="EE55" s="75">
        <f t="shared" si="125"/>
        <v>10.72729577</v>
      </c>
      <c r="EF55" s="76">
        <f t="shared" ref="EF55:EG55" si="1064">CH55+CR55+DD55+DR55+EB55</f>
        <v>687.3713277</v>
      </c>
      <c r="EG55" s="76">
        <f t="shared" si="1064"/>
        <v>0</v>
      </c>
      <c r="EH55" s="76">
        <f t="shared" si="127"/>
        <v>0</v>
      </c>
      <c r="EI55" s="77">
        <f t="shared" si="128"/>
        <v>687.3713277</v>
      </c>
      <c r="EJ55" s="50">
        <f t="shared" si="129"/>
        <v>0</v>
      </c>
      <c r="EK55" s="72">
        <f t="shared" si="130"/>
        <v>0</v>
      </c>
      <c r="EL55" s="72">
        <f t="shared" si="131"/>
        <v>0</v>
      </c>
      <c r="EM55" s="72">
        <f t="shared" si="132"/>
        <v>0</v>
      </c>
      <c r="EN55" s="73">
        <f t="shared" si="133"/>
        <v>26.2177674</v>
      </c>
      <c r="EO55" s="74">
        <f t="shared" si="134"/>
        <v>26.2177674</v>
      </c>
      <c r="EP55" s="75">
        <f t="shared" si="135"/>
        <v>136.2315156</v>
      </c>
      <c r="EQ55" s="75">
        <f t="shared" si="136"/>
        <v>0</v>
      </c>
      <c r="ER55" s="75">
        <f t="shared" si="137"/>
        <v>0</v>
      </c>
      <c r="ES55" s="75">
        <f t="shared" si="138"/>
        <v>136.2315156</v>
      </c>
      <c r="ET55" s="76">
        <f t="shared" ref="ET55:EU55" si="1065">BV55+EP55</f>
        <v>227.8345149</v>
      </c>
      <c r="EU55" s="76">
        <f t="shared" si="1065"/>
        <v>0</v>
      </c>
      <c r="EV55" s="76">
        <f t="shared" si="140"/>
        <v>0</v>
      </c>
      <c r="EW55" s="77">
        <f t="shared" si="141"/>
        <v>227.8345149</v>
      </c>
      <c r="EX55" s="50">
        <f t="shared" si="142"/>
        <v>0</v>
      </c>
      <c r="EY55" s="72">
        <f t="shared" si="143"/>
        <v>0</v>
      </c>
      <c r="EZ55" s="72">
        <f t="shared" si="144"/>
        <v>0</v>
      </c>
      <c r="FA55" s="72">
        <f t="shared" si="145"/>
        <v>0</v>
      </c>
      <c r="FB55" s="73">
        <f t="shared" si="146"/>
        <v>6.107636364</v>
      </c>
      <c r="FC55" s="74">
        <f t="shared" si="147"/>
        <v>6.107636364</v>
      </c>
      <c r="FD55" s="75">
        <f t="shared" si="148"/>
        <v>1.615878065</v>
      </c>
      <c r="FE55" s="75">
        <f t="shared" si="149"/>
        <v>0</v>
      </c>
      <c r="FF55" s="75">
        <f t="shared" si="150"/>
        <v>0</v>
      </c>
      <c r="FG55" s="75">
        <f t="shared" si="151"/>
        <v>1.615878065</v>
      </c>
      <c r="FH55" s="50">
        <f t="shared" si="152"/>
        <v>0</v>
      </c>
      <c r="FI55" s="72">
        <f t="shared" si="153"/>
        <v>0</v>
      </c>
      <c r="FJ55" s="72">
        <f t="shared" si="154"/>
        <v>0</v>
      </c>
      <c r="FK55" s="72">
        <f t="shared" si="155"/>
        <v>0</v>
      </c>
      <c r="FL55" s="73">
        <f t="shared" si="156"/>
        <v>2.894685172</v>
      </c>
      <c r="FM55" s="74">
        <f t="shared" si="157"/>
        <v>2.894685172</v>
      </c>
      <c r="FN55" s="75">
        <f t="shared" si="158"/>
        <v>-2.894685172</v>
      </c>
      <c r="FO55" s="75">
        <f t="shared" si="159"/>
        <v>0</v>
      </c>
      <c r="FP55" s="75">
        <f t="shared" si="160"/>
        <v>3.141592654</v>
      </c>
      <c r="FQ55" s="75">
        <f t="shared" si="161"/>
        <v>2.894685172</v>
      </c>
      <c r="FR55" s="76">
        <f t="shared" si="162"/>
        <v>13.64763266</v>
      </c>
      <c r="FS55" s="76">
        <f t="shared" si="163"/>
        <v>0</v>
      </c>
      <c r="FT55" s="76">
        <f t="shared" si="164"/>
        <v>0</v>
      </c>
      <c r="FU55" s="77">
        <f t="shared" si="165"/>
        <v>13.64763266</v>
      </c>
      <c r="FV55" s="50">
        <f t="shared" si="166"/>
        <v>0</v>
      </c>
      <c r="FW55" s="50">
        <f t="shared" si="167"/>
        <v>0</v>
      </c>
      <c r="FX55" s="72">
        <f t="shared" si="168"/>
        <v>0</v>
      </c>
      <c r="FY55" s="72">
        <f t="shared" si="169"/>
        <v>0</v>
      </c>
      <c r="FZ55" s="72">
        <f t="shared" si="170"/>
        <v>0</v>
      </c>
      <c r="GA55" s="73">
        <f t="shared" si="171"/>
        <v>13.64763266</v>
      </c>
      <c r="GB55" s="73">
        <f t="shared" si="172"/>
        <v>0.6188585771</v>
      </c>
      <c r="GC55" s="74">
        <f t="shared" si="173"/>
        <v>8.445954531</v>
      </c>
      <c r="GD55" s="75">
        <f t="shared" si="174"/>
        <v>0.9384393924</v>
      </c>
      <c r="GE55" s="75">
        <f t="shared" si="175"/>
        <v>0</v>
      </c>
      <c r="GF55" s="75">
        <f t="shared" si="176"/>
        <v>0</v>
      </c>
      <c r="GG55" s="75">
        <f t="shared" si="177"/>
        <v>0.9384393924</v>
      </c>
      <c r="GH55" s="78">
        <f t="shared" si="178"/>
        <v>-0.5</v>
      </c>
      <c r="GI55" s="78">
        <f t="shared" si="179"/>
        <v>-0.8660254038</v>
      </c>
      <c r="GJ55" s="78">
        <f t="shared" si="180"/>
        <v>-2.094395102</v>
      </c>
      <c r="GK55" s="78">
        <f t="shared" si="181"/>
        <v>1</v>
      </c>
      <c r="GL55" s="79">
        <f t="shared" si="182"/>
        <v>-0.5</v>
      </c>
      <c r="GM55" s="79">
        <f t="shared" si="183"/>
        <v>0.8660254038</v>
      </c>
      <c r="GN55" s="79">
        <f t="shared" si="184"/>
        <v>2.094395102</v>
      </c>
      <c r="GO55" s="79">
        <f t="shared" si="185"/>
        <v>1</v>
      </c>
      <c r="GP55" s="50">
        <f t="shared" si="186"/>
        <v>-2.094395102</v>
      </c>
      <c r="GQ55" s="50">
        <f t="shared" si="187"/>
        <v>0</v>
      </c>
      <c r="GR55" s="72">
        <f t="shared" si="188"/>
        <v>-2.094395102</v>
      </c>
      <c r="GS55" s="72">
        <f t="shared" si="189"/>
        <v>-2.094395102</v>
      </c>
      <c r="GT55" s="72">
        <f t="shared" si="190"/>
        <v>-2.094395102</v>
      </c>
      <c r="GU55" s="73">
        <f t="shared" si="191"/>
        <v>1</v>
      </c>
      <c r="GV55" s="73">
        <f t="shared" si="192"/>
        <v>1.615878065</v>
      </c>
      <c r="GW55" s="74">
        <f t="shared" si="193"/>
        <v>1.615878065</v>
      </c>
      <c r="GX55" s="75">
        <f t="shared" si="194"/>
        <v>-0.8079390325</v>
      </c>
      <c r="GY55" s="75">
        <f t="shared" si="195"/>
        <v>-1.399391454</v>
      </c>
      <c r="GZ55" s="75">
        <f t="shared" si="196"/>
        <v>-2.094395102</v>
      </c>
      <c r="HA55" s="75">
        <f t="shared" si="197"/>
        <v>1.615878065</v>
      </c>
      <c r="HB55" s="50">
        <f t="shared" si="198"/>
        <v>2.094395102</v>
      </c>
      <c r="HC55" s="50">
        <f t="shared" si="199"/>
        <v>0</v>
      </c>
      <c r="HD55" s="72">
        <f t="shared" si="200"/>
        <v>2.094395102</v>
      </c>
      <c r="HE55" s="72">
        <f t="shared" si="201"/>
        <v>2.094395102</v>
      </c>
      <c r="HF55" s="72">
        <f t="shared" si="202"/>
        <v>2.094395102</v>
      </c>
      <c r="HG55" s="73">
        <f t="shared" si="203"/>
        <v>1</v>
      </c>
      <c r="HH55" s="73">
        <f t="shared" si="204"/>
        <v>0.9384393924</v>
      </c>
      <c r="HI55" s="74">
        <f t="shared" si="205"/>
        <v>0.9384393924</v>
      </c>
      <c r="HJ55" s="75">
        <f t="shared" si="206"/>
        <v>-0.4692196962</v>
      </c>
      <c r="HK55" s="75">
        <f t="shared" si="207"/>
        <v>0.8127123537</v>
      </c>
      <c r="HL55" s="75">
        <f t="shared" si="208"/>
        <v>2.094395102</v>
      </c>
      <c r="HM55" s="75">
        <f t="shared" si="209"/>
        <v>0.9384393924</v>
      </c>
      <c r="HN55" s="50">
        <f t="shared" si="210"/>
        <v>2.094395102</v>
      </c>
      <c r="HO55" s="50">
        <f t="shared" si="211"/>
        <v>0</v>
      </c>
      <c r="HP55" s="72">
        <f t="shared" si="212"/>
        <v>2.094395102</v>
      </c>
      <c r="HQ55" s="72">
        <f t="shared" si="213"/>
        <v>2.094395102</v>
      </c>
      <c r="HR55" s="72">
        <f t="shared" si="214"/>
        <v>2.094395102</v>
      </c>
      <c r="HS55" s="73">
        <f t="shared" si="215"/>
        <v>1</v>
      </c>
      <c r="HT55" s="73">
        <f t="shared" si="216"/>
        <v>1.615878065</v>
      </c>
      <c r="HU55" s="74">
        <f t="shared" si="217"/>
        <v>1.615878065</v>
      </c>
      <c r="HV55" s="75">
        <f t="shared" si="218"/>
        <v>-0.8079390325</v>
      </c>
      <c r="HW55" s="75">
        <f t="shared" si="219"/>
        <v>1.399391454</v>
      </c>
      <c r="HX55" s="75">
        <f t="shared" si="220"/>
        <v>2.094395102</v>
      </c>
      <c r="HY55" s="75">
        <f t="shared" si="221"/>
        <v>1.615878065</v>
      </c>
      <c r="HZ55" s="50">
        <f t="shared" si="222"/>
        <v>-2.094395102</v>
      </c>
      <c r="IA55" s="50">
        <f t="shared" si="223"/>
        <v>0</v>
      </c>
      <c r="IB55" s="72">
        <f t="shared" si="224"/>
        <v>-2.094395102</v>
      </c>
      <c r="IC55" s="72">
        <f t="shared" si="225"/>
        <v>-2.094395102</v>
      </c>
      <c r="ID55" s="72">
        <f t="shared" si="226"/>
        <v>-2.094395102</v>
      </c>
      <c r="IE55" s="73">
        <f t="shared" si="227"/>
        <v>1</v>
      </c>
      <c r="IF55" s="73">
        <f t="shared" si="228"/>
        <v>0.9384393924</v>
      </c>
      <c r="IG55" s="74">
        <f t="shared" si="229"/>
        <v>0.9384393924</v>
      </c>
      <c r="IH55" s="75">
        <f t="shared" si="230"/>
        <v>-0.4692196962</v>
      </c>
      <c r="II55" s="75">
        <f t="shared" si="231"/>
        <v>-0.8127123537</v>
      </c>
      <c r="IJ55" s="75">
        <f t="shared" si="232"/>
        <v>-2.094395102</v>
      </c>
      <c r="IK55" s="75">
        <f t="shared" si="233"/>
        <v>0.9384393924</v>
      </c>
    </row>
    <row r="56" ht="12.75" customHeight="1">
      <c r="A56" s="80">
        <f>'Cubic Input'!P60</f>
        <v>0.1421007032</v>
      </c>
      <c r="B56" s="80">
        <f>'Cubic Input'!Q60</f>
        <v>0.393274778</v>
      </c>
      <c r="C56" s="80">
        <f>'Cubic Input'!R60</f>
        <v>0.6943955254</v>
      </c>
      <c r="D56" s="80">
        <f>'Cubic Input'!S60</f>
        <v>0.01593354254</v>
      </c>
      <c r="E56" s="80">
        <f t="shared" ref="E56:H56" si="1066">0</f>
        <v>0</v>
      </c>
      <c r="F56" s="80">
        <f t="shared" si="1066"/>
        <v>0</v>
      </c>
      <c r="G56" s="80">
        <f t="shared" si="1066"/>
        <v>0</v>
      </c>
      <c r="H56" s="81">
        <f t="shared" si="1066"/>
        <v>0</v>
      </c>
      <c r="I56" s="65">
        <f>'Cubic Input'!M60</f>
        <v>-0.03667976956</v>
      </c>
      <c r="J56" s="66">
        <f t="shared" si="27"/>
        <v>-0.02324948286</v>
      </c>
      <c r="K56" s="66">
        <f t="shared" si="28"/>
        <v>-1.372164252</v>
      </c>
      <c r="L56" s="67">
        <f t="shared" si="29"/>
        <v>-0.02324948286</v>
      </c>
      <c r="M56" s="67">
        <f t="shared" si="30"/>
        <v>0</v>
      </c>
      <c r="N56" s="68">
        <f t="shared" si="31"/>
        <v>-1.372164252</v>
      </c>
      <c r="O56" s="68">
        <f t="shared" si="32"/>
        <v>-1.714644244</v>
      </c>
      <c r="P56" s="69">
        <f t="shared" si="33"/>
        <v>-1.372164252</v>
      </c>
      <c r="Q56" s="69">
        <f t="shared" si="34"/>
        <v>1.714644244</v>
      </c>
      <c r="R56" s="70">
        <f t="shared" ref="R56:U56" si="1067">ATAN2(A56,E56)</f>
        <v>0</v>
      </c>
      <c r="S56" s="70">
        <f t="shared" si="1067"/>
        <v>0</v>
      </c>
      <c r="T56" s="70">
        <f t="shared" si="1067"/>
        <v>0</v>
      </c>
      <c r="U56" s="70">
        <f t="shared" si="1067"/>
        <v>0</v>
      </c>
      <c r="V56" s="70">
        <f t="shared" ref="V56:Y56" si="1068">SQRT(POWER(A56,2)+POWER(E56,2))</f>
        <v>0.1421007032</v>
      </c>
      <c r="W56" s="70">
        <f t="shared" si="1068"/>
        <v>0.393274778</v>
      </c>
      <c r="X56" s="70">
        <f t="shared" si="1068"/>
        <v>0.6943955254</v>
      </c>
      <c r="Y56" s="70">
        <f t="shared" si="1068"/>
        <v>0.01593354254</v>
      </c>
      <c r="Z56" s="71">
        <f t="shared" ref="Z56:AC56" si="1069">R56-$R56</f>
        <v>0</v>
      </c>
      <c r="AA56" s="71">
        <f t="shared" si="1069"/>
        <v>0</v>
      </c>
      <c r="AB56" s="71">
        <f t="shared" si="1069"/>
        <v>0</v>
      </c>
      <c r="AC56" s="71">
        <f t="shared" si="1069"/>
        <v>0</v>
      </c>
      <c r="AD56" s="71">
        <f t="shared" ref="AD56:AG56" si="1070">V56/$V56</f>
        <v>1</v>
      </c>
      <c r="AE56" s="71">
        <f t="shared" si="1070"/>
        <v>2.767577987</v>
      </c>
      <c r="AF56" s="71">
        <f t="shared" si="1070"/>
        <v>4.886643837</v>
      </c>
      <c r="AG56" s="71">
        <f t="shared" si="1070"/>
        <v>0.1121285271</v>
      </c>
      <c r="AH56" s="80">
        <f t="shared" ref="AH56:AK56" si="1071">AD56*COS(Z56)</f>
        <v>1</v>
      </c>
      <c r="AI56" s="80">
        <f t="shared" si="1071"/>
        <v>2.767577987</v>
      </c>
      <c r="AJ56" s="80">
        <f t="shared" si="1071"/>
        <v>4.886643837</v>
      </c>
      <c r="AK56" s="80">
        <f t="shared" si="1071"/>
        <v>0.1121285271</v>
      </c>
      <c r="AL56" s="80">
        <f t="shared" ref="AL56:AO56" si="1072">AD56*SIN(Z56)</f>
        <v>0</v>
      </c>
      <c r="AM56" s="80">
        <f t="shared" si="1072"/>
        <v>0</v>
      </c>
      <c r="AN56" s="80">
        <f t="shared" si="1072"/>
        <v>0</v>
      </c>
      <c r="AO56" s="80">
        <f t="shared" si="1072"/>
        <v>0</v>
      </c>
      <c r="AP56" s="50">
        <f t="shared" si="41"/>
        <v>0</v>
      </c>
      <c r="AQ56" s="72">
        <f t="shared" si="42"/>
        <v>0</v>
      </c>
      <c r="AR56" s="72">
        <f t="shared" si="43"/>
        <v>0</v>
      </c>
      <c r="AS56" s="72">
        <f t="shared" si="44"/>
        <v>0</v>
      </c>
      <c r="AT56" s="73">
        <f t="shared" si="45"/>
        <v>21.19823014</v>
      </c>
      <c r="AU56" s="74">
        <f t="shared" si="46"/>
        <v>21.19823014</v>
      </c>
      <c r="AV56" s="75">
        <f t="shared" si="47"/>
        <v>-42.39646028</v>
      </c>
      <c r="AW56" s="75">
        <f t="shared" si="48"/>
        <v>0</v>
      </c>
      <c r="AX56" s="75">
        <f t="shared" si="49"/>
        <v>3.141592654</v>
      </c>
      <c r="AY56" s="75">
        <f t="shared" si="50"/>
        <v>42.39646028</v>
      </c>
      <c r="AZ56" s="50">
        <f t="shared" ref="AZ56:BA56" si="1073">AZ$1*AA56</f>
        <v>0</v>
      </c>
      <c r="BA56" s="50">
        <f t="shared" si="1073"/>
        <v>0</v>
      </c>
      <c r="BB56" s="72">
        <f t="shared" si="52"/>
        <v>0</v>
      </c>
      <c r="BC56" s="72">
        <f t="shared" si="53"/>
        <v>0</v>
      </c>
      <c r="BD56" s="72">
        <f t="shared" si="54"/>
        <v>0</v>
      </c>
      <c r="BE56" s="73">
        <f t="shared" ref="BE56:BF56" si="1074">POWER(AE56,BE$1)</f>
        <v>2.767577987</v>
      </c>
      <c r="BF56" s="73">
        <f t="shared" si="1074"/>
        <v>4.886643837</v>
      </c>
      <c r="BG56" s="74">
        <f t="shared" si="56"/>
        <v>13.52416791</v>
      </c>
      <c r="BH56" s="75">
        <f t="shared" si="57"/>
        <v>121.7175112</v>
      </c>
      <c r="BI56" s="75">
        <f t="shared" si="58"/>
        <v>0</v>
      </c>
      <c r="BJ56" s="75">
        <f t="shared" si="59"/>
        <v>0</v>
      </c>
      <c r="BK56" s="75">
        <f t="shared" si="60"/>
        <v>121.7175112</v>
      </c>
      <c r="BL56" s="50">
        <f t="shared" si="61"/>
        <v>0</v>
      </c>
      <c r="BM56" s="72">
        <f t="shared" si="62"/>
        <v>0</v>
      </c>
      <c r="BN56" s="72">
        <f t="shared" si="63"/>
        <v>0</v>
      </c>
      <c r="BO56" s="72">
        <f t="shared" si="64"/>
        <v>0</v>
      </c>
      <c r="BP56" s="73">
        <f t="shared" si="65"/>
        <v>0.1121285271</v>
      </c>
      <c r="BQ56" s="74">
        <f t="shared" si="66"/>
        <v>0.1121285271</v>
      </c>
      <c r="BR56" s="75">
        <f t="shared" si="67"/>
        <v>-3.027470231</v>
      </c>
      <c r="BS56" s="75">
        <f t="shared" si="68"/>
        <v>0</v>
      </c>
      <c r="BT56" s="75">
        <f t="shared" si="69"/>
        <v>3.141592654</v>
      </c>
      <c r="BU56" s="75">
        <f t="shared" si="70"/>
        <v>3.027470231</v>
      </c>
      <c r="BV56" s="76">
        <f t="shared" ref="BV56:BW56" si="1075">AV56+BH56+BR56</f>
        <v>76.29358072</v>
      </c>
      <c r="BW56" s="76">
        <f t="shared" si="1075"/>
        <v>0</v>
      </c>
      <c r="BX56" s="76">
        <f t="shared" si="72"/>
        <v>0</v>
      </c>
      <c r="BY56" s="77">
        <f t="shared" si="73"/>
        <v>76.29358072</v>
      </c>
      <c r="BZ56" s="50">
        <f t="shared" ref="BZ56:CA56" si="1076">BZ$1*AA56</f>
        <v>0</v>
      </c>
      <c r="CA56" s="50">
        <f t="shared" si="1076"/>
        <v>0</v>
      </c>
      <c r="CB56" s="72">
        <f t="shared" si="75"/>
        <v>0</v>
      </c>
      <c r="CC56" s="72">
        <f t="shared" si="76"/>
        <v>0</v>
      </c>
      <c r="CD56" s="72">
        <f t="shared" si="77"/>
        <v>0</v>
      </c>
      <c r="CE56" s="73">
        <f t="shared" ref="CE56:CF56" si="1077">POWER(AE56,CE$1)</f>
        <v>7.659487913</v>
      </c>
      <c r="CF56" s="73">
        <f t="shared" si="1077"/>
        <v>23.87928799</v>
      </c>
      <c r="CG56" s="74">
        <f t="shared" si="79"/>
        <v>182.9031178</v>
      </c>
      <c r="CH56" s="75">
        <f t="shared" si="80"/>
        <v>-182.9031178</v>
      </c>
      <c r="CI56" s="75">
        <f t="shared" si="81"/>
        <v>0</v>
      </c>
      <c r="CJ56" s="75">
        <f t="shared" si="82"/>
        <v>3.141592654</v>
      </c>
      <c r="CK56" s="75">
        <f t="shared" si="83"/>
        <v>182.9031178</v>
      </c>
      <c r="CL56" s="50">
        <f t="shared" si="84"/>
        <v>0</v>
      </c>
      <c r="CM56" s="72">
        <f t="shared" si="85"/>
        <v>0</v>
      </c>
      <c r="CN56" s="72">
        <f t="shared" si="86"/>
        <v>0</v>
      </c>
      <c r="CO56" s="72">
        <f t="shared" si="87"/>
        <v>0</v>
      </c>
      <c r="CP56" s="73">
        <f t="shared" si="88"/>
        <v>116.6895755</v>
      </c>
      <c r="CQ56" s="74">
        <f t="shared" si="89"/>
        <v>116.6895755</v>
      </c>
      <c r="CR56" s="75">
        <f t="shared" si="90"/>
        <v>466.7583021</v>
      </c>
      <c r="CS56" s="75">
        <f t="shared" si="91"/>
        <v>0</v>
      </c>
      <c r="CT56" s="75">
        <f t="shared" si="92"/>
        <v>0</v>
      </c>
      <c r="CU56" s="75">
        <f t="shared" si="93"/>
        <v>466.7583021</v>
      </c>
      <c r="CV56" s="50">
        <f t="shared" si="94"/>
        <v>0</v>
      </c>
      <c r="CW56" s="50">
        <f t="shared" si="95"/>
        <v>0</v>
      </c>
      <c r="CX56" s="72">
        <f t="shared" si="96"/>
        <v>0</v>
      </c>
      <c r="CY56" s="72">
        <f t="shared" si="97"/>
        <v>0</v>
      </c>
      <c r="CZ56" s="72">
        <f t="shared" si="98"/>
        <v>0</v>
      </c>
      <c r="DA56" s="73">
        <f t="shared" si="99"/>
        <v>21.19823014</v>
      </c>
      <c r="DB56" s="73">
        <f t="shared" si="100"/>
        <v>0.1121285271</v>
      </c>
      <c r="DC56" s="74">
        <f t="shared" si="101"/>
        <v>2.376926322</v>
      </c>
      <c r="DD56" s="75">
        <f t="shared" si="102"/>
        <v>9.507705287</v>
      </c>
      <c r="DE56" s="75">
        <f t="shared" si="103"/>
        <v>0</v>
      </c>
      <c r="DF56" s="75">
        <f t="shared" si="104"/>
        <v>0</v>
      </c>
      <c r="DG56" s="75">
        <f t="shared" si="105"/>
        <v>9.507705287</v>
      </c>
      <c r="DH56" s="50">
        <f t="shared" ref="DH56:DJ56" si="1078">DH$1*AA56</f>
        <v>0</v>
      </c>
      <c r="DI56" s="50">
        <f t="shared" si="1078"/>
        <v>0</v>
      </c>
      <c r="DJ56" s="50">
        <f t="shared" si="1078"/>
        <v>0</v>
      </c>
      <c r="DK56" s="72">
        <f t="shared" si="107"/>
        <v>0</v>
      </c>
      <c r="DL56" s="72">
        <f t="shared" si="108"/>
        <v>0</v>
      </c>
      <c r="DM56" s="72">
        <f t="shared" si="109"/>
        <v>0</v>
      </c>
      <c r="DN56" s="73">
        <f t="shared" ref="DN56:DP56" si="1079">POWER(AE56,DN$1)</f>
        <v>2.767577987</v>
      </c>
      <c r="DO56" s="73">
        <f t="shared" si="1079"/>
        <v>4.886643837</v>
      </c>
      <c r="DP56" s="73">
        <f t="shared" si="1079"/>
        <v>0.1121285271</v>
      </c>
      <c r="DQ56" s="74">
        <f t="shared" si="111"/>
        <v>1.516445028</v>
      </c>
      <c r="DR56" s="75">
        <f t="shared" si="112"/>
        <v>-27.2960105</v>
      </c>
      <c r="DS56" s="75">
        <f t="shared" si="113"/>
        <v>0</v>
      </c>
      <c r="DT56" s="75">
        <f t="shared" si="114"/>
        <v>3.141592654</v>
      </c>
      <c r="DU56" s="75">
        <f t="shared" si="115"/>
        <v>27.2960105</v>
      </c>
      <c r="DV56" s="50">
        <f t="shared" si="116"/>
        <v>0</v>
      </c>
      <c r="DW56" s="72">
        <f t="shared" si="117"/>
        <v>0</v>
      </c>
      <c r="DX56" s="72">
        <f t="shared" si="118"/>
        <v>0</v>
      </c>
      <c r="DY56" s="72">
        <f t="shared" si="119"/>
        <v>0</v>
      </c>
      <c r="DZ56" s="73">
        <f t="shared" si="120"/>
        <v>0.01257280658</v>
      </c>
      <c r="EA56" s="74">
        <f t="shared" si="121"/>
        <v>0.01257280658</v>
      </c>
      <c r="EB56" s="75">
        <f t="shared" si="122"/>
        <v>0.3394657777</v>
      </c>
      <c r="EC56" s="75">
        <f t="shared" si="123"/>
        <v>0</v>
      </c>
      <c r="ED56" s="75">
        <f t="shared" si="124"/>
        <v>0</v>
      </c>
      <c r="EE56" s="75">
        <f t="shared" si="125"/>
        <v>0.3394657777</v>
      </c>
      <c r="EF56" s="76">
        <f t="shared" ref="EF56:EG56" si="1080">CH56+CR56+DD56+DR56+EB56</f>
        <v>266.4063449</v>
      </c>
      <c r="EG56" s="76">
        <f t="shared" si="1080"/>
        <v>0</v>
      </c>
      <c r="EH56" s="76">
        <f t="shared" si="127"/>
        <v>0</v>
      </c>
      <c r="EI56" s="77">
        <f t="shared" si="128"/>
        <v>266.4063449</v>
      </c>
      <c r="EJ56" s="50">
        <f t="shared" si="129"/>
        <v>0</v>
      </c>
      <c r="EK56" s="72">
        <f t="shared" si="130"/>
        <v>0</v>
      </c>
      <c r="EL56" s="72">
        <f t="shared" si="131"/>
        <v>0</v>
      </c>
      <c r="EM56" s="72">
        <f t="shared" si="132"/>
        <v>0</v>
      </c>
      <c r="EN56" s="73">
        <f t="shared" si="133"/>
        <v>16.32195898</v>
      </c>
      <c r="EO56" s="74">
        <f t="shared" si="134"/>
        <v>16.32195898</v>
      </c>
      <c r="EP56" s="75">
        <f t="shared" si="135"/>
        <v>84.81138669</v>
      </c>
      <c r="EQ56" s="75">
        <f t="shared" si="136"/>
        <v>0</v>
      </c>
      <c r="ER56" s="75">
        <f t="shared" si="137"/>
        <v>0</v>
      </c>
      <c r="ES56" s="75">
        <f t="shared" si="138"/>
        <v>84.81138669</v>
      </c>
      <c r="ET56" s="76">
        <f t="shared" ref="ET56:EU56" si="1081">BV56+EP56</f>
        <v>161.1049674</v>
      </c>
      <c r="EU56" s="76">
        <f t="shared" si="1081"/>
        <v>0</v>
      </c>
      <c r="EV56" s="76">
        <f t="shared" si="140"/>
        <v>0</v>
      </c>
      <c r="EW56" s="77">
        <f t="shared" si="141"/>
        <v>161.1049674</v>
      </c>
      <c r="EX56" s="50">
        <f t="shared" si="142"/>
        <v>0</v>
      </c>
      <c r="EY56" s="72">
        <f t="shared" si="143"/>
        <v>0</v>
      </c>
      <c r="EZ56" s="72">
        <f t="shared" si="144"/>
        <v>0</v>
      </c>
      <c r="FA56" s="72">
        <f t="shared" si="145"/>
        <v>0</v>
      </c>
      <c r="FB56" s="73">
        <f t="shared" si="146"/>
        <v>5.441303837</v>
      </c>
      <c r="FC56" s="74">
        <f t="shared" si="147"/>
        <v>5.441303837</v>
      </c>
      <c r="FD56" s="75">
        <f t="shared" si="148"/>
        <v>1.439588572</v>
      </c>
      <c r="FE56" s="75">
        <f t="shared" si="149"/>
        <v>0</v>
      </c>
      <c r="FF56" s="75">
        <f t="shared" si="150"/>
        <v>0</v>
      </c>
      <c r="FG56" s="75">
        <f t="shared" si="151"/>
        <v>1.439588572</v>
      </c>
      <c r="FH56" s="50">
        <f t="shared" si="152"/>
        <v>0</v>
      </c>
      <c r="FI56" s="72">
        <f t="shared" si="153"/>
        <v>0</v>
      </c>
      <c r="FJ56" s="72">
        <f t="shared" si="154"/>
        <v>0</v>
      </c>
      <c r="FK56" s="72">
        <f t="shared" si="155"/>
        <v>0</v>
      </c>
      <c r="FL56" s="73">
        <f t="shared" si="156"/>
        <v>7.659487913</v>
      </c>
      <c r="FM56" s="74">
        <f t="shared" si="157"/>
        <v>7.659487913</v>
      </c>
      <c r="FN56" s="75">
        <f t="shared" si="158"/>
        <v>-7.659487913</v>
      </c>
      <c r="FO56" s="75">
        <f t="shared" si="159"/>
        <v>0</v>
      </c>
      <c r="FP56" s="75">
        <f t="shared" si="160"/>
        <v>3.141592654</v>
      </c>
      <c r="FQ56" s="75">
        <f t="shared" si="161"/>
        <v>7.659487913</v>
      </c>
      <c r="FR56" s="76">
        <f t="shared" si="162"/>
        <v>7.000443599</v>
      </c>
      <c r="FS56" s="76">
        <f t="shared" si="163"/>
        <v>0</v>
      </c>
      <c r="FT56" s="76">
        <f t="shared" si="164"/>
        <v>0</v>
      </c>
      <c r="FU56" s="77">
        <f t="shared" si="165"/>
        <v>7.000443599</v>
      </c>
      <c r="FV56" s="50">
        <f t="shared" si="166"/>
        <v>0</v>
      </c>
      <c r="FW56" s="50">
        <f t="shared" si="167"/>
        <v>0</v>
      </c>
      <c r="FX56" s="72">
        <f t="shared" si="168"/>
        <v>0</v>
      </c>
      <c r="FY56" s="72">
        <f t="shared" si="169"/>
        <v>0</v>
      </c>
      <c r="FZ56" s="72">
        <f t="shared" si="170"/>
        <v>0</v>
      </c>
      <c r="GA56" s="73">
        <f t="shared" si="171"/>
        <v>7.000443599</v>
      </c>
      <c r="GB56" s="73">
        <f t="shared" si="172"/>
        <v>0.6946429134</v>
      </c>
      <c r="GC56" s="74">
        <f t="shared" si="173"/>
        <v>4.862808537</v>
      </c>
      <c r="GD56" s="75">
        <f t="shared" si="174"/>
        <v>0.5403120597</v>
      </c>
      <c r="GE56" s="75">
        <f t="shared" si="175"/>
        <v>0</v>
      </c>
      <c r="GF56" s="75">
        <f t="shared" si="176"/>
        <v>0</v>
      </c>
      <c r="GG56" s="75">
        <f t="shared" si="177"/>
        <v>0.5403120597</v>
      </c>
      <c r="GH56" s="78">
        <f t="shared" si="178"/>
        <v>-0.5</v>
      </c>
      <c r="GI56" s="78">
        <f t="shared" si="179"/>
        <v>-0.8660254038</v>
      </c>
      <c r="GJ56" s="78">
        <f t="shared" si="180"/>
        <v>-2.094395102</v>
      </c>
      <c r="GK56" s="78">
        <f t="shared" si="181"/>
        <v>1</v>
      </c>
      <c r="GL56" s="79">
        <f t="shared" si="182"/>
        <v>-0.5</v>
      </c>
      <c r="GM56" s="79">
        <f t="shared" si="183"/>
        <v>0.8660254038</v>
      </c>
      <c r="GN56" s="79">
        <f t="shared" si="184"/>
        <v>2.094395102</v>
      </c>
      <c r="GO56" s="79">
        <f t="shared" si="185"/>
        <v>1</v>
      </c>
      <c r="GP56" s="50">
        <f t="shared" si="186"/>
        <v>-2.094395102</v>
      </c>
      <c r="GQ56" s="50">
        <f t="shared" si="187"/>
        <v>0</v>
      </c>
      <c r="GR56" s="72">
        <f t="shared" si="188"/>
        <v>-2.094395102</v>
      </c>
      <c r="GS56" s="72">
        <f t="shared" si="189"/>
        <v>-2.094395102</v>
      </c>
      <c r="GT56" s="72">
        <f t="shared" si="190"/>
        <v>-2.094395102</v>
      </c>
      <c r="GU56" s="73">
        <f t="shared" si="191"/>
        <v>1</v>
      </c>
      <c r="GV56" s="73">
        <f t="shared" si="192"/>
        <v>1.439588572</v>
      </c>
      <c r="GW56" s="74">
        <f t="shared" si="193"/>
        <v>1.439588572</v>
      </c>
      <c r="GX56" s="75">
        <f t="shared" si="194"/>
        <v>-0.7197942862</v>
      </c>
      <c r="GY56" s="75">
        <f t="shared" si="195"/>
        <v>-1.246720275</v>
      </c>
      <c r="GZ56" s="75">
        <f t="shared" si="196"/>
        <v>-2.094395102</v>
      </c>
      <c r="HA56" s="75">
        <f t="shared" si="197"/>
        <v>1.439588572</v>
      </c>
      <c r="HB56" s="50">
        <f t="shared" si="198"/>
        <v>2.094395102</v>
      </c>
      <c r="HC56" s="50">
        <f t="shared" si="199"/>
        <v>0</v>
      </c>
      <c r="HD56" s="72">
        <f t="shared" si="200"/>
        <v>2.094395102</v>
      </c>
      <c r="HE56" s="72">
        <f t="shared" si="201"/>
        <v>2.094395102</v>
      </c>
      <c r="HF56" s="72">
        <f t="shared" si="202"/>
        <v>2.094395102</v>
      </c>
      <c r="HG56" s="73">
        <f t="shared" si="203"/>
        <v>1</v>
      </c>
      <c r="HH56" s="73">
        <f t="shared" si="204"/>
        <v>0.5403120597</v>
      </c>
      <c r="HI56" s="74">
        <f t="shared" si="205"/>
        <v>0.5403120597</v>
      </c>
      <c r="HJ56" s="75">
        <f t="shared" si="206"/>
        <v>-0.2701560298</v>
      </c>
      <c r="HK56" s="75">
        <f t="shared" si="207"/>
        <v>0.4679239696</v>
      </c>
      <c r="HL56" s="75">
        <f t="shared" si="208"/>
        <v>2.094395102</v>
      </c>
      <c r="HM56" s="75">
        <f t="shared" si="209"/>
        <v>0.5403120597</v>
      </c>
      <c r="HN56" s="50">
        <f t="shared" si="210"/>
        <v>2.094395102</v>
      </c>
      <c r="HO56" s="50">
        <f t="shared" si="211"/>
        <v>0</v>
      </c>
      <c r="HP56" s="72">
        <f t="shared" si="212"/>
        <v>2.094395102</v>
      </c>
      <c r="HQ56" s="72">
        <f t="shared" si="213"/>
        <v>2.094395102</v>
      </c>
      <c r="HR56" s="72">
        <f t="shared" si="214"/>
        <v>2.094395102</v>
      </c>
      <c r="HS56" s="73">
        <f t="shared" si="215"/>
        <v>1</v>
      </c>
      <c r="HT56" s="73">
        <f t="shared" si="216"/>
        <v>1.439588572</v>
      </c>
      <c r="HU56" s="74">
        <f t="shared" si="217"/>
        <v>1.439588572</v>
      </c>
      <c r="HV56" s="75">
        <f t="shared" si="218"/>
        <v>-0.7197942862</v>
      </c>
      <c r="HW56" s="75">
        <f t="shared" si="219"/>
        <v>1.246720275</v>
      </c>
      <c r="HX56" s="75">
        <f t="shared" si="220"/>
        <v>2.094395102</v>
      </c>
      <c r="HY56" s="75">
        <f t="shared" si="221"/>
        <v>1.439588572</v>
      </c>
      <c r="HZ56" s="50">
        <f t="shared" si="222"/>
        <v>-2.094395102</v>
      </c>
      <c r="IA56" s="50">
        <f t="shared" si="223"/>
        <v>0</v>
      </c>
      <c r="IB56" s="72">
        <f t="shared" si="224"/>
        <v>-2.094395102</v>
      </c>
      <c r="IC56" s="72">
        <f t="shared" si="225"/>
        <v>-2.094395102</v>
      </c>
      <c r="ID56" s="72">
        <f t="shared" si="226"/>
        <v>-2.094395102</v>
      </c>
      <c r="IE56" s="73">
        <f t="shared" si="227"/>
        <v>1</v>
      </c>
      <c r="IF56" s="73">
        <f t="shared" si="228"/>
        <v>0.5403120597</v>
      </c>
      <c r="IG56" s="74">
        <f t="shared" si="229"/>
        <v>0.5403120597</v>
      </c>
      <c r="IH56" s="75">
        <f t="shared" si="230"/>
        <v>-0.2701560298</v>
      </c>
      <c r="II56" s="75">
        <f t="shared" si="231"/>
        <v>-0.4679239696</v>
      </c>
      <c r="IJ56" s="75">
        <f t="shared" si="232"/>
        <v>-2.094395102</v>
      </c>
      <c r="IK56" s="75">
        <f t="shared" si="233"/>
        <v>0.5403120597</v>
      </c>
    </row>
    <row r="57" ht="12.75" customHeight="1">
      <c r="A57" s="80">
        <f>'Cubic Input'!P61</f>
        <v>0.1421007032</v>
      </c>
      <c r="B57" s="80">
        <f>'Cubic Input'!Q61</f>
        <v>0.3352847477</v>
      </c>
      <c r="C57" s="80">
        <f>'Cubic Input'!R61</f>
        <v>0.7125626027</v>
      </c>
      <c r="D57" s="80">
        <f>'Cubic Input'!S61</f>
        <v>0.07488676839</v>
      </c>
      <c r="E57" s="80">
        <f t="shared" ref="E57:H57" si="1082">0</f>
        <v>0</v>
      </c>
      <c r="F57" s="80">
        <f t="shared" si="1082"/>
        <v>0</v>
      </c>
      <c r="G57" s="80">
        <f t="shared" si="1082"/>
        <v>0</v>
      </c>
      <c r="H57" s="81">
        <f t="shared" si="1082"/>
        <v>0</v>
      </c>
      <c r="I57" s="65">
        <f>'Cubic Input'!M61</f>
        <v>-0.09165699284</v>
      </c>
      <c r="J57" s="66">
        <f t="shared" si="27"/>
        <v>-0.1105789011</v>
      </c>
      <c r="K57" s="66">
        <f t="shared" si="28"/>
        <v>-1.124454</v>
      </c>
      <c r="L57" s="67">
        <f t="shared" si="29"/>
        <v>-0.1105789011</v>
      </c>
      <c r="M57" s="67">
        <f t="shared" si="30"/>
        <v>0</v>
      </c>
      <c r="N57" s="68">
        <f t="shared" si="31"/>
        <v>-1.124454</v>
      </c>
      <c r="O57" s="68">
        <f t="shared" si="32"/>
        <v>-1.871205965</v>
      </c>
      <c r="P57" s="69">
        <f t="shared" si="33"/>
        <v>-1.124454</v>
      </c>
      <c r="Q57" s="69">
        <f t="shared" si="34"/>
        <v>1.871205965</v>
      </c>
      <c r="R57" s="70">
        <f t="shared" ref="R57:U57" si="1083">ATAN2(A57,E57)</f>
        <v>0</v>
      </c>
      <c r="S57" s="70">
        <f t="shared" si="1083"/>
        <v>0</v>
      </c>
      <c r="T57" s="70">
        <f t="shared" si="1083"/>
        <v>0</v>
      </c>
      <c r="U57" s="70">
        <f t="shared" si="1083"/>
        <v>0</v>
      </c>
      <c r="V57" s="70">
        <f t="shared" ref="V57:Y57" si="1084">SQRT(POWER(A57,2)+POWER(E57,2))</f>
        <v>0.1421007032</v>
      </c>
      <c r="W57" s="70">
        <f t="shared" si="1084"/>
        <v>0.3352847477</v>
      </c>
      <c r="X57" s="70">
        <f t="shared" si="1084"/>
        <v>0.7125626027</v>
      </c>
      <c r="Y57" s="70">
        <f t="shared" si="1084"/>
        <v>0.07488676839</v>
      </c>
      <c r="Z57" s="71">
        <f t="shared" ref="Z57:AC57" si="1085">R57-$R57</f>
        <v>0</v>
      </c>
      <c r="AA57" s="71">
        <f t="shared" si="1085"/>
        <v>0</v>
      </c>
      <c r="AB57" s="71">
        <f t="shared" si="1085"/>
        <v>0</v>
      </c>
      <c r="AC57" s="71">
        <f t="shared" si="1085"/>
        <v>0</v>
      </c>
      <c r="AD57" s="71">
        <f t="shared" ref="AD57:AG57" si="1086">V57/$V57</f>
        <v>1</v>
      </c>
      <c r="AE57" s="71">
        <f t="shared" si="1086"/>
        <v>2.359486901</v>
      </c>
      <c r="AF57" s="71">
        <f t="shared" si="1086"/>
        <v>5.014490336</v>
      </c>
      <c r="AG57" s="71">
        <f t="shared" si="1086"/>
        <v>0.5269978736</v>
      </c>
      <c r="AH57" s="80">
        <f t="shared" ref="AH57:AK57" si="1087">AD57*COS(Z57)</f>
        <v>1</v>
      </c>
      <c r="AI57" s="80">
        <f t="shared" si="1087"/>
        <v>2.359486901</v>
      </c>
      <c r="AJ57" s="80">
        <f t="shared" si="1087"/>
        <v>5.014490336</v>
      </c>
      <c r="AK57" s="80">
        <f t="shared" si="1087"/>
        <v>0.5269978736</v>
      </c>
      <c r="AL57" s="80">
        <f t="shared" ref="AL57:AO57" si="1088">AD57*SIN(Z57)</f>
        <v>0</v>
      </c>
      <c r="AM57" s="80">
        <f t="shared" si="1088"/>
        <v>0</v>
      </c>
      <c r="AN57" s="80">
        <f t="shared" si="1088"/>
        <v>0</v>
      </c>
      <c r="AO57" s="80">
        <f t="shared" si="1088"/>
        <v>0</v>
      </c>
      <c r="AP57" s="50">
        <f t="shared" si="41"/>
        <v>0</v>
      </c>
      <c r="AQ57" s="72">
        <f t="shared" si="42"/>
        <v>0</v>
      </c>
      <c r="AR57" s="72">
        <f t="shared" si="43"/>
        <v>0</v>
      </c>
      <c r="AS57" s="72">
        <f t="shared" si="44"/>
        <v>0</v>
      </c>
      <c r="AT57" s="73">
        <f t="shared" si="45"/>
        <v>13.13568459</v>
      </c>
      <c r="AU57" s="74">
        <f t="shared" si="46"/>
        <v>13.13568459</v>
      </c>
      <c r="AV57" s="75">
        <f t="shared" si="47"/>
        <v>-26.27136918</v>
      </c>
      <c r="AW57" s="75">
        <f t="shared" si="48"/>
        <v>0</v>
      </c>
      <c r="AX57" s="75">
        <f t="shared" si="49"/>
        <v>3.141592654</v>
      </c>
      <c r="AY57" s="75">
        <f t="shared" si="50"/>
        <v>26.27136918</v>
      </c>
      <c r="AZ57" s="50">
        <f t="shared" ref="AZ57:BA57" si="1089">AZ$1*AA57</f>
        <v>0</v>
      </c>
      <c r="BA57" s="50">
        <f t="shared" si="1089"/>
        <v>0</v>
      </c>
      <c r="BB57" s="72">
        <f t="shared" si="52"/>
        <v>0</v>
      </c>
      <c r="BC57" s="72">
        <f t="shared" si="53"/>
        <v>0</v>
      </c>
      <c r="BD57" s="72">
        <f t="shared" si="54"/>
        <v>0</v>
      </c>
      <c r="BE57" s="73">
        <f t="shared" ref="BE57:BF57" si="1090">POWER(AE57,BE$1)</f>
        <v>2.359486901</v>
      </c>
      <c r="BF57" s="73">
        <f t="shared" si="1090"/>
        <v>5.014490336</v>
      </c>
      <c r="BG57" s="74">
        <f t="shared" si="56"/>
        <v>11.83162426</v>
      </c>
      <c r="BH57" s="75">
        <f t="shared" si="57"/>
        <v>106.4846184</v>
      </c>
      <c r="BI57" s="75">
        <f t="shared" si="58"/>
        <v>0</v>
      </c>
      <c r="BJ57" s="75">
        <f t="shared" si="59"/>
        <v>0</v>
      </c>
      <c r="BK57" s="75">
        <f t="shared" si="60"/>
        <v>106.4846184</v>
      </c>
      <c r="BL57" s="50">
        <f t="shared" si="61"/>
        <v>0</v>
      </c>
      <c r="BM57" s="72">
        <f t="shared" si="62"/>
        <v>0</v>
      </c>
      <c r="BN57" s="72">
        <f t="shared" si="63"/>
        <v>0</v>
      </c>
      <c r="BO57" s="72">
        <f t="shared" si="64"/>
        <v>0</v>
      </c>
      <c r="BP57" s="73">
        <f t="shared" si="65"/>
        <v>0.5269978736</v>
      </c>
      <c r="BQ57" s="74">
        <f t="shared" si="66"/>
        <v>0.5269978736</v>
      </c>
      <c r="BR57" s="75">
        <f t="shared" si="67"/>
        <v>-14.22894259</v>
      </c>
      <c r="BS57" s="75">
        <f t="shared" si="68"/>
        <v>0</v>
      </c>
      <c r="BT57" s="75">
        <f t="shared" si="69"/>
        <v>3.141592654</v>
      </c>
      <c r="BU57" s="75">
        <f t="shared" si="70"/>
        <v>14.22894259</v>
      </c>
      <c r="BV57" s="76">
        <f t="shared" ref="BV57:BW57" si="1091">AV57+BH57+BR57</f>
        <v>65.98430659</v>
      </c>
      <c r="BW57" s="76">
        <f t="shared" si="1091"/>
        <v>0</v>
      </c>
      <c r="BX57" s="76">
        <f t="shared" si="72"/>
        <v>0</v>
      </c>
      <c r="BY57" s="77">
        <f t="shared" si="73"/>
        <v>65.98430659</v>
      </c>
      <c r="BZ57" s="50">
        <f t="shared" ref="BZ57:CA57" si="1092">BZ$1*AA57</f>
        <v>0</v>
      </c>
      <c r="CA57" s="50">
        <f t="shared" si="1092"/>
        <v>0</v>
      </c>
      <c r="CB57" s="72">
        <f t="shared" si="75"/>
        <v>0</v>
      </c>
      <c r="CC57" s="72">
        <f t="shared" si="76"/>
        <v>0</v>
      </c>
      <c r="CD57" s="72">
        <f t="shared" si="77"/>
        <v>0</v>
      </c>
      <c r="CE57" s="73">
        <f t="shared" ref="CE57:CF57" si="1093">POWER(AE57,CE$1)</f>
        <v>5.567178435</v>
      </c>
      <c r="CF57" s="73">
        <f t="shared" si="1093"/>
        <v>25.14511333</v>
      </c>
      <c r="CG57" s="74">
        <f t="shared" si="79"/>
        <v>139.9873327</v>
      </c>
      <c r="CH57" s="75">
        <f t="shared" si="80"/>
        <v>-139.9873327</v>
      </c>
      <c r="CI57" s="75">
        <f t="shared" si="81"/>
        <v>0</v>
      </c>
      <c r="CJ57" s="75">
        <f t="shared" si="82"/>
        <v>3.141592654</v>
      </c>
      <c r="CK57" s="75">
        <f t="shared" si="83"/>
        <v>139.9873327</v>
      </c>
      <c r="CL57" s="50">
        <f t="shared" si="84"/>
        <v>0</v>
      </c>
      <c r="CM57" s="72">
        <f t="shared" si="85"/>
        <v>0</v>
      </c>
      <c r="CN57" s="72">
        <f t="shared" si="86"/>
        <v>0</v>
      </c>
      <c r="CO57" s="72">
        <f t="shared" si="87"/>
        <v>0</v>
      </c>
      <c r="CP57" s="73">
        <f t="shared" si="88"/>
        <v>126.0899278</v>
      </c>
      <c r="CQ57" s="74">
        <f t="shared" si="89"/>
        <v>126.0899278</v>
      </c>
      <c r="CR57" s="75">
        <f t="shared" si="90"/>
        <v>504.3597112</v>
      </c>
      <c r="CS57" s="75">
        <f t="shared" si="91"/>
        <v>0</v>
      </c>
      <c r="CT57" s="75">
        <f t="shared" si="92"/>
        <v>0</v>
      </c>
      <c r="CU57" s="75">
        <f t="shared" si="93"/>
        <v>504.3597112</v>
      </c>
      <c r="CV57" s="50">
        <f t="shared" si="94"/>
        <v>0</v>
      </c>
      <c r="CW57" s="50">
        <f t="shared" si="95"/>
        <v>0</v>
      </c>
      <c r="CX57" s="72">
        <f t="shared" si="96"/>
        <v>0</v>
      </c>
      <c r="CY57" s="72">
        <f t="shared" si="97"/>
        <v>0</v>
      </c>
      <c r="CZ57" s="72">
        <f t="shared" si="98"/>
        <v>0</v>
      </c>
      <c r="DA57" s="73">
        <f t="shared" si="99"/>
        <v>13.13568459</v>
      </c>
      <c r="DB57" s="73">
        <f t="shared" si="100"/>
        <v>0.5269978736</v>
      </c>
      <c r="DC57" s="74">
        <f t="shared" si="101"/>
        <v>6.922477847</v>
      </c>
      <c r="DD57" s="75">
        <f t="shared" si="102"/>
        <v>27.68991139</v>
      </c>
      <c r="DE57" s="75">
        <f t="shared" si="103"/>
        <v>0</v>
      </c>
      <c r="DF57" s="75">
        <f t="shared" si="104"/>
        <v>0</v>
      </c>
      <c r="DG57" s="75">
        <f t="shared" si="105"/>
        <v>27.68991139</v>
      </c>
      <c r="DH57" s="50">
        <f t="shared" ref="DH57:DJ57" si="1094">DH$1*AA57</f>
        <v>0</v>
      </c>
      <c r="DI57" s="50">
        <f t="shared" si="1094"/>
        <v>0</v>
      </c>
      <c r="DJ57" s="50">
        <f t="shared" si="1094"/>
        <v>0</v>
      </c>
      <c r="DK57" s="72">
        <f t="shared" si="107"/>
        <v>0</v>
      </c>
      <c r="DL57" s="72">
        <f t="shared" si="108"/>
        <v>0</v>
      </c>
      <c r="DM57" s="72">
        <f t="shared" si="109"/>
        <v>0</v>
      </c>
      <c r="DN57" s="73">
        <f t="shared" ref="DN57:DP57" si="1095">POWER(AE57,DN$1)</f>
        <v>2.359486901</v>
      </c>
      <c r="DO57" s="73">
        <f t="shared" si="1095"/>
        <v>5.014490336</v>
      </c>
      <c r="DP57" s="73">
        <f t="shared" si="1095"/>
        <v>0.5269978736</v>
      </c>
      <c r="DQ57" s="74">
        <f t="shared" si="111"/>
        <v>6.235240827</v>
      </c>
      <c r="DR57" s="75">
        <f t="shared" si="112"/>
        <v>-112.2343349</v>
      </c>
      <c r="DS57" s="75">
        <f t="shared" si="113"/>
        <v>0</v>
      </c>
      <c r="DT57" s="75">
        <f t="shared" si="114"/>
        <v>3.141592654</v>
      </c>
      <c r="DU57" s="75">
        <f t="shared" si="115"/>
        <v>112.2343349</v>
      </c>
      <c r="DV57" s="50">
        <f t="shared" si="116"/>
        <v>0</v>
      </c>
      <c r="DW57" s="72">
        <f t="shared" si="117"/>
        <v>0</v>
      </c>
      <c r="DX57" s="72">
        <f t="shared" si="118"/>
        <v>0</v>
      </c>
      <c r="DY57" s="72">
        <f t="shared" si="119"/>
        <v>0</v>
      </c>
      <c r="DZ57" s="73">
        <f t="shared" si="120"/>
        <v>0.2777267587</v>
      </c>
      <c r="EA57" s="74">
        <f t="shared" si="121"/>
        <v>0.2777267587</v>
      </c>
      <c r="EB57" s="75">
        <f t="shared" si="122"/>
        <v>7.498622486</v>
      </c>
      <c r="EC57" s="75">
        <f t="shared" si="123"/>
        <v>0</v>
      </c>
      <c r="ED57" s="75">
        <f t="shared" si="124"/>
        <v>0</v>
      </c>
      <c r="EE57" s="75">
        <f t="shared" si="125"/>
        <v>7.498622486</v>
      </c>
      <c r="EF57" s="76">
        <f t="shared" ref="EF57:EG57" si="1096">CH57+CR57+DD57+DR57+EB57</f>
        <v>287.3265775</v>
      </c>
      <c r="EG57" s="76">
        <f t="shared" si="1096"/>
        <v>0</v>
      </c>
      <c r="EH57" s="76">
        <f t="shared" si="127"/>
        <v>0</v>
      </c>
      <c r="EI57" s="77">
        <f t="shared" si="128"/>
        <v>287.3265775</v>
      </c>
      <c r="EJ57" s="50">
        <f t="shared" si="129"/>
        <v>0</v>
      </c>
      <c r="EK57" s="72">
        <f t="shared" si="130"/>
        <v>0</v>
      </c>
      <c r="EL57" s="72">
        <f t="shared" si="131"/>
        <v>0</v>
      </c>
      <c r="EM57" s="72">
        <f t="shared" si="132"/>
        <v>0</v>
      </c>
      <c r="EN57" s="73">
        <f t="shared" si="133"/>
        <v>16.95071024</v>
      </c>
      <c r="EO57" s="74">
        <f t="shared" si="134"/>
        <v>16.95071024</v>
      </c>
      <c r="EP57" s="75">
        <f t="shared" si="135"/>
        <v>88.07847407</v>
      </c>
      <c r="EQ57" s="75">
        <f t="shared" si="136"/>
        <v>0</v>
      </c>
      <c r="ER57" s="75">
        <f t="shared" si="137"/>
        <v>0</v>
      </c>
      <c r="ES57" s="75">
        <f t="shared" si="138"/>
        <v>88.07847407</v>
      </c>
      <c r="ET57" s="76">
        <f t="shared" ref="ET57:EU57" si="1097">BV57+EP57</f>
        <v>154.0627807</v>
      </c>
      <c r="EU57" s="76">
        <f t="shared" si="1097"/>
        <v>0</v>
      </c>
      <c r="EV57" s="76">
        <f t="shared" si="140"/>
        <v>0</v>
      </c>
      <c r="EW57" s="77">
        <f t="shared" si="141"/>
        <v>154.0627807</v>
      </c>
      <c r="EX57" s="50">
        <f t="shared" si="142"/>
        <v>0</v>
      </c>
      <c r="EY57" s="72">
        <f t="shared" si="143"/>
        <v>0</v>
      </c>
      <c r="EZ57" s="72">
        <f t="shared" si="144"/>
        <v>0</v>
      </c>
      <c r="FA57" s="72">
        <f t="shared" si="145"/>
        <v>0</v>
      </c>
      <c r="FB57" s="73">
        <f t="shared" si="146"/>
        <v>5.360836691</v>
      </c>
      <c r="FC57" s="74">
        <f t="shared" si="147"/>
        <v>5.360836691</v>
      </c>
      <c r="FD57" s="75">
        <f t="shared" si="148"/>
        <v>1.418299634</v>
      </c>
      <c r="FE57" s="75">
        <f t="shared" si="149"/>
        <v>0</v>
      </c>
      <c r="FF57" s="75">
        <f t="shared" si="150"/>
        <v>0</v>
      </c>
      <c r="FG57" s="75">
        <f t="shared" si="151"/>
        <v>1.418299634</v>
      </c>
      <c r="FH57" s="50">
        <f t="shared" si="152"/>
        <v>0</v>
      </c>
      <c r="FI57" s="72">
        <f t="shared" si="153"/>
        <v>0</v>
      </c>
      <c r="FJ57" s="72">
        <f t="shared" si="154"/>
        <v>0</v>
      </c>
      <c r="FK57" s="72">
        <f t="shared" si="155"/>
        <v>0</v>
      </c>
      <c r="FL57" s="73">
        <f t="shared" si="156"/>
        <v>5.567178435</v>
      </c>
      <c r="FM57" s="74">
        <f t="shared" si="157"/>
        <v>5.567178435</v>
      </c>
      <c r="FN57" s="75">
        <f t="shared" si="158"/>
        <v>-5.567178435</v>
      </c>
      <c r="FO57" s="75">
        <f t="shared" si="159"/>
        <v>0</v>
      </c>
      <c r="FP57" s="75">
        <f t="shared" si="160"/>
        <v>3.141592654</v>
      </c>
      <c r="FQ57" s="75">
        <f t="shared" si="161"/>
        <v>5.567178435</v>
      </c>
      <c r="FR57" s="76">
        <f t="shared" si="162"/>
        <v>9.476292574</v>
      </c>
      <c r="FS57" s="76">
        <f t="shared" si="163"/>
        <v>0</v>
      </c>
      <c r="FT57" s="76">
        <f t="shared" si="164"/>
        <v>0</v>
      </c>
      <c r="FU57" s="77">
        <f t="shared" si="165"/>
        <v>9.476292574</v>
      </c>
      <c r="FV57" s="50">
        <f t="shared" si="166"/>
        <v>0</v>
      </c>
      <c r="FW57" s="50">
        <f t="shared" si="167"/>
        <v>0</v>
      </c>
      <c r="FX57" s="72">
        <f t="shared" si="168"/>
        <v>0</v>
      </c>
      <c r="FY57" s="72">
        <f t="shared" si="169"/>
        <v>0</v>
      </c>
      <c r="FZ57" s="72">
        <f t="shared" si="170"/>
        <v>0</v>
      </c>
      <c r="GA57" s="73">
        <f t="shared" si="171"/>
        <v>9.476292574</v>
      </c>
      <c r="GB57" s="73">
        <f t="shared" si="172"/>
        <v>0.7050696314</v>
      </c>
      <c r="GC57" s="74">
        <f t="shared" si="173"/>
        <v>6.681446112</v>
      </c>
      <c r="GD57" s="75">
        <f t="shared" si="174"/>
        <v>0.7423829013</v>
      </c>
      <c r="GE57" s="75">
        <f t="shared" si="175"/>
        <v>0</v>
      </c>
      <c r="GF57" s="75">
        <f t="shared" si="176"/>
        <v>0</v>
      </c>
      <c r="GG57" s="75">
        <f t="shared" si="177"/>
        <v>0.7423829013</v>
      </c>
      <c r="GH57" s="78">
        <f t="shared" si="178"/>
        <v>-0.5</v>
      </c>
      <c r="GI57" s="78">
        <f t="shared" si="179"/>
        <v>-0.8660254038</v>
      </c>
      <c r="GJ57" s="78">
        <f t="shared" si="180"/>
        <v>-2.094395102</v>
      </c>
      <c r="GK57" s="78">
        <f t="shared" si="181"/>
        <v>1</v>
      </c>
      <c r="GL57" s="79">
        <f t="shared" si="182"/>
        <v>-0.5</v>
      </c>
      <c r="GM57" s="79">
        <f t="shared" si="183"/>
        <v>0.8660254038</v>
      </c>
      <c r="GN57" s="79">
        <f t="shared" si="184"/>
        <v>2.094395102</v>
      </c>
      <c r="GO57" s="79">
        <f t="shared" si="185"/>
        <v>1</v>
      </c>
      <c r="GP57" s="50">
        <f t="shared" si="186"/>
        <v>-2.094395102</v>
      </c>
      <c r="GQ57" s="50">
        <f t="shared" si="187"/>
        <v>0</v>
      </c>
      <c r="GR57" s="72">
        <f t="shared" si="188"/>
        <v>-2.094395102</v>
      </c>
      <c r="GS57" s="72">
        <f t="shared" si="189"/>
        <v>-2.094395102</v>
      </c>
      <c r="GT57" s="72">
        <f t="shared" si="190"/>
        <v>-2.094395102</v>
      </c>
      <c r="GU57" s="73">
        <f t="shared" si="191"/>
        <v>1</v>
      </c>
      <c r="GV57" s="73">
        <f t="shared" si="192"/>
        <v>1.418299634</v>
      </c>
      <c r="GW57" s="74">
        <f t="shared" si="193"/>
        <v>1.418299634</v>
      </c>
      <c r="GX57" s="75">
        <f t="shared" si="194"/>
        <v>-0.7091498169</v>
      </c>
      <c r="GY57" s="75">
        <f t="shared" si="195"/>
        <v>-1.228283513</v>
      </c>
      <c r="GZ57" s="75">
        <f t="shared" si="196"/>
        <v>-2.094395102</v>
      </c>
      <c r="HA57" s="75">
        <f t="shared" si="197"/>
        <v>1.418299634</v>
      </c>
      <c r="HB57" s="50">
        <f t="shared" si="198"/>
        <v>2.094395102</v>
      </c>
      <c r="HC57" s="50">
        <f t="shared" si="199"/>
        <v>0</v>
      </c>
      <c r="HD57" s="72">
        <f t="shared" si="200"/>
        <v>2.094395102</v>
      </c>
      <c r="HE57" s="72">
        <f t="shared" si="201"/>
        <v>2.094395102</v>
      </c>
      <c r="HF57" s="72">
        <f t="shared" si="202"/>
        <v>2.094395102</v>
      </c>
      <c r="HG57" s="73">
        <f t="shared" si="203"/>
        <v>1</v>
      </c>
      <c r="HH57" s="73">
        <f t="shared" si="204"/>
        <v>0.7423829013</v>
      </c>
      <c r="HI57" s="74">
        <f t="shared" si="205"/>
        <v>0.7423829013</v>
      </c>
      <c r="HJ57" s="75">
        <f t="shared" si="206"/>
        <v>-0.3711914507</v>
      </c>
      <c r="HK57" s="75">
        <f t="shared" si="207"/>
        <v>0.6429224519</v>
      </c>
      <c r="HL57" s="75">
        <f t="shared" si="208"/>
        <v>2.094395102</v>
      </c>
      <c r="HM57" s="75">
        <f t="shared" si="209"/>
        <v>0.7423829013</v>
      </c>
      <c r="HN57" s="50">
        <f t="shared" si="210"/>
        <v>2.094395102</v>
      </c>
      <c r="HO57" s="50">
        <f t="shared" si="211"/>
        <v>0</v>
      </c>
      <c r="HP57" s="72">
        <f t="shared" si="212"/>
        <v>2.094395102</v>
      </c>
      <c r="HQ57" s="72">
        <f t="shared" si="213"/>
        <v>2.094395102</v>
      </c>
      <c r="HR57" s="72">
        <f t="shared" si="214"/>
        <v>2.094395102</v>
      </c>
      <c r="HS57" s="73">
        <f t="shared" si="215"/>
        <v>1</v>
      </c>
      <c r="HT57" s="73">
        <f t="shared" si="216"/>
        <v>1.418299634</v>
      </c>
      <c r="HU57" s="74">
        <f t="shared" si="217"/>
        <v>1.418299634</v>
      </c>
      <c r="HV57" s="75">
        <f t="shared" si="218"/>
        <v>-0.7091498169</v>
      </c>
      <c r="HW57" s="75">
        <f t="shared" si="219"/>
        <v>1.228283513</v>
      </c>
      <c r="HX57" s="75">
        <f t="shared" si="220"/>
        <v>2.094395102</v>
      </c>
      <c r="HY57" s="75">
        <f t="shared" si="221"/>
        <v>1.418299634</v>
      </c>
      <c r="HZ57" s="50">
        <f t="shared" si="222"/>
        <v>-2.094395102</v>
      </c>
      <c r="IA57" s="50">
        <f t="shared" si="223"/>
        <v>0</v>
      </c>
      <c r="IB57" s="72">
        <f t="shared" si="224"/>
        <v>-2.094395102</v>
      </c>
      <c r="IC57" s="72">
        <f t="shared" si="225"/>
        <v>-2.094395102</v>
      </c>
      <c r="ID57" s="72">
        <f t="shared" si="226"/>
        <v>-2.094395102</v>
      </c>
      <c r="IE57" s="73">
        <f t="shared" si="227"/>
        <v>1</v>
      </c>
      <c r="IF57" s="73">
        <f t="shared" si="228"/>
        <v>0.7423829013</v>
      </c>
      <c r="IG57" s="74">
        <f t="shared" si="229"/>
        <v>0.7423829013</v>
      </c>
      <c r="IH57" s="75">
        <f t="shared" si="230"/>
        <v>-0.3711914507</v>
      </c>
      <c r="II57" s="75">
        <f t="shared" si="231"/>
        <v>-0.6429224519</v>
      </c>
      <c r="IJ57" s="75">
        <f t="shared" si="232"/>
        <v>-2.094395102</v>
      </c>
      <c r="IK57" s="75">
        <f t="shared" si="233"/>
        <v>0.7423829013</v>
      </c>
    </row>
    <row r="58" ht="12.75" customHeight="1">
      <c r="A58" s="80">
        <f>'Cubic Input'!P62</f>
        <v>0.1421007032</v>
      </c>
      <c r="B58" s="80">
        <f>'Cubic Input'!Q62</f>
        <v>0.2304174735</v>
      </c>
      <c r="C58" s="80">
        <f>'Cubic Input'!R62</f>
        <v>0.7609114101</v>
      </c>
      <c r="D58" s="80">
        <f>'Cubic Input'!S62</f>
        <v>0.09353897258</v>
      </c>
      <c r="E58" s="80">
        <f t="shared" ref="E58:H58" si="1098">0</f>
        <v>0</v>
      </c>
      <c r="F58" s="80">
        <f t="shared" si="1098"/>
        <v>0</v>
      </c>
      <c r="G58" s="80">
        <f t="shared" si="1098"/>
        <v>0</v>
      </c>
      <c r="H58" s="81">
        <f t="shared" si="1098"/>
        <v>0</v>
      </c>
      <c r="I58" s="65">
        <f>'Cubic Input'!M62</f>
        <v>-0.1122881349</v>
      </c>
      <c r="J58" s="66">
        <f t="shared" si="27"/>
        <v>-0.1274632822</v>
      </c>
      <c r="K58" s="66">
        <f t="shared" si="28"/>
        <v>-0.7470225228</v>
      </c>
      <c r="L58" s="67">
        <f t="shared" si="29"/>
        <v>-0.1274632822</v>
      </c>
      <c r="M58" s="67">
        <f t="shared" si="30"/>
        <v>0</v>
      </c>
      <c r="N58" s="68">
        <f t="shared" si="31"/>
        <v>-0.7470225228</v>
      </c>
      <c r="O58" s="68">
        <f t="shared" si="32"/>
        <v>-2.146218784</v>
      </c>
      <c r="P58" s="69">
        <f t="shared" si="33"/>
        <v>-0.7470225228</v>
      </c>
      <c r="Q58" s="69">
        <f t="shared" si="34"/>
        <v>2.146218784</v>
      </c>
      <c r="R58" s="70">
        <f t="shared" ref="R58:U58" si="1099">ATAN2(A58,E58)</f>
        <v>0</v>
      </c>
      <c r="S58" s="70">
        <f t="shared" si="1099"/>
        <v>0</v>
      </c>
      <c r="T58" s="70">
        <f t="shared" si="1099"/>
        <v>0</v>
      </c>
      <c r="U58" s="70">
        <f t="shared" si="1099"/>
        <v>0</v>
      </c>
      <c r="V58" s="70">
        <f t="shared" ref="V58:Y58" si="1100">SQRT(POWER(A58,2)+POWER(E58,2))</f>
        <v>0.1421007032</v>
      </c>
      <c r="W58" s="70">
        <f t="shared" si="1100"/>
        <v>0.2304174735</v>
      </c>
      <c r="X58" s="70">
        <f t="shared" si="1100"/>
        <v>0.7609114101</v>
      </c>
      <c r="Y58" s="70">
        <f t="shared" si="1100"/>
        <v>0.09353897258</v>
      </c>
      <c r="Z58" s="71">
        <f t="shared" ref="Z58:AC58" si="1101">R58-$R58</f>
        <v>0</v>
      </c>
      <c r="AA58" s="71">
        <f t="shared" si="1101"/>
        <v>0</v>
      </c>
      <c r="AB58" s="71">
        <f t="shared" si="1101"/>
        <v>0</v>
      </c>
      <c r="AC58" s="71">
        <f t="shared" si="1101"/>
        <v>0</v>
      </c>
      <c r="AD58" s="71">
        <f t="shared" ref="AD58:AG58" si="1102">V58/$V58</f>
        <v>1</v>
      </c>
      <c r="AE58" s="71">
        <f t="shared" si="1102"/>
        <v>1.621508328</v>
      </c>
      <c r="AF58" s="71">
        <f t="shared" si="1102"/>
        <v>5.354733602</v>
      </c>
      <c r="AG58" s="71">
        <f t="shared" si="1102"/>
        <v>0.6582583373</v>
      </c>
      <c r="AH58" s="80">
        <f t="shared" ref="AH58:AK58" si="1103">AD58*COS(Z58)</f>
        <v>1</v>
      </c>
      <c r="AI58" s="80">
        <f t="shared" si="1103"/>
        <v>1.621508328</v>
      </c>
      <c r="AJ58" s="80">
        <f t="shared" si="1103"/>
        <v>5.354733602</v>
      </c>
      <c r="AK58" s="80">
        <f t="shared" si="1103"/>
        <v>0.6582583373</v>
      </c>
      <c r="AL58" s="80">
        <f t="shared" ref="AL58:AO58" si="1104">AD58*SIN(Z58)</f>
        <v>0</v>
      </c>
      <c r="AM58" s="80">
        <f t="shared" si="1104"/>
        <v>0</v>
      </c>
      <c r="AN58" s="80">
        <f t="shared" si="1104"/>
        <v>0</v>
      </c>
      <c r="AO58" s="80">
        <f t="shared" si="1104"/>
        <v>0</v>
      </c>
      <c r="AP58" s="50">
        <f t="shared" si="41"/>
        <v>0</v>
      </c>
      <c r="AQ58" s="72">
        <f t="shared" si="42"/>
        <v>0</v>
      </c>
      <c r="AR58" s="72">
        <f t="shared" si="43"/>
        <v>0</v>
      </c>
      <c r="AS58" s="72">
        <f t="shared" si="44"/>
        <v>0</v>
      </c>
      <c r="AT58" s="73">
        <f t="shared" si="45"/>
        <v>4.263414426</v>
      </c>
      <c r="AU58" s="74">
        <f t="shared" si="46"/>
        <v>4.263414426</v>
      </c>
      <c r="AV58" s="75">
        <f t="shared" si="47"/>
        <v>-8.526828853</v>
      </c>
      <c r="AW58" s="75">
        <f t="shared" si="48"/>
        <v>0</v>
      </c>
      <c r="AX58" s="75">
        <f t="shared" si="49"/>
        <v>3.141592654</v>
      </c>
      <c r="AY58" s="75">
        <f t="shared" si="50"/>
        <v>8.526828853</v>
      </c>
      <c r="AZ58" s="50">
        <f t="shared" ref="AZ58:BA58" si="1105">AZ$1*AA58</f>
        <v>0</v>
      </c>
      <c r="BA58" s="50">
        <f t="shared" si="1105"/>
        <v>0</v>
      </c>
      <c r="BB58" s="72">
        <f t="shared" si="52"/>
        <v>0</v>
      </c>
      <c r="BC58" s="72">
        <f t="shared" si="53"/>
        <v>0</v>
      </c>
      <c r="BD58" s="72">
        <f t="shared" si="54"/>
        <v>0</v>
      </c>
      <c r="BE58" s="73">
        <f t="shared" ref="BE58:BF58" si="1106">POWER(AE58,BE$1)</f>
        <v>1.621508328</v>
      </c>
      <c r="BF58" s="73">
        <f t="shared" si="1106"/>
        <v>5.354733602</v>
      </c>
      <c r="BG58" s="74">
        <f t="shared" si="56"/>
        <v>8.682745129</v>
      </c>
      <c r="BH58" s="75">
        <f t="shared" si="57"/>
        <v>78.14470616</v>
      </c>
      <c r="BI58" s="75">
        <f t="shared" si="58"/>
        <v>0</v>
      </c>
      <c r="BJ58" s="75">
        <f t="shared" si="59"/>
        <v>0</v>
      </c>
      <c r="BK58" s="75">
        <f t="shared" si="60"/>
        <v>78.14470616</v>
      </c>
      <c r="BL58" s="50">
        <f t="shared" si="61"/>
        <v>0</v>
      </c>
      <c r="BM58" s="72">
        <f t="shared" si="62"/>
        <v>0</v>
      </c>
      <c r="BN58" s="72">
        <f t="shared" si="63"/>
        <v>0</v>
      </c>
      <c r="BO58" s="72">
        <f t="shared" si="64"/>
        <v>0</v>
      </c>
      <c r="BP58" s="73">
        <f t="shared" si="65"/>
        <v>0.6582583373</v>
      </c>
      <c r="BQ58" s="74">
        <f t="shared" si="66"/>
        <v>0.6582583373</v>
      </c>
      <c r="BR58" s="75">
        <f t="shared" si="67"/>
        <v>-17.77297511</v>
      </c>
      <c r="BS58" s="75">
        <f t="shared" si="68"/>
        <v>0</v>
      </c>
      <c r="BT58" s="75">
        <f t="shared" si="69"/>
        <v>3.141592654</v>
      </c>
      <c r="BU58" s="75">
        <f t="shared" si="70"/>
        <v>17.77297511</v>
      </c>
      <c r="BV58" s="76">
        <f t="shared" ref="BV58:BW58" si="1107">AV58+BH58+BR58</f>
        <v>51.8449022</v>
      </c>
      <c r="BW58" s="76">
        <f t="shared" si="1107"/>
        <v>0</v>
      </c>
      <c r="BX58" s="76">
        <f t="shared" si="72"/>
        <v>0</v>
      </c>
      <c r="BY58" s="77">
        <f t="shared" si="73"/>
        <v>51.8449022</v>
      </c>
      <c r="BZ58" s="50">
        <f t="shared" ref="BZ58:CA58" si="1108">BZ$1*AA58</f>
        <v>0</v>
      </c>
      <c r="CA58" s="50">
        <f t="shared" si="1108"/>
        <v>0</v>
      </c>
      <c r="CB58" s="72">
        <f t="shared" si="75"/>
        <v>0</v>
      </c>
      <c r="CC58" s="72">
        <f t="shared" si="76"/>
        <v>0</v>
      </c>
      <c r="CD58" s="72">
        <f t="shared" si="77"/>
        <v>0</v>
      </c>
      <c r="CE58" s="73">
        <f t="shared" ref="CE58:CF58" si="1109">POWER(AE58,CE$1)</f>
        <v>2.629289257</v>
      </c>
      <c r="CF58" s="73">
        <f t="shared" si="1109"/>
        <v>28.67317195</v>
      </c>
      <c r="CG58" s="74">
        <f t="shared" si="79"/>
        <v>75.39006297</v>
      </c>
      <c r="CH58" s="75">
        <f t="shared" si="80"/>
        <v>-75.39006297</v>
      </c>
      <c r="CI58" s="75">
        <f t="shared" si="81"/>
        <v>0</v>
      </c>
      <c r="CJ58" s="75">
        <f t="shared" si="82"/>
        <v>3.141592654</v>
      </c>
      <c r="CK58" s="75">
        <f t="shared" si="83"/>
        <v>75.39006297</v>
      </c>
      <c r="CL58" s="50">
        <f t="shared" si="84"/>
        <v>0</v>
      </c>
      <c r="CM58" s="72">
        <f t="shared" si="85"/>
        <v>0</v>
      </c>
      <c r="CN58" s="72">
        <f t="shared" si="86"/>
        <v>0</v>
      </c>
      <c r="CO58" s="72">
        <f t="shared" si="87"/>
        <v>0</v>
      </c>
      <c r="CP58" s="73">
        <f t="shared" si="88"/>
        <v>153.5371973</v>
      </c>
      <c r="CQ58" s="74">
        <f t="shared" si="89"/>
        <v>153.5371973</v>
      </c>
      <c r="CR58" s="75">
        <f t="shared" si="90"/>
        <v>614.1487893</v>
      </c>
      <c r="CS58" s="75">
        <f t="shared" si="91"/>
        <v>0</v>
      </c>
      <c r="CT58" s="75">
        <f t="shared" si="92"/>
        <v>0</v>
      </c>
      <c r="CU58" s="75">
        <f t="shared" si="93"/>
        <v>614.1487893</v>
      </c>
      <c r="CV58" s="50">
        <f t="shared" si="94"/>
        <v>0</v>
      </c>
      <c r="CW58" s="50">
        <f t="shared" si="95"/>
        <v>0</v>
      </c>
      <c r="CX58" s="72">
        <f t="shared" si="96"/>
        <v>0</v>
      </c>
      <c r="CY58" s="72">
        <f t="shared" si="97"/>
        <v>0</v>
      </c>
      <c r="CZ58" s="72">
        <f t="shared" si="98"/>
        <v>0</v>
      </c>
      <c r="DA58" s="73">
        <f t="shared" si="99"/>
        <v>4.263414426</v>
      </c>
      <c r="DB58" s="73">
        <f t="shared" si="100"/>
        <v>0.6582583373</v>
      </c>
      <c r="DC58" s="74">
        <f t="shared" si="101"/>
        <v>2.806428091</v>
      </c>
      <c r="DD58" s="75">
        <f t="shared" si="102"/>
        <v>11.22571237</v>
      </c>
      <c r="DE58" s="75">
        <f t="shared" si="103"/>
        <v>0</v>
      </c>
      <c r="DF58" s="75">
        <f t="shared" si="104"/>
        <v>0</v>
      </c>
      <c r="DG58" s="75">
        <f t="shared" si="105"/>
        <v>11.22571237</v>
      </c>
      <c r="DH58" s="50">
        <f t="shared" ref="DH58:DJ58" si="1110">DH$1*AA58</f>
        <v>0</v>
      </c>
      <c r="DI58" s="50">
        <f t="shared" si="1110"/>
        <v>0</v>
      </c>
      <c r="DJ58" s="50">
        <f t="shared" si="1110"/>
        <v>0</v>
      </c>
      <c r="DK58" s="72">
        <f t="shared" si="107"/>
        <v>0</v>
      </c>
      <c r="DL58" s="72">
        <f t="shared" si="108"/>
        <v>0</v>
      </c>
      <c r="DM58" s="72">
        <f t="shared" si="109"/>
        <v>0</v>
      </c>
      <c r="DN58" s="73">
        <f t="shared" ref="DN58:DP58" si="1111">POWER(AE58,DN$1)</f>
        <v>1.621508328</v>
      </c>
      <c r="DO58" s="73">
        <f t="shared" si="1111"/>
        <v>5.354733602</v>
      </c>
      <c r="DP58" s="73">
        <f t="shared" si="1111"/>
        <v>0.6582583373</v>
      </c>
      <c r="DQ58" s="74">
        <f t="shared" si="111"/>
        <v>5.715489372</v>
      </c>
      <c r="DR58" s="75">
        <f t="shared" si="112"/>
        <v>-102.8788087</v>
      </c>
      <c r="DS58" s="75">
        <f t="shared" si="113"/>
        <v>0</v>
      </c>
      <c r="DT58" s="75">
        <f t="shared" si="114"/>
        <v>3.141592654</v>
      </c>
      <c r="DU58" s="75">
        <f t="shared" si="115"/>
        <v>102.8788087</v>
      </c>
      <c r="DV58" s="50">
        <f t="shared" si="116"/>
        <v>0</v>
      </c>
      <c r="DW58" s="72">
        <f t="shared" si="117"/>
        <v>0</v>
      </c>
      <c r="DX58" s="72">
        <f t="shared" si="118"/>
        <v>0</v>
      </c>
      <c r="DY58" s="72">
        <f t="shared" si="119"/>
        <v>0</v>
      </c>
      <c r="DZ58" s="73">
        <f t="shared" si="120"/>
        <v>0.4333040386</v>
      </c>
      <c r="EA58" s="74">
        <f t="shared" si="121"/>
        <v>0.4333040386</v>
      </c>
      <c r="EB58" s="75">
        <f t="shared" si="122"/>
        <v>11.69920904</v>
      </c>
      <c r="EC58" s="75">
        <f t="shared" si="123"/>
        <v>0</v>
      </c>
      <c r="ED58" s="75">
        <f t="shared" si="124"/>
        <v>0</v>
      </c>
      <c r="EE58" s="75">
        <f t="shared" si="125"/>
        <v>11.69920904</v>
      </c>
      <c r="EF58" s="76">
        <f t="shared" ref="EF58:EG58" si="1112">CH58+CR58+DD58+DR58+EB58</f>
        <v>458.804839</v>
      </c>
      <c r="EG58" s="76">
        <f t="shared" si="1112"/>
        <v>0</v>
      </c>
      <c r="EH58" s="76">
        <f t="shared" si="127"/>
        <v>0</v>
      </c>
      <c r="EI58" s="77">
        <f t="shared" si="128"/>
        <v>458.804839</v>
      </c>
      <c r="EJ58" s="50">
        <f t="shared" si="129"/>
        <v>0</v>
      </c>
      <c r="EK58" s="72">
        <f t="shared" si="130"/>
        <v>0</v>
      </c>
      <c r="EL58" s="72">
        <f t="shared" si="131"/>
        <v>0</v>
      </c>
      <c r="EM58" s="72">
        <f t="shared" si="132"/>
        <v>0</v>
      </c>
      <c r="EN58" s="73">
        <f t="shared" si="133"/>
        <v>21.41973013</v>
      </c>
      <c r="EO58" s="74">
        <f t="shared" si="134"/>
        <v>21.41973013</v>
      </c>
      <c r="EP58" s="75">
        <f t="shared" si="135"/>
        <v>111.3001826</v>
      </c>
      <c r="EQ58" s="75">
        <f t="shared" si="136"/>
        <v>0</v>
      </c>
      <c r="ER58" s="75">
        <f t="shared" si="137"/>
        <v>0</v>
      </c>
      <c r="ES58" s="75">
        <f t="shared" si="138"/>
        <v>111.3001826</v>
      </c>
      <c r="ET58" s="76">
        <f t="shared" ref="ET58:EU58" si="1113">BV58+EP58</f>
        <v>163.1450848</v>
      </c>
      <c r="EU58" s="76">
        <f t="shared" si="1113"/>
        <v>0</v>
      </c>
      <c r="EV58" s="76">
        <f t="shared" si="140"/>
        <v>0</v>
      </c>
      <c r="EW58" s="77">
        <f t="shared" si="141"/>
        <v>163.1450848</v>
      </c>
      <c r="EX58" s="50">
        <f t="shared" si="142"/>
        <v>0</v>
      </c>
      <c r="EY58" s="72">
        <f t="shared" si="143"/>
        <v>0</v>
      </c>
      <c r="EZ58" s="72">
        <f t="shared" si="144"/>
        <v>0</v>
      </c>
      <c r="FA58" s="72">
        <f t="shared" si="145"/>
        <v>0</v>
      </c>
      <c r="FB58" s="73">
        <f t="shared" si="146"/>
        <v>5.464175815</v>
      </c>
      <c r="FC58" s="74">
        <f t="shared" si="147"/>
        <v>5.464175815</v>
      </c>
      <c r="FD58" s="75">
        <f t="shared" si="148"/>
        <v>1.445639739</v>
      </c>
      <c r="FE58" s="75">
        <f t="shared" si="149"/>
        <v>0</v>
      </c>
      <c r="FF58" s="75">
        <f t="shared" si="150"/>
        <v>0</v>
      </c>
      <c r="FG58" s="75">
        <f t="shared" si="151"/>
        <v>1.445639739</v>
      </c>
      <c r="FH58" s="50">
        <f t="shared" si="152"/>
        <v>0</v>
      </c>
      <c r="FI58" s="72">
        <f t="shared" si="153"/>
        <v>0</v>
      </c>
      <c r="FJ58" s="72">
        <f t="shared" si="154"/>
        <v>0</v>
      </c>
      <c r="FK58" s="72">
        <f t="shared" si="155"/>
        <v>0</v>
      </c>
      <c r="FL58" s="73">
        <f t="shared" si="156"/>
        <v>2.629289257</v>
      </c>
      <c r="FM58" s="74">
        <f t="shared" si="157"/>
        <v>2.629289257</v>
      </c>
      <c r="FN58" s="75">
        <f t="shared" si="158"/>
        <v>-2.629289257</v>
      </c>
      <c r="FO58" s="75">
        <f t="shared" si="159"/>
        <v>0</v>
      </c>
      <c r="FP58" s="75">
        <f t="shared" si="160"/>
        <v>3.141592654</v>
      </c>
      <c r="FQ58" s="75">
        <f t="shared" si="161"/>
        <v>2.629289257</v>
      </c>
      <c r="FR58" s="76">
        <f t="shared" si="162"/>
        <v>13.43491155</v>
      </c>
      <c r="FS58" s="76">
        <f t="shared" si="163"/>
        <v>0</v>
      </c>
      <c r="FT58" s="76">
        <f t="shared" si="164"/>
        <v>0</v>
      </c>
      <c r="FU58" s="77">
        <f t="shared" si="165"/>
        <v>13.43491155</v>
      </c>
      <c r="FV58" s="50">
        <f t="shared" si="166"/>
        <v>0</v>
      </c>
      <c r="FW58" s="50">
        <f t="shared" si="167"/>
        <v>0</v>
      </c>
      <c r="FX58" s="72">
        <f t="shared" si="168"/>
        <v>0</v>
      </c>
      <c r="FY58" s="72">
        <f t="shared" si="169"/>
        <v>0</v>
      </c>
      <c r="FZ58" s="72">
        <f t="shared" si="170"/>
        <v>0</v>
      </c>
      <c r="GA58" s="73">
        <f t="shared" si="171"/>
        <v>13.43491155</v>
      </c>
      <c r="GB58" s="73">
        <f t="shared" si="172"/>
        <v>0.6917352732</v>
      </c>
      <c r="GC58" s="74">
        <f t="shared" si="173"/>
        <v>9.293402211</v>
      </c>
      <c r="GD58" s="75">
        <f t="shared" si="174"/>
        <v>1.032600246</v>
      </c>
      <c r="GE58" s="75">
        <f t="shared" si="175"/>
        <v>0</v>
      </c>
      <c r="GF58" s="75">
        <f t="shared" si="176"/>
        <v>0</v>
      </c>
      <c r="GG58" s="75">
        <f t="shared" si="177"/>
        <v>1.032600246</v>
      </c>
      <c r="GH58" s="78">
        <f t="shared" si="178"/>
        <v>-0.5</v>
      </c>
      <c r="GI58" s="78">
        <f t="shared" si="179"/>
        <v>-0.8660254038</v>
      </c>
      <c r="GJ58" s="78">
        <f t="shared" si="180"/>
        <v>-2.094395102</v>
      </c>
      <c r="GK58" s="78">
        <f t="shared" si="181"/>
        <v>1</v>
      </c>
      <c r="GL58" s="79">
        <f t="shared" si="182"/>
        <v>-0.5</v>
      </c>
      <c r="GM58" s="79">
        <f t="shared" si="183"/>
        <v>0.8660254038</v>
      </c>
      <c r="GN58" s="79">
        <f t="shared" si="184"/>
        <v>2.094395102</v>
      </c>
      <c r="GO58" s="79">
        <f t="shared" si="185"/>
        <v>1</v>
      </c>
      <c r="GP58" s="50">
        <f t="shared" si="186"/>
        <v>-2.094395102</v>
      </c>
      <c r="GQ58" s="50">
        <f t="shared" si="187"/>
        <v>0</v>
      </c>
      <c r="GR58" s="72">
        <f t="shared" si="188"/>
        <v>-2.094395102</v>
      </c>
      <c r="GS58" s="72">
        <f t="shared" si="189"/>
        <v>-2.094395102</v>
      </c>
      <c r="GT58" s="72">
        <f t="shared" si="190"/>
        <v>-2.094395102</v>
      </c>
      <c r="GU58" s="73">
        <f t="shared" si="191"/>
        <v>1</v>
      </c>
      <c r="GV58" s="73">
        <f t="shared" si="192"/>
        <v>1.445639739</v>
      </c>
      <c r="GW58" s="74">
        <f t="shared" si="193"/>
        <v>1.445639739</v>
      </c>
      <c r="GX58" s="75">
        <f t="shared" si="194"/>
        <v>-0.7228198697</v>
      </c>
      <c r="GY58" s="75">
        <f t="shared" si="195"/>
        <v>-1.251960739</v>
      </c>
      <c r="GZ58" s="75">
        <f t="shared" si="196"/>
        <v>-2.094395102</v>
      </c>
      <c r="HA58" s="75">
        <f t="shared" si="197"/>
        <v>1.445639739</v>
      </c>
      <c r="HB58" s="50">
        <f t="shared" si="198"/>
        <v>2.094395102</v>
      </c>
      <c r="HC58" s="50">
        <f t="shared" si="199"/>
        <v>0</v>
      </c>
      <c r="HD58" s="72">
        <f t="shared" si="200"/>
        <v>2.094395102</v>
      </c>
      <c r="HE58" s="72">
        <f t="shared" si="201"/>
        <v>2.094395102</v>
      </c>
      <c r="HF58" s="72">
        <f t="shared" si="202"/>
        <v>2.094395102</v>
      </c>
      <c r="HG58" s="73">
        <f t="shared" si="203"/>
        <v>1</v>
      </c>
      <c r="HH58" s="73">
        <f t="shared" si="204"/>
        <v>1.032600246</v>
      </c>
      <c r="HI58" s="74">
        <f t="shared" si="205"/>
        <v>1.032600246</v>
      </c>
      <c r="HJ58" s="75">
        <f t="shared" si="206"/>
        <v>-0.5163001228</v>
      </c>
      <c r="HK58" s="75">
        <f t="shared" si="207"/>
        <v>0.8942580447</v>
      </c>
      <c r="HL58" s="75">
        <f t="shared" si="208"/>
        <v>2.094395102</v>
      </c>
      <c r="HM58" s="75">
        <f t="shared" si="209"/>
        <v>1.032600246</v>
      </c>
      <c r="HN58" s="50">
        <f t="shared" si="210"/>
        <v>2.094395102</v>
      </c>
      <c r="HO58" s="50">
        <f t="shared" si="211"/>
        <v>0</v>
      </c>
      <c r="HP58" s="72">
        <f t="shared" si="212"/>
        <v>2.094395102</v>
      </c>
      <c r="HQ58" s="72">
        <f t="shared" si="213"/>
        <v>2.094395102</v>
      </c>
      <c r="HR58" s="72">
        <f t="shared" si="214"/>
        <v>2.094395102</v>
      </c>
      <c r="HS58" s="73">
        <f t="shared" si="215"/>
        <v>1</v>
      </c>
      <c r="HT58" s="73">
        <f t="shared" si="216"/>
        <v>1.445639739</v>
      </c>
      <c r="HU58" s="74">
        <f t="shared" si="217"/>
        <v>1.445639739</v>
      </c>
      <c r="HV58" s="75">
        <f t="shared" si="218"/>
        <v>-0.7228198697</v>
      </c>
      <c r="HW58" s="75">
        <f t="shared" si="219"/>
        <v>1.251960739</v>
      </c>
      <c r="HX58" s="75">
        <f t="shared" si="220"/>
        <v>2.094395102</v>
      </c>
      <c r="HY58" s="75">
        <f t="shared" si="221"/>
        <v>1.445639739</v>
      </c>
      <c r="HZ58" s="50">
        <f t="shared" si="222"/>
        <v>-2.094395102</v>
      </c>
      <c r="IA58" s="50">
        <f t="shared" si="223"/>
        <v>0</v>
      </c>
      <c r="IB58" s="72">
        <f t="shared" si="224"/>
        <v>-2.094395102</v>
      </c>
      <c r="IC58" s="72">
        <f t="shared" si="225"/>
        <v>-2.094395102</v>
      </c>
      <c r="ID58" s="72">
        <f t="shared" si="226"/>
        <v>-2.094395102</v>
      </c>
      <c r="IE58" s="73">
        <f t="shared" si="227"/>
        <v>1</v>
      </c>
      <c r="IF58" s="73">
        <f t="shared" si="228"/>
        <v>1.032600246</v>
      </c>
      <c r="IG58" s="74">
        <f t="shared" si="229"/>
        <v>1.032600246</v>
      </c>
      <c r="IH58" s="75">
        <f t="shared" si="230"/>
        <v>-0.5163001228</v>
      </c>
      <c r="II58" s="75">
        <f t="shared" si="231"/>
        <v>-0.8942580447</v>
      </c>
      <c r="IJ58" s="75">
        <f t="shared" si="232"/>
        <v>-2.094395102</v>
      </c>
      <c r="IK58" s="75">
        <f t="shared" si="233"/>
        <v>1.032600246</v>
      </c>
    </row>
    <row r="59" ht="12.75" customHeight="1">
      <c r="A59" s="80">
        <f>'Cubic Input'!P63</f>
        <v>0.1421007032</v>
      </c>
      <c r="B59" s="80">
        <f>'Cubic Input'!Q63</f>
        <v>-0.4899779078</v>
      </c>
      <c r="C59" s="80">
        <f>'Cubic Input'!R63</f>
        <v>0.8495740678</v>
      </c>
      <c r="D59" s="80">
        <f>'Cubic Input'!S63</f>
        <v>-0.07997493175</v>
      </c>
      <c r="E59" s="80">
        <f t="shared" ref="E59:H59" si="1114">0</f>
        <v>0</v>
      </c>
      <c r="F59" s="80">
        <f t="shared" si="1114"/>
        <v>0</v>
      </c>
      <c r="G59" s="80">
        <f t="shared" si="1114"/>
        <v>0</v>
      </c>
      <c r="H59" s="81">
        <f t="shared" si="1114"/>
        <v>0</v>
      </c>
      <c r="I59" s="65">
        <f>'Cubic Input'!M63</f>
        <v>0.1036083717</v>
      </c>
      <c r="J59" s="66">
        <f t="shared" si="27"/>
        <v>0.09970263993</v>
      </c>
      <c r="K59" s="66">
        <f t="shared" si="28"/>
        <v>1.674200345</v>
      </c>
      <c r="L59" s="67">
        <f t="shared" si="29"/>
        <v>0.09970263993</v>
      </c>
      <c r="M59" s="67">
        <f t="shared" si="30"/>
        <v>0</v>
      </c>
      <c r="N59" s="68">
        <f t="shared" si="31"/>
        <v>1.674200345</v>
      </c>
      <c r="O59" s="68">
        <f t="shared" si="32"/>
        <v>-1.685789087</v>
      </c>
      <c r="P59" s="69">
        <f t="shared" si="33"/>
        <v>1.674200345</v>
      </c>
      <c r="Q59" s="69">
        <f t="shared" si="34"/>
        <v>1.685789087</v>
      </c>
      <c r="R59" s="70">
        <f t="shared" ref="R59:U59" si="1115">ATAN2(A59,E59)</f>
        <v>0</v>
      </c>
      <c r="S59" s="70">
        <f t="shared" si="1115"/>
        <v>3.141592654</v>
      </c>
      <c r="T59" s="70">
        <f t="shared" si="1115"/>
        <v>0</v>
      </c>
      <c r="U59" s="70">
        <f t="shared" si="1115"/>
        <v>3.141592654</v>
      </c>
      <c r="V59" s="70">
        <f t="shared" ref="V59:Y59" si="1116">SQRT(POWER(A59,2)+POWER(E59,2))</f>
        <v>0.1421007032</v>
      </c>
      <c r="W59" s="70">
        <f t="shared" si="1116"/>
        <v>0.4899779078</v>
      </c>
      <c r="X59" s="70">
        <f t="shared" si="1116"/>
        <v>0.8495740678</v>
      </c>
      <c r="Y59" s="70">
        <f t="shared" si="1116"/>
        <v>0.07997493175</v>
      </c>
      <c r="Z59" s="71">
        <f t="shared" ref="Z59:AC59" si="1117">R59-$R59</f>
        <v>0</v>
      </c>
      <c r="AA59" s="71">
        <f t="shared" si="1117"/>
        <v>3.141592654</v>
      </c>
      <c r="AB59" s="71">
        <f t="shared" si="1117"/>
        <v>0</v>
      </c>
      <c r="AC59" s="71">
        <f t="shared" si="1117"/>
        <v>3.141592654</v>
      </c>
      <c r="AD59" s="71">
        <f t="shared" ref="AD59:AG59" si="1118">V59/$V59</f>
        <v>1</v>
      </c>
      <c r="AE59" s="71">
        <f t="shared" si="1118"/>
        <v>3.44810333</v>
      </c>
      <c r="AF59" s="71">
        <f t="shared" si="1118"/>
        <v>5.97867603</v>
      </c>
      <c r="AG59" s="71">
        <f t="shared" si="1118"/>
        <v>0.5628046166</v>
      </c>
      <c r="AH59" s="80">
        <f t="shared" ref="AH59:AK59" si="1119">AD59*COS(Z59)</f>
        <v>1</v>
      </c>
      <c r="AI59" s="80">
        <f t="shared" si="1119"/>
        <v>-3.44810333</v>
      </c>
      <c r="AJ59" s="80">
        <f t="shared" si="1119"/>
        <v>5.97867603</v>
      </c>
      <c r="AK59" s="80">
        <f t="shared" si="1119"/>
        <v>-0.5628046166</v>
      </c>
      <c r="AL59" s="80">
        <f t="shared" ref="AL59:AO59" si="1120">AD59*SIN(Z59)</f>
        <v>0</v>
      </c>
      <c r="AM59" s="80">
        <f t="shared" si="1120"/>
        <v>0</v>
      </c>
      <c r="AN59" s="80">
        <f t="shared" si="1120"/>
        <v>0</v>
      </c>
      <c r="AO59" s="80">
        <f t="shared" si="1120"/>
        <v>0</v>
      </c>
      <c r="AP59" s="50">
        <f t="shared" si="41"/>
        <v>9.424777961</v>
      </c>
      <c r="AQ59" s="72">
        <f t="shared" si="42"/>
        <v>9.424777961</v>
      </c>
      <c r="AR59" s="72">
        <f t="shared" si="43"/>
        <v>3.141592654</v>
      </c>
      <c r="AS59" s="72">
        <f t="shared" si="44"/>
        <v>3.141592654</v>
      </c>
      <c r="AT59" s="73">
        <f t="shared" si="45"/>
        <v>40.99593689</v>
      </c>
      <c r="AU59" s="74">
        <f t="shared" si="46"/>
        <v>40.99593689</v>
      </c>
      <c r="AV59" s="75">
        <f t="shared" si="47"/>
        <v>81.99187379</v>
      </c>
      <c r="AW59" s="75">
        <f t="shared" si="48"/>
        <v>0</v>
      </c>
      <c r="AX59" s="75">
        <f t="shared" si="49"/>
        <v>0</v>
      </c>
      <c r="AY59" s="75">
        <f t="shared" si="50"/>
        <v>81.99187379</v>
      </c>
      <c r="AZ59" s="50">
        <f t="shared" ref="AZ59:BA59" si="1121">AZ$1*AA59</f>
        <v>3.141592654</v>
      </c>
      <c r="BA59" s="50">
        <f t="shared" si="1121"/>
        <v>0</v>
      </c>
      <c r="BB59" s="72">
        <f t="shared" si="52"/>
        <v>3.141592654</v>
      </c>
      <c r="BC59" s="72">
        <f t="shared" si="53"/>
        <v>3.141592654</v>
      </c>
      <c r="BD59" s="72">
        <f t="shared" si="54"/>
        <v>3.141592654</v>
      </c>
      <c r="BE59" s="73">
        <f t="shared" ref="BE59:BF59" si="1122">POWER(AE59,BE$1)</f>
        <v>3.44810333</v>
      </c>
      <c r="BF59" s="73">
        <f t="shared" si="1122"/>
        <v>5.97867603</v>
      </c>
      <c r="BG59" s="74">
        <f t="shared" si="56"/>
        <v>20.61509273</v>
      </c>
      <c r="BH59" s="75">
        <f t="shared" si="57"/>
        <v>-185.5358346</v>
      </c>
      <c r="BI59" s="75">
        <f t="shared" si="58"/>
        <v>0</v>
      </c>
      <c r="BJ59" s="75">
        <f t="shared" si="59"/>
        <v>3.141592654</v>
      </c>
      <c r="BK59" s="75">
        <f t="shared" si="60"/>
        <v>185.5358346</v>
      </c>
      <c r="BL59" s="50">
        <f t="shared" si="61"/>
        <v>3.141592654</v>
      </c>
      <c r="BM59" s="72">
        <f t="shared" si="62"/>
        <v>3.141592654</v>
      </c>
      <c r="BN59" s="72">
        <f t="shared" si="63"/>
        <v>3.141592654</v>
      </c>
      <c r="BO59" s="72">
        <f t="shared" si="64"/>
        <v>3.141592654</v>
      </c>
      <c r="BP59" s="73">
        <f t="shared" si="65"/>
        <v>0.5628046166</v>
      </c>
      <c r="BQ59" s="74">
        <f t="shared" si="66"/>
        <v>0.5628046166</v>
      </c>
      <c r="BR59" s="75">
        <f t="shared" si="67"/>
        <v>15.19572465</v>
      </c>
      <c r="BS59" s="75">
        <f t="shared" si="68"/>
        <v>0</v>
      </c>
      <c r="BT59" s="75">
        <f t="shared" si="69"/>
        <v>0</v>
      </c>
      <c r="BU59" s="75">
        <f t="shared" si="70"/>
        <v>15.19572465</v>
      </c>
      <c r="BV59" s="76">
        <f t="shared" ref="BV59:BW59" si="1123">AV59+BH59+BR59</f>
        <v>-88.34823613</v>
      </c>
      <c r="BW59" s="76">
        <f t="shared" si="1123"/>
        <v>0</v>
      </c>
      <c r="BX59" s="76">
        <f t="shared" si="72"/>
        <v>3.141592654</v>
      </c>
      <c r="BY59" s="77">
        <f t="shared" si="73"/>
        <v>88.34823613</v>
      </c>
      <c r="BZ59" s="50">
        <f t="shared" ref="BZ59:CA59" si="1124">BZ$1*AA59</f>
        <v>6.283185307</v>
      </c>
      <c r="CA59" s="50">
        <f t="shared" si="1124"/>
        <v>0</v>
      </c>
      <c r="CB59" s="72">
        <f t="shared" si="75"/>
        <v>6.283185307</v>
      </c>
      <c r="CC59" s="72">
        <f t="shared" si="76"/>
        <v>0</v>
      </c>
      <c r="CD59" s="72">
        <f t="shared" si="77"/>
        <v>0</v>
      </c>
      <c r="CE59" s="73">
        <f t="shared" ref="CE59:CF59" si="1125">POWER(AE59,CE$1)</f>
        <v>11.88941658</v>
      </c>
      <c r="CF59" s="73">
        <f t="shared" si="1125"/>
        <v>35.74456707</v>
      </c>
      <c r="CG59" s="74">
        <f t="shared" si="79"/>
        <v>424.9820482</v>
      </c>
      <c r="CH59" s="75">
        <f t="shared" si="80"/>
        <v>-424.9820482</v>
      </c>
      <c r="CI59" s="75">
        <f t="shared" si="81"/>
        <v>0</v>
      </c>
      <c r="CJ59" s="75">
        <f t="shared" si="82"/>
        <v>3.141592654</v>
      </c>
      <c r="CK59" s="75">
        <f t="shared" si="83"/>
        <v>424.9820482</v>
      </c>
      <c r="CL59" s="50">
        <f t="shared" si="84"/>
        <v>0</v>
      </c>
      <c r="CM59" s="72">
        <f t="shared" si="85"/>
        <v>0</v>
      </c>
      <c r="CN59" s="72">
        <f t="shared" si="86"/>
        <v>0</v>
      </c>
      <c r="CO59" s="72">
        <f t="shared" si="87"/>
        <v>0</v>
      </c>
      <c r="CP59" s="73">
        <f t="shared" si="88"/>
        <v>213.7051863</v>
      </c>
      <c r="CQ59" s="74">
        <f t="shared" si="89"/>
        <v>213.7051863</v>
      </c>
      <c r="CR59" s="75">
        <f t="shared" si="90"/>
        <v>854.8207453</v>
      </c>
      <c r="CS59" s="75">
        <f t="shared" si="91"/>
        <v>0</v>
      </c>
      <c r="CT59" s="75">
        <f t="shared" si="92"/>
        <v>0</v>
      </c>
      <c r="CU59" s="75">
        <f t="shared" si="93"/>
        <v>854.8207453</v>
      </c>
      <c r="CV59" s="50">
        <f t="shared" si="94"/>
        <v>9.424777961</v>
      </c>
      <c r="CW59" s="50">
        <f t="shared" si="95"/>
        <v>3.141592654</v>
      </c>
      <c r="CX59" s="72">
        <f t="shared" si="96"/>
        <v>12.56637061</v>
      </c>
      <c r="CY59" s="72">
        <f t="shared" si="97"/>
        <v>0</v>
      </c>
      <c r="CZ59" s="72">
        <f t="shared" si="98"/>
        <v>0</v>
      </c>
      <c r="DA59" s="73">
        <f t="shared" si="99"/>
        <v>40.99593689</v>
      </c>
      <c r="DB59" s="73">
        <f t="shared" si="100"/>
        <v>0.5628046166</v>
      </c>
      <c r="DC59" s="74">
        <f t="shared" si="101"/>
        <v>23.07270255</v>
      </c>
      <c r="DD59" s="75">
        <f t="shared" si="102"/>
        <v>92.29081018</v>
      </c>
      <c r="DE59" s="75">
        <f t="shared" si="103"/>
        <v>0</v>
      </c>
      <c r="DF59" s="75">
        <f t="shared" si="104"/>
        <v>0</v>
      </c>
      <c r="DG59" s="75">
        <f t="shared" si="105"/>
        <v>92.29081018</v>
      </c>
      <c r="DH59" s="50">
        <f t="shared" ref="DH59:DJ59" si="1126">DH$1*AA59</f>
        <v>3.141592654</v>
      </c>
      <c r="DI59" s="50">
        <f t="shared" si="1126"/>
        <v>0</v>
      </c>
      <c r="DJ59" s="50">
        <f t="shared" si="1126"/>
        <v>3.141592654</v>
      </c>
      <c r="DK59" s="72">
        <f t="shared" si="107"/>
        <v>6.283185307</v>
      </c>
      <c r="DL59" s="72">
        <f t="shared" si="108"/>
        <v>0</v>
      </c>
      <c r="DM59" s="72">
        <f t="shared" si="109"/>
        <v>0</v>
      </c>
      <c r="DN59" s="73">
        <f t="shared" ref="DN59:DP59" si="1127">POWER(AE59,DN$1)</f>
        <v>3.44810333</v>
      </c>
      <c r="DO59" s="73">
        <f t="shared" si="1127"/>
        <v>5.97867603</v>
      </c>
      <c r="DP59" s="73">
        <f t="shared" si="1127"/>
        <v>0.5628046166</v>
      </c>
      <c r="DQ59" s="74">
        <f t="shared" si="111"/>
        <v>11.60226936</v>
      </c>
      <c r="DR59" s="75">
        <f t="shared" si="112"/>
        <v>-208.8408485</v>
      </c>
      <c r="DS59" s="75">
        <f t="shared" si="113"/>
        <v>0</v>
      </c>
      <c r="DT59" s="75">
        <f t="shared" si="114"/>
        <v>3.141592654</v>
      </c>
      <c r="DU59" s="75">
        <f t="shared" si="115"/>
        <v>208.8408485</v>
      </c>
      <c r="DV59" s="50">
        <f t="shared" si="116"/>
        <v>6.283185307</v>
      </c>
      <c r="DW59" s="72">
        <f t="shared" si="117"/>
        <v>6.283185307</v>
      </c>
      <c r="DX59" s="72">
        <f t="shared" si="118"/>
        <v>0</v>
      </c>
      <c r="DY59" s="72">
        <f t="shared" si="119"/>
        <v>0</v>
      </c>
      <c r="DZ59" s="73">
        <f t="shared" si="120"/>
        <v>0.3167490365</v>
      </c>
      <c r="EA59" s="74">
        <f t="shared" si="121"/>
        <v>0.3167490365</v>
      </c>
      <c r="EB59" s="75">
        <f t="shared" si="122"/>
        <v>8.552223984</v>
      </c>
      <c r="EC59" s="75">
        <f t="shared" si="123"/>
        <v>0</v>
      </c>
      <c r="ED59" s="75">
        <f t="shared" si="124"/>
        <v>0</v>
      </c>
      <c r="EE59" s="75">
        <f t="shared" si="125"/>
        <v>8.552223984</v>
      </c>
      <c r="EF59" s="76">
        <f t="shared" ref="EF59:EG59" si="1128">CH59+CR59+DD59+DR59+EB59</f>
        <v>321.8408828</v>
      </c>
      <c r="EG59" s="76">
        <f t="shared" si="1128"/>
        <v>0</v>
      </c>
      <c r="EH59" s="76">
        <f t="shared" si="127"/>
        <v>0</v>
      </c>
      <c r="EI59" s="77">
        <f t="shared" si="128"/>
        <v>321.8408828</v>
      </c>
      <c r="EJ59" s="50">
        <f t="shared" si="129"/>
        <v>0</v>
      </c>
      <c r="EK59" s="72">
        <f t="shared" si="130"/>
        <v>0</v>
      </c>
      <c r="EL59" s="72">
        <f t="shared" si="131"/>
        <v>0</v>
      </c>
      <c r="EM59" s="72">
        <f t="shared" si="132"/>
        <v>0</v>
      </c>
      <c r="EN59" s="73">
        <f t="shared" si="133"/>
        <v>17.93992427</v>
      </c>
      <c r="EO59" s="74">
        <f t="shared" si="134"/>
        <v>17.93992427</v>
      </c>
      <c r="EP59" s="75">
        <f t="shared" si="135"/>
        <v>93.21858095</v>
      </c>
      <c r="EQ59" s="75">
        <f t="shared" si="136"/>
        <v>0</v>
      </c>
      <c r="ER59" s="75">
        <f t="shared" si="137"/>
        <v>0</v>
      </c>
      <c r="ES59" s="75">
        <f t="shared" si="138"/>
        <v>93.21858095</v>
      </c>
      <c r="ET59" s="76">
        <f t="shared" ref="ET59:EU59" si="1129">BV59+EP59</f>
        <v>4.870344826</v>
      </c>
      <c r="EU59" s="76">
        <f t="shared" si="1129"/>
        <v>0</v>
      </c>
      <c r="EV59" s="76">
        <f t="shared" si="140"/>
        <v>0</v>
      </c>
      <c r="EW59" s="77">
        <f t="shared" si="141"/>
        <v>4.870344826</v>
      </c>
      <c r="EX59" s="50">
        <f t="shared" si="142"/>
        <v>0</v>
      </c>
      <c r="EY59" s="72">
        <f t="shared" si="143"/>
        <v>0</v>
      </c>
      <c r="EZ59" s="72">
        <f t="shared" si="144"/>
        <v>0</v>
      </c>
      <c r="FA59" s="72">
        <f t="shared" si="145"/>
        <v>0</v>
      </c>
      <c r="FB59" s="73">
        <f t="shared" si="146"/>
        <v>1.695065834</v>
      </c>
      <c r="FC59" s="74">
        <f t="shared" si="147"/>
        <v>1.695065834</v>
      </c>
      <c r="FD59" s="75">
        <f t="shared" si="148"/>
        <v>0.4484582147</v>
      </c>
      <c r="FE59" s="75">
        <f t="shared" si="149"/>
        <v>0</v>
      </c>
      <c r="FF59" s="75">
        <f t="shared" si="150"/>
        <v>0</v>
      </c>
      <c r="FG59" s="75">
        <f t="shared" si="151"/>
        <v>0.4484582147</v>
      </c>
      <c r="FH59" s="50">
        <f t="shared" si="152"/>
        <v>6.283185307</v>
      </c>
      <c r="FI59" s="72">
        <f t="shared" si="153"/>
        <v>6.283185307</v>
      </c>
      <c r="FJ59" s="72">
        <f t="shared" si="154"/>
        <v>0</v>
      </c>
      <c r="FK59" s="72">
        <f t="shared" si="155"/>
        <v>0</v>
      </c>
      <c r="FL59" s="73">
        <f t="shared" si="156"/>
        <v>11.88941658</v>
      </c>
      <c r="FM59" s="74">
        <f t="shared" si="157"/>
        <v>11.88941658</v>
      </c>
      <c r="FN59" s="75">
        <f t="shared" si="158"/>
        <v>-11.88941658</v>
      </c>
      <c r="FO59" s="75">
        <f t="shared" si="159"/>
        <v>0</v>
      </c>
      <c r="FP59" s="75">
        <f t="shared" si="160"/>
        <v>3.141592654</v>
      </c>
      <c r="FQ59" s="75">
        <f t="shared" si="161"/>
        <v>11.88941658</v>
      </c>
      <c r="FR59" s="76">
        <f t="shared" si="162"/>
        <v>6.046611513</v>
      </c>
      <c r="FS59" s="76">
        <f t="shared" si="163"/>
        <v>0</v>
      </c>
      <c r="FT59" s="76">
        <f t="shared" si="164"/>
        <v>0</v>
      </c>
      <c r="FU59" s="77">
        <f t="shared" si="165"/>
        <v>6.046611513</v>
      </c>
      <c r="FV59" s="50">
        <f t="shared" si="166"/>
        <v>0</v>
      </c>
      <c r="FW59" s="50">
        <f t="shared" si="167"/>
        <v>0</v>
      </c>
      <c r="FX59" s="72">
        <f t="shared" si="168"/>
        <v>0</v>
      </c>
      <c r="FY59" s="72">
        <f t="shared" si="169"/>
        <v>0</v>
      </c>
      <c r="FZ59" s="72">
        <f t="shared" si="170"/>
        <v>0</v>
      </c>
      <c r="GA59" s="73">
        <f t="shared" si="171"/>
        <v>6.046611513</v>
      </c>
      <c r="GB59" s="73">
        <f t="shared" si="172"/>
        <v>2.229862153</v>
      </c>
      <c r="GC59" s="74">
        <f t="shared" si="173"/>
        <v>13.48311016</v>
      </c>
      <c r="GD59" s="75">
        <f t="shared" si="174"/>
        <v>1.498123352</v>
      </c>
      <c r="GE59" s="75">
        <f t="shared" si="175"/>
        <v>0</v>
      </c>
      <c r="GF59" s="75">
        <f t="shared" si="176"/>
        <v>0</v>
      </c>
      <c r="GG59" s="75">
        <f t="shared" si="177"/>
        <v>1.498123352</v>
      </c>
      <c r="GH59" s="78">
        <f t="shared" si="178"/>
        <v>-0.5</v>
      </c>
      <c r="GI59" s="78">
        <f t="shared" si="179"/>
        <v>-0.8660254038</v>
      </c>
      <c r="GJ59" s="78">
        <f t="shared" si="180"/>
        <v>-2.094395102</v>
      </c>
      <c r="GK59" s="78">
        <f t="shared" si="181"/>
        <v>1</v>
      </c>
      <c r="GL59" s="79">
        <f t="shared" si="182"/>
        <v>-0.5</v>
      </c>
      <c r="GM59" s="79">
        <f t="shared" si="183"/>
        <v>0.8660254038</v>
      </c>
      <c r="GN59" s="79">
        <f t="shared" si="184"/>
        <v>2.094395102</v>
      </c>
      <c r="GO59" s="79">
        <f t="shared" si="185"/>
        <v>1</v>
      </c>
      <c r="GP59" s="50">
        <f t="shared" si="186"/>
        <v>-2.094395102</v>
      </c>
      <c r="GQ59" s="50">
        <f t="shared" si="187"/>
        <v>0</v>
      </c>
      <c r="GR59" s="72">
        <f t="shared" si="188"/>
        <v>-2.094395102</v>
      </c>
      <c r="GS59" s="72">
        <f t="shared" si="189"/>
        <v>-2.094395102</v>
      </c>
      <c r="GT59" s="72">
        <f t="shared" si="190"/>
        <v>-2.094395102</v>
      </c>
      <c r="GU59" s="73">
        <f t="shared" si="191"/>
        <v>1</v>
      </c>
      <c r="GV59" s="73">
        <f t="shared" si="192"/>
        <v>0.4484582147</v>
      </c>
      <c r="GW59" s="74">
        <f t="shared" si="193"/>
        <v>0.4484582147</v>
      </c>
      <c r="GX59" s="75">
        <f t="shared" si="194"/>
        <v>-0.2242291074</v>
      </c>
      <c r="GY59" s="75">
        <f t="shared" si="195"/>
        <v>-0.3883762065</v>
      </c>
      <c r="GZ59" s="75">
        <f t="shared" si="196"/>
        <v>-2.094395102</v>
      </c>
      <c r="HA59" s="75">
        <f t="shared" si="197"/>
        <v>0.4484582147</v>
      </c>
      <c r="HB59" s="50">
        <f t="shared" si="198"/>
        <v>2.094395102</v>
      </c>
      <c r="HC59" s="50">
        <f t="shared" si="199"/>
        <v>0</v>
      </c>
      <c r="HD59" s="72">
        <f t="shared" si="200"/>
        <v>2.094395102</v>
      </c>
      <c r="HE59" s="72">
        <f t="shared" si="201"/>
        <v>2.094395102</v>
      </c>
      <c r="HF59" s="72">
        <f t="shared" si="202"/>
        <v>2.094395102</v>
      </c>
      <c r="HG59" s="73">
        <f t="shared" si="203"/>
        <v>1</v>
      </c>
      <c r="HH59" s="73">
        <f t="shared" si="204"/>
        <v>1.498123352</v>
      </c>
      <c r="HI59" s="74">
        <f t="shared" si="205"/>
        <v>1.498123352</v>
      </c>
      <c r="HJ59" s="75">
        <f t="shared" si="206"/>
        <v>-0.7490616758</v>
      </c>
      <c r="HK59" s="75">
        <f t="shared" si="207"/>
        <v>1.29741288</v>
      </c>
      <c r="HL59" s="75">
        <f t="shared" si="208"/>
        <v>2.094395102</v>
      </c>
      <c r="HM59" s="75">
        <f t="shared" si="209"/>
        <v>1.498123352</v>
      </c>
      <c r="HN59" s="50">
        <f t="shared" si="210"/>
        <v>2.094395102</v>
      </c>
      <c r="HO59" s="50">
        <f t="shared" si="211"/>
        <v>0</v>
      </c>
      <c r="HP59" s="72">
        <f t="shared" si="212"/>
        <v>2.094395102</v>
      </c>
      <c r="HQ59" s="72">
        <f t="shared" si="213"/>
        <v>2.094395102</v>
      </c>
      <c r="HR59" s="72">
        <f t="shared" si="214"/>
        <v>2.094395102</v>
      </c>
      <c r="HS59" s="73">
        <f t="shared" si="215"/>
        <v>1</v>
      </c>
      <c r="HT59" s="73">
        <f t="shared" si="216"/>
        <v>0.4484582147</v>
      </c>
      <c r="HU59" s="74">
        <f t="shared" si="217"/>
        <v>0.4484582147</v>
      </c>
      <c r="HV59" s="75">
        <f t="shared" si="218"/>
        <v>-0.2242291074</v>
      </c>
      <c r="HW59" s="75">
        <f t="shared" si="219"/>
        <v>0.3883762065</v>
      </c>
      <c r="HX59" s="75">
        <f t="shared" si="220"/>
        <v>2.094395102</v>
      </c>
      <c r="HY59" s="75">
        <f t="shared" si="221"/>
        <v>0.4484582147</v>
      </c>
      <c r="HZ59" s="50">
        <f t="shared" si="222"/>
        <v>-2.094395102</v>
      </c>
      <c r="IA59" s="50">
        <f t="shared" si="223"/>
        <v>0</v>
      </c>
      <c r="IB59" s="72">
        <f t="shared" si="224"/>
        <v>-2.094395102</v>
      </c>
      <c r="IC59" s="72">
        <f t="shared" si="225"/>
        <v>-2.094395102</v>
      </c>
      <c r="ID59" s="72">
        <f t="shared" si="226"/>
        <v>-2.094395102</v>
      </c>
      <c r="IE59" s="73">
        <f t="shared" si="227"/>
        <v>1</v>
      </c>
      <c r="IF59" s="73">
        <f t="shared" si="228"/>
        <v>1.498123352</v>
      </c>
      <c r="IG59" s="74">
        <f t="shared" si="229"/>
        <v>1.498123352</v>
      </c>
      <c r="IH59" s="75">
        <f t="shared" si="230"/>
        <v>-0.7490616758</v>
      </c>
      <c r="II59" s="75">
        <f t="shared" si="231"/>
        <v>-1.29741288</v>
      </c>
      <c r="IJ59" s="75">
        <f t="shared" si="232"/>
        <v>-2.094395102</v>
      </c>
      <c r="IK59" s="75">
        <f t="shared" si="233"/>
        <v>1.498123352</v>
      </c>
    </row>
    <row r="60" ht="12.75" customHeight="1">
      <c r="A60" s="80">
        <f>'Cubic Input'!P64</f>
        <v>0.1421007032</v>
      </c>
      <c r="B60" s="80">
        <f>'Cubic Input'!Q64</f>
        <v>-0.6176188863</v>
      </c>
      <c r="C60" s="80">
        <f>'Cubic Input'!R64</f>
        <v>0.7972336832</v>
      </c>
      <c r="D60" s="80">
        <f>'Cubic Input'!S64</f>
        <v>-0.1365656133</v>
      </c>
      <c r="E60" s="80">
        <f t="shared" ref="E60:H60" si="1130">0</f>
        <v>0</v>
      </c>
      <c r="F60" s="80">
        <f t="shared" si="1130"/>
        <v>0</v>
      </c>
      <c r="G60" s="80">
        <f t="shared" si="1130"/>
        <v>0</v>
      </c>
      <c r="H60" s="81">
        <f t="shared" si="1130"/>
        <v>0</v>
      </c>
      <c r="I60" s="65">
        <f>'Cubic Input'!M64</f>
        <v>0.2121521122</v>
      </c>
      <c r="J60" s="66">
        <f t="shared" si="27"/>
        <v>0.2012122041</v>
      </c>
      <c r="K60" s="66">
        <f t="shared" si="28"/>
        <v>0.2012122041</v>
      </c>
      <c r="L60" s="67">
        <f t="shared" si="29"/>
        <v>2.072567121</v>
      </c>
      <c r="M60" s="67">
        <f t="shared" si="30"/>
        <v>-0.6933663648</v>
      </c>
      <c r="N60" s="68">
        <f t="shared" si="31"/>
        <v>2.072567121</v>
      </c>
      <c r="O60" s="68">
        <f t="shared" si="32"/>
        <v>0.6933663648</v>
      </c>
      <c r="P60" s="69">
        <f t="shared" si="33"/>
        <v>0.2012122041</v>
      </c>
      <c r="Q60" s="69">
        <f t="shared" si="34"/>
        <v>0</v>
      </c>
      <c r="R60" s="70">
        <f t="shared" ref="R60:U60" si="1131">ATAN2(A60,E60)</f>
        <v>0</v>
      </c>
      <c r="S60" s="70">
        <f t="shared" si="1131"/>
        <v>3.141592654</v>
      </c>
      <c r="T60" s="70">
        <f t="shared" si="1131"/>
        <v>0</v>
      </c>
      <c r="U60" s="70">
        <f t="shared" si="1131"/>
        <v>3.141592654</v>
      </c>
      <c r="V60" s="70">
        <f t="shared" ref="V60:Y60" si="1132">SQRT(POWER(A60,2)+POWER(E60,2))</f>
        <v>0.1421007032</v>
      </c>
      <c r="W60" s="70">
        <f t="shared" si="1132"/>
        <v>0.6176188863</v>
      </c>
      <c r="X60" s="70">
        <f t="shared" si="1132"/>
        <v>0.7972336832</v>
      </c>
      <c r="Y60" s="70">
        <f t="shared" si="1132"/>
        <v>0.1365656133</v>
      </c>
      <c r="Z60" s="71">
        <f t="shared" ref="Z60:AC60" si="1133">R60-$R60</f>
        <v>0</v>
      </c>
      <c r="AA60" s="71">
        <f t="shared" si="1133"/>
        <v>3.141592654</v>
      </c>
      <c r="AB60" s="71">
        <f t="shared" si="1133"/>
        <v>0</v>
      </c>
      <c r="AC60" s="71">
        <f t="shared" si="1133"/>
        <v>3.141592654</v>
      </c>
      <c r="AD60" s="71">
        <f t="shared" ref="AD60:AG60" si="1134">V60/$V60</f>
        <v>1</v>
      </c>
      <c r="AE60" s="71">
        <f t="shared" si="1134"/>
        <v>4.346346447</v>
      </c>
      <c r="AF60" s="71">
        <f t="shared" si="1134"/>
        <v>5.610342986</v>
      </c>
      <c r="AG60" s="71">
        <f t="shared" si="1134"/>
        <v>0.9610481176</v>
      </c>
      <c r="AH60" s="80">
        <f t="shared" ref="AH60:AK60" si="1135">AD60*COS(Z60)</f>
        <v>1</v>
      </c>
      <c r="AI60" s="80">
        <f t="shared" si="1135"/>
        <v>-4.346346447</v>
      </c>
      <c r="AJ60" s="80">
        <f t="shared" si="1135"/>
        <v>5.610342986</v>
      </c>
      <c r="AK60" s="80">
        <f t="shared" si="1135"/>
        <v>-0.9610481176</v>
      </c>
      <c r="AL60" s="80">
        <f t="shared" ref="AL60:AO60" si="1136">AD60*SIN(Z60)</f>
        <v>0</v>
      </c>
      <c r="AM60" s="80">
        <f t="shared" si="1136"/>
        <v>0</v>
      </c>
      <c r="AN60" s="80">
        <f t="shared" si="1136"/>
        <v>0</v>
      </c>
      <c r="AO60" s="80">
        <f t="shared" si="1136"/>
        <v>0</v>
      </c>
      <c r="AP60" s="50">
        <f t="shared" si="41"/>
        <v>9.424777961</v>
      </c>
      <c r="AQ60" s="72">
        <f t="shared" si="42"/>
        <v>9.424777961</v>
      </c>
      <c r="AR60" s="72">
        <f t="shared" si="43"/>
        <v>3.141592654</v>
      </c>
      <c r="AS60" s="72">
        <f t="shared" si="44"/>
        <v>3.141592654</v>
      </c>
      <c r="AT60" s="73">
        <f t="shared" si="45"/>
        <v>82.10564608</v>
      </c>
      <c r="AU60" s="74">
        <f t="shared" si="46"/>
        <v>82.10564608</v>
      </c>
      <c r="AV60" s="75">
        <f t="shared" si="47"/>
        <v>164.2112922</v>
      </c>
      <c r="AW60" s="75">
        <f t="shared" si="48"/>
        <v>0</v>
      </c>
      <c r="AX60" s="75">
        <f t="shared" si="49"/>
        <v>0</v>
      </c>
      <c r="AY60" s="75">
        <f t="shared" si="50"/>
        <v>164.2112922</v>
      </c>
      <c r="AZ60" s="50">
        <f t="shared" ref="AZ60:BA60" si="1137">AZ$1*AA60</f>
        <v>3.141592654</v>
      </c>
      <c r="BA60" s="50">
        <f t="shared" si="1137"/>
        <v>0</v>
      </c>
      <c r="BB60" s="72">
        <f t="shared" si="52"/>
        <v>3.141592654</v>
      </c>
      <c r="BC60" s="72">
        <f t="shared" si="53"/>
        <v>3.141592654</v>
      </c>
      <c r="BD60" s="72">
        <f t="shared" si="54"/>
        <v>3.141592654</v>
      </c>
      <c r="BE60" s="73">
        <f t="shared" ref="BE60:BF60" si="1138">POWER(AE60,BE$1)</f>
        <v>4.346346447</v>
      </c>
      <c r="BF60" s="73">
        <f t="shared" si="1138"/>
        <v>5.610342986</v>
      </c>
      <c r="BG60" s="74">
        <f t="shared" si="56"/>
        <v>24.3844943</v>
      </c>
      <c r="BH60" s="75">
        <f t="shared" si="57"/>
        <v>-219.4604487</v>
      </c>
      <c r="BI60" s="75">
        <f t="shared" si="58"/>
        <v>0</v>
      </c>
      <c r="BJ60" s="75">
        <f t="shared" si="59"/>
        <v>3.141592654</v>
      </c>
      <c r="BK60" s="75">
        <f t="shared" si="60"/>
        <v>219.4604487</v>
      </c>
      <c r="BL60" s="50">
        <f t="shared" si="61"/>
        <v>3.141592654</v>
      </c>
      <c r="BM60" s="72">
        <f t="shared" si="62"/>
        <v>3.141592654</v>
      </c>
      <c r="BN60" s="72">
        <f t="shared" si="63"/>
        <v>3.141592654</v>
      </c>
      <c r="BO60" s="72">
        <f t="shared" si="64"/>
        <v>3.141592654</v>
      </c>
      <c r="BP60" s="73">
        <f t="shared" si="65"/>
        <v>0.9610481176</v>
      </c>
      <c r="BQ60" s="74">
        <f t="shared" si="66"/>
        <v>0.9610481176</v>
      </c>
      <c r="BR60" s="75">
        <f t="shared" si="67"/>
        <v>25.94829917</v>
      </c>
      <c r="BS60" s="75">
        <f t="shared" si="68"/>
        <v>0</v>
      </c>
      <c r="BT60" s="75">
        <f t="shared" si="69"/>
        <v>0</v>
      </c>
      <c r="BU60" s="75">
        <f t="shared" si="70"/>
        <v>25.94829917</v>
      </c>
      <c r="BV60" s="76">
        <f t="shared" ref="BV60:BW60" si="1139">AV60+BH60+BR60</f>
        <v>-29.3008574</v>
      </c>
      <c r="BW60" s="76">
        <f t="shared" si="1139"/>
        <v>0</v>
      </c>
      <c r="BX60" s="76">
        <f t="shared" si="72"/>
        <v>3.141592654</v>
      </c>
      <c r="BY60" s="77">
        <f t="shared" si="73"/>
        <v>29.3008574</v>
      </c>
      <c r="BZ60" s="50">
        <f t="shared" ref="BZ60:CA60" si="1140">BZ$1*AA60</f>
        <v>6.283185307</v>
      </c>
      <c r="CA60" s="50">
        <f t="shared" si="1140"/>
        <v>0</v>
      </c>
      <c r="CB60" s="72">
        <f t="shared" si="75"/>
        <v>6.283185307</v>
      </c>
      <c r="CC60" s="72">
        <f t="shared" si="76"/>
        <v>0</v>
      </c>
      <c r="CD60" s="72">
        <f t="shared" si="77"/>
        <v>0</v>
      </c>
      <c r="CE60" s="73">
        <f t="shared" ref="CE60:CF60" si="1141">POWER(AE60,CE$1)</f>
        <v>18.89072744</v>
      </c>
      <c r="CF60" s="73">
        <f t="shared" si="1141"/>
        <v>31.47594842</v>
      </c>
      <c r="CG60" s="74">
        <f t="shared" si="79"/>
        <v>594.6035624</v>
      </c>
      <c r="CH60" s="75">
        <f t="shared" si="80"/>
        <v>-594.6035624</v>
      </c>
      <c r="CI60" s="75">
        <f t="shared" si="81"/>
        <v>0</v>
      </c>
      <c r="CJ60" s="75">
        <f t="shared" si="82"/>
        <v>3.141592654</v>
      </c>
      <c r="CK60" s="75">
        <f t="shared" si="83"/>
        <v>594.6035624</v>
      </c>
      <c r="CL60" s="50">
        <f t="shared" si="84"/>
        <v>0</v>
      </c>
      <c r="CM60" s="72">
        <f t="shared" si="85"/>
        <v>0</v>
      </c>
      <c r="CN60" s="72">
        <f t="shared" si="86"/>
        <v>0</v>
      </c>
      <c r="CO60" s="72">
        <f t="shared" si="87"/>
        <v>0</v>
      </c>
      <c r="CP60" s="73">
        <f t="shared" si="88"/>
        <v>176.5908664</v>
      </c>
      <c r="CQ60" s="74">
        <f t="shared" si="89"/>
        <v>176.5908664</v>
      </c>
      <c r="CR60" s="75">
        <f t="shared" si="90"/>
        <v>706.3634658</v>
      </c>
      <c r="CS60" s="75">
        <f t="shared" si="91"/>
        <v>0</v>
      </c>
      <c r="CT60" s="75">
        <f t="shared" si="92"/>
        <v>0</v>
      </c>
      <c r="CU60" s="75">
        <f t="shared" si="93"/>
        <v>706.3634658</v>
      </c>
      <c r="CV60" s="50">
        <f t="shared" si="94"/>
        <v>9.424777961</v>
      </c>
      <c r="CW60" s="50">
        <f t="shared" si="95"/>
        <v>3.141592654</v>
      </c>
      <c r="CX60" s="72">
        <f t="shared" si="96"/>
        <v>12.56637061</v>
      </c>
      <c r="CY60" s="72">
        <f t="shared" si="97"/>
        <v>0</v>
      </c>
      <c r="CZ60" s="72">
        <f t="shared" si="98"/>
        <v>0</v>
      </c>
      <c r="DA60" s="73">
        <f t="shared" si="99"/>
        <v>82.10564608</v>
      </c>
      <c r="DB60" s="73">
        <f t="shared" si="100"/>
        <v>0.9610481176</v>
      </c>
      <c r="DC60" s="74">
        <f t="shared" si="101"/>
        <v>78.9074766</v>
      </c>
      <c r="DD60" s="75">
        <f t="shared" si="102"/>
        <v>315.6299064</v>
      </c>
      <c r="DE60" s="75">
        <f t="shared" si="103"/>
        <v>0</v>
      </c>
      <c r="DF60" s="75">
        <f t="shared" si="104"/>
        <v>0</v>
      </c>
      <c r="DG60" s="75">
        <f t="shared" si="105"/>
        <v>315.6299064</v>
      </c>
      <c r="DH60" s="50">
        <f t="shared" ref="DH60:DJ60" si="1142">DH$1*AA60</f>
        <v>3.141592654</v>
      </c>
      <c r="DI60" s="50">
        <f t="shared" si="1142"/>
        <v>0</v>
      </c>
      <c r="DJ60" s="50">
        <f t="shared" si="1142"/>
        <v>3.141592654</v>
      </c>
      <c r="DK60" s="72">
        <f t="shared" si="107"/>
        <v>6.283185307</v>
      </c>
      <c r="DL60" s="72">
        <f t="shared" si="108"/>
        <v>0</v>
      </c>
      <c r="DM60" s="72">
        <f t="shared" si="109"/>
        <v>0</v>
      </c>
      <c r="DN60" s="73">
        <f t="shared" ref="DN60:DP60" si="1143">POWER(AE60,DN$1)</f>
        <v>4.346346447</v>
      </c>
      <c r="DO60" s="73">
        <f t="shared" si="1143"/>
        <v>5.610342986</v>
      </c>
      <c r="DP60" s="73">
        <f t="shared" si="1143"/>
        <v>0.9610481176</v>
      </c>
      <c r="DQ60" s="74">
        <f t="shared" si="111"/>
        <v>23.43467235</v>
      </c>
      <c r="DR60" s="75">
        <f t="shared" si="112"/>
        <v>-421.8241023</v>
      </c>
      <c r="DS60" s="75">
        <f t="shared" si="113"/>
        <v>0</v>
      </c>
      <c r="DT60" s="75">
        <f t="shared" si="114"/>
        <v>3.141592654</v>
      </c>
      <c r="DU60" s="75">
        <f t="shared" si="115"/>
        <v>421.8241023</v>
      </c>
      <c r="DV60" s="50">
        <f t="shared" si="116"/>
        <v>6.283185307</v>
      </c>
      <c r="DW60" s="72">
        <f t="shared" si="117"/>
        <v>6.283185307</v>
      </c>
      <c r="DX60" s="72">
        <f t="shared" si="118"/>
        <v>0</v>
      </c>
      <c r="DY60" s="72">
        <f t="shared" si="119"/>
        <v>0</v>
      </c>
      <c r="DZ60" s="73">
        <f t="shared" si="120"/>
        <v>0.9236134843</v>
      </c>
      <c r="EA60" s="74">
        <f t="shared" si="121"/>
        <v>0.9236134843</v>
      </c>
      <c r="EB60" s="75">
        <f t="shared" si="122"/>
        <v>24.93756408</v>
      </c>
      <c r="EC60" s="75">
        <f t="shared" si="123"/>
        <v>0</v>
      </c>
      <c r="ED60" s="75">
        <f t="shared" si="124"/>
        <v>0</v>
      </c>
      <c r="EE60" s="75">
        <f t="shared" si="125"/>
        <v>24.93756408</v>
      </c>
      <c r="EF60" s="76">
        <f t="shared" ref="EF60:EG60" si="1144">CH60+CR60+DD60+DR60+EB60</f>
        <v>30.50327158</v>
      </c>
      <c r="EG60" s="76">
        <f t="shared" si="1144"/>
        <v>0</v>
      </c>
      <c r="EH60" s="76">
        <f t="shared" si="127"/>
        <v>0</v>
      </c>
      <c r="EI60" s="77">
        <f t="shared" si="128"/>
        <v>30.50327158</v>
      </c>
      <c r="EJ60" s="50">
        <f t="shared" si="129"/>
        <v>0</v>
      </c>
      <c r="EK60" s="72">
        <f t="shared" si="130"/>
        <v>0</v>
      </c>
      <c r="EL60" s="72">
        <f t="shared" si="131"/>
        <v>0</v>
      </c>
      <c r="EM60" s="72">
        <f t="shared" si="132"/>
        <v>0</v>
      </c>
      <c r="EN60" s="73">
        <f t="shared" si="133"/>
        <v>5.522976695</v>
      </c>
      <c r="EO60" s="74">
        <f t="shared" si="134"/>
        <v>5.522976695</v>
      </c>
      <c r="EP60" s="75">
        <f t="shared" si="135"/>
        <v>28.69822874</v>
      </c>
      <c r="EQ60" s="75">
        <f t="shared" si="136"/>
        <v>0</v>
      </c>
      <c r="ER60" s="75">
        <f t="shared" si="137"/>
        <v>0</v>
      </c>
      <c r="ES60" s="75">
        <f t="shared" si="138"/>
        <v>28.69822874</v>
      </c>
      <c r="ET60" s="76">
        <f t="shared" ref="ET60:EU60" si="1145">BV60+EP60</f>
        <v>-0.602628665</v>
      </c>
      <c r="EU60" s="76">
        <f t="shared" si="1145"/>
        <v>0</v>
      </c>
      <c r="EV60" s="76">
        <f t="shared" si="140"/>
        <v>3.141592654</v>
      </c>
      <c r="EW60" s="77">
        <f t="shared" si="141"/>
        <v>0.602628665</v>
      </c>
      <c r="EX60" s="50">
        <f t="shared" si="142"/>
        <v>1.047197551</v>
      </c>
      <c r="EY60" s="72">
        <f t="shared" si="143"/>
        <v>1.047197551</v>
      </c>
      <c r="EZ60" s="72">
        <f t="shared" si="144"/>
        <v>1.047197551</v>
      </c>
      <c r="FA60" s="72">
        <f t="shared" si="145"/>
        <v>1.047197551</v>
      </c>
      <c r="FB60" s="73">
        <f t="shared" si="146"/>
        <v>0.8446625942</v>
      </c>
      <c r="FC60" s="74">
        <f t="shared" si="147"/>
        <v>0.8446625942</v>
      </c>
      <c r="FD60" s="75">
        <f t="shared" si="148"/>
        <v>0.1117348576</v>
      </c>
      <c r="FE60" s="75">
        <f t="shared" si="149"/>
        <v>0.1935304503</v>
      </c>
      <c r="FF60" s="75">
        <f t="shared" si="150"/>
        <v>1.047197551</v>
      </c>
      <c r="FG60" s="75">
        <f t="shared" si="151"/>
        <v>0.2234697151</v>
      </c>
      <c r="FH60" s="50">
        <f t="shared" si="152"/>
        <v>6.283185307</v>
      </c>
      <c r="FI60" s="72">
        <f t="shared" si="153"/>
        <v>6.283185307</v>
      </c>
      <c r="FJ60" s="72">
        <f t="shared" si="154"/>
        <v>0</v>
      </c>
      <c r="FK60" s="72">
        <f t="shared" si="155"/>
        <v>0</v>
      </c>
      <c r="FL60" s="73">
        <f t="shared" si="156"/>
        <v>18.89072744</v>
      </c>
      <c r="FM60" s="74">
        <f t="shared" si="157"/>
        <v>18.89072744</v>
      </c>
      <c r="FN60" s="75">
        <f t="shared" si="158"/>
        <v>-18.89072744</v>
      </c>
      <c r="FO60" s="75">
        <f t="shared" si="159"/>
        <v>0</v>
      </c>
      <c r="FP60" s="75">
        <f t="shared" si="160"/>
        <v>3.141592654</v>
      </c>
      <c r="FQ60" s="75">
        <f t="shared" si="161"/>
        <v>18.89072744</v>
      </c>
      <c r="FR60" s="76">
        <f t="shared" si="162"/>
        <v>-2.059698479</v>
      </c>
      <c r="FS60" s="76">
        <f t="shared" si="163"/>
        <v>0</v>
      </c>
      <c r="FT60" s="76">
        <f t="shared" si="164"/>
        <v>3.141592654</v>
      </c>
      <c r="FU60" s="77">
        <f t="shared" si="165"/>
        <v>2.059698479</v>
      </c>
      <c r="FV60" s="50">
        <f t="shared" si="166"/>
        <v>3.141592654</v>
      </c>
      <c r="FW60" s="50">
        <f t="shared" si="167"/>
        <v>-1.047197551</v>
      </c>
      <c r="FX60" s="72">
        <f t="shared" si="168"/>
        <v>2.094395102</v>
      </c>
      <c r="FY60" s="72">
        <f t="shared" si="169"/>
        <v>2.094395102</v>
      </c>
      <c r="FZ60" s="72">
        <f t="shared" si="170"/>
        <v>2.094395102</v>
      </c>
      <c r="GA60" s="73">
        <f t="shared" si="171"/>
        <v>2.059698479</v>
      </c>
      <c r="GB60" s="73">
        <f t="shared" si="172"/>
        <v>4.47487929</v>
      </c>
      <c r="GC60" s="74">
        <f t="shared" si="173"/>
        <v>9.216902069</v>
      </c>
      <c r="GD60" s="75">
        <f t="shared" si="174"/>
        <v>-0.5120501149</v>
      </c>
      <c r="GE60" s="75">
        <f t="shared" si="175"/>
        <v>0.8868968151</v>
      </c>
      <c r="GF60" s="75">
        <f t="shared" si="176"/>
        <v>2.094395102</v>
      </c>
      <c r="GG60" s="75">
        <f t="shared" si="177"/>
        <v>1.02410023</v>
      </c>
      <c r="GH60" s="78">
        <f t="shared" si="178"/>
        <v>-0.5</v>
      </c>
      <c r="GI60" s="78">
        <f t="shared" si="179"/>
        <v>-0.8660254038</v>
      </c>
      <c r="GJ60" s="78">
        <f t="shared" si="180"/>
        <v>-2.094395102</v>
      </c>
      <c r="GK60" s="78">
        <f t="shared" si="181"/>
        <v>1</v>
      </c>
      <c r="GL60" s="79">
        <f t="shared" si="182"/>
        <v>-0.5</v>
      </c>
      <c r="GM60" s="79">
        <f t="shared" si="183"/>
        <v>0.8660254038</v>
      </c>
      <c r="GN60" s="79">
        <f t="shared" si="184"/>
        <v>2.094395102</v>
      </c>
      <c r="GO60" s="79">
        <f t="shared" si="185"/>
        <v>1</v>
      </c>
      <c r="GP60" s="50">
        <f t="shared" si="186"/>
        <v>-2.094395102</v>
      </c>
      <c r="GQ60" s="50">
        <f t="shared" si="187"/>
        <v>1.047197551</v>
      </c>
      <c r="GR60" s="72">
        <f t="shared" si="188"/>
        <v>-1.047197551</v>
      </c>
      <c r="GS60" s="72">
        <f t="shared" si="189"/>
        <v>-1.047197551</v>
      </c>
      <c r="GT60" s="72">
        <f t="shared" si="190"/>
        <v>-1.047197551</v>
      </c>
      <c r="GU60" s="73">
        <f t="shared" si="191"/>
        <v>1</v>
      </c>
      <c r="GV60" s="73">
        <f t="shared" si="192"/>
        <v>0.2234697151</v>
      </c>
      <c r="GW60" s="74">
        <f t="shared" si="193"/>
        <v>0.2234697151</v>
      </c>
      <c r="GX60" s="75">
        <f t="shared" si="194"/>
        <v>0.1117348576</v>
      </c>
      <c r="GY60" s="75">
        <f t="shared" si="195"/>
        <v>-0.1935304503</v>
      </c>
      <c r="GZ60" s="75">
        <f t="shared" si="196"/>
        <v>-1.047197551</v>
      </c>
      <c r="HA60" s="75">
        <f t="shared" si="197"/>
        <v>0.2234697151</v>
      </c>
      <c r="HB60" s="50">
        <f t="shared" si="198"/>
        <v>2.094395102</v>
      </c>
      <c r="HC60" s="50">
        <f t="shared" si="199"/>
        <v>2.094395102</v>
      </c>
      <c r="HD60" s="72">
        <f t="shared" si="200"/>
        <v>4.188790205</v>
      </c>
      <c r="HE60" s="72">
        <f t="shared" si="201"/>
        <v>4.188790205</v>
      </c>
      <c r="HF60" s="72">
        <f t="shared" si="202"/>
        <v>-2.094395102</v>
      </c>
      <c r="HG60" s="73">
        <f t="shared" si="203"/>
        <v>1</v>
      </c>
      <c r="HH60" s="73">
        <f t="shared" si="204"/>
        <v>1.02410023</v>
      </c>
      <c r="HI60" s="74">
        <f t="shared" si="205"/>
        <v>1.02410023</v>
      </c>
      <c r="HJ60" s="75">
        <f t="shared" si="206"/>
        <v>-0.5120501149</v>
      </c>
      <c r="HK60" s="75">
        <f t="shared" si="207"/>
        <v>-0.8868968151</v>
      </c>
      <c r="HL60" s="75">
        <f t="shared" si="208"/>
        <v>-2.094395102</v>
      </c>
      <c r="HM60" s="75">
        <f t="shared" si="209"/>
        <v>1.02410023</v>
      </c>
      <c r="HN60" s="50">
        <f t="shared" si="210"/>
        <v>2.094395102</v>
      </c>
      <c r="HO60" s="50">
        <f t="shared" si="211"/>
        <v>1.047197551</v>
      </c>
      <c r="HP60" s="72">
        <f t="shared" si="212"/>
        <v>3.141592654</v>
      </c>
      <c r="HQ60" s="72">
        <f t="shared" si="213"/>
        <v>3.141592654</v>
      </c>
      <c r="HR60" s="72">
        <f t="shared" si="214"/>
        <v>3.141592654</v>
      </c>
      <c r="HS60" s="73">
        <f t="shared" si="215"/>
        <v>1</v>
      </c>
      <c r="HT60" s="73">
        <f t="shared" si="216"/>
        <v>0.2234697151</v>
      </c>
      <c r="HU60" s="74">
        <f t="shared" si="217"/>
        <v>0.2234697151</v>
      </c>
      <c r="HV60" s="75">
        <f t="shared" si="218"/>
        <v>-0.2234697151</v>
      </c>
      <c r="HW60" s="75">
        <f t="shared" si="219"/>
        <v>0</v>
      </c>
      <c r="HX60" s="75">
        <f t="shared" si="220"/>
        <v>3.141592654</v>
      </c>
      <c r="HY60" s="75">
        <f t="shared" si="221"/>
        <v>0.2234697151</v>
      </c>
      <c r="HZ60" s="50">
        <f t="shared" si="222"/>
        <v>-2.094395102</v>
      </c>
      <c r="IA60" s="50">
        <f t="shared" si="223"/>
        <v>2.094395102</v>
      </c>
      <c r="IB60" s="72">
        <f t="shared" si="224"/>
        <v>0</v>
      </c>
      <c r="IC60" s="72">
        <f t="shared" si="225"/>
        <v>0</v>
      </c>
      <c r="ID60" s="72">
        <f t="shared" si="226"/>
        <v>0</v>
      </c>
      <c r="IE60" s="73">
        <f t="shared" si="227"/>
        <v>1</v>
      </c>
      <c r="IF60" s="73">
        <f t="shared" si="228"/>
        <v>1.02410023</v>
      </c>
      <c r="IG60" s="74">
        <f t="shared" si="229"/>
        <v>1.02410023</v>
      </c>
      <c r="IH60" s="75">
        <f t="shared" si="230"/>
        <v>1.02410023</v>
      </c>
      <c r="II60" s="75">
        <f t="shared" si="231"/>
        <v>0</v>
      </c>
      <c r="IJ60" s="75">
        <f t="shared" si="232"/>
        <v>0</v>
      </c>
      <c r="IK60" s="75">
        <f t="shared" si="233"/>
        <v>1.02410023</v>
      </c>
    </row>
    <row r="61" ht="12.75" customHeight="1">
      <c r="A61" s="80">
        <f>'Cubic Input'!P65</f>
        <v>0.1421007032</v>
      </c>
      <c r="B61" s="80">
        <f>'Cubic Input'!Q65</f>
        <v>-0.4154284337</v>
      </c>
      <c r="C61" s="80">
        <f>'Cubic Input'!R65</f>
        <v>0.8720374628</v>
      </c>
      <c r="D61" s="80">
        <f>'Cubic Input'!S65</f>
        <v>-0.03544114137</v>
      </c>
      <c r="E61" s="80">
        <f t="shared" ref="E61:H61" si="1146">0</f>
        <v>0</v>
      </c>
      <c r="F61" s="80">
        <f t="shared" si="1146"/>
        <v>0</v>
      </c>
      <c r="G61" s="80">
        <f t="shared" si="1146"/>
        <v>0</v>
      </c>
      <c r="H61" s="81">
        <f t="shared" si="1146"/>
        <v>0</v>
      </c>
      <c r="I61" s="65">
        <f>'Cubic Input'!M65</f>
        <v>0.04079224048</v>
      </c>
      <c r="J61" s="66">
        <f t="shared" si="27"/>
        <v>0.04144858936</v>
      </c>
      <c r="K61" s="66">
        <f t="shared" si="28"/>
        <v>1.441015248</v>
      </c>
      <c r="L61" s="67">
        <f t="shared" si="29"/>
        <v>0.04144858936</v>
      </c>
      <c r="M61" s="67">
        <f t="shared" si="30"/>
        <v>0</v>
      </c>
      <c r="N61" s="68">
        <f t="shared" si="31"/>
        <v>1.441015248</v>
      </c>
      <c r="O61" s="68">
        <f t="shared" si="32"/>
        <v>-1.985138736</v>
      </c>
      <c r="P61" s="69">
        <f t="shared" si="33"/>
        <v>1.441015248</v>
      </c>
      <c r="Q61" s="69">
        <f t="shared" si="34"/>
        <v>1.985138736</v>
      </c>
      <c r="R61" s="70">
        <f t="shared" ref="R61:U61" si="1147">ATAN2(A61,E61)</f>
        <v>0</v>
      </c>
      <c r="S61" s="70">
        <f t="shared" si="1147"/>
        <v>3.141592654</v>
      </c>
      <c r="T61" s="70">
        <f t="shared" si="1147"/>
        <v>0</v>
      </c>
      <c r="U61" s="70">
        <f t="shared" si="1147"/>
        <v>3.141592654</v>
      </c>
      <c r="V61" s="70">
        <f t="shared" ref="V61:Y61" si="1148">SQRT(POWER(A61,2)+POWER(E61,2))</f>
        <v>0.1421007032</v>
      </c>
      <c r="W61" s="70">
        <f t="shared" si="1148"/>
        <v>0.4154284337</v>
      </c>
      <c r="X61" s="70">
        <f t="shared" si="1148"/>
        <v>0.8720374628</v>
      </c>
      <c r="Y61" s="70">
        <f t="shared" si="1148"/>
        <v>0.03544114137</v>
      </c>
      <c r="Z61" s="71">
        <f t="shared" ref="Z61:AC61" si="1149">R61-$R61</f>
        <v>0</v>
      </c>
      <c r="AA61" s="71">
        <f t="shared" si="1149"/>
        <v>3.141592654</v>
      </c>
      <c r="AB61" s="71">
        <f t="shared" si="1149"/>
        <v>0</v>
      </c>
      <c r="AC61" s="71">
        <f t="shared" si="1149"/>
        <v>3.141592654</v>
      </c>
      <c r="AD61" s="71">
        <f t="shared" ref="AD61:AG61" si="1150">V61/$V61</f>
        <v>1</v>
      </c>
      <c r="AE61" s="71">
        <f t="shared" si="1150"/>
        <v>2.923479085</v>
      </c>
      <c r="AF61" s="71">
        <f t="shared" si="1150"/>
        <v>6.136756845</v>
      </c>
      <c r="AG61" s="71">
        <f t="shared" si="1150"/>
        <v>0.2494086277</v>
      </c>
      <c r="AH61" s="80">
        <f t="shared" ref="AH61:AK61" si="1151">AD61*COS(Z61)</f>
        <v>1</v>
      </c>
      <c r="AI61" s="80">
        <f t="shared" si="1151"/>
        <v>-2.923479085</v>
      </c>
      <c r="AJ61" s="80">
        <f t="shared" si="1151"/>
        <v>6.136756845</v>
      </c>
      <c r="AK61" s="80">
        <f t="shared" si="1151"/>
        <v>-0.2494086277</v>
      </c>
      <c r="AL61" s="80">
        <f t="shared" ref="AL61:AO61" si="1152">AD61*SIN(Z61)</f>
        <v>0</v>
      </c>
      <c r="AM61" s="80">
        <f t="shared" si="1152"/>
        <v>0</v>
      </c>
      <c r="AN61" s="80">
        <f t="shared" si="1152"/>
        <v>0</v>
      </c>
      <c r="AO61" s="80">
        <f t="shared" si="1152"/>
        <v>0</v>
      </c>
      <c r="AP61" s="50">
        <f t="shared" si="41"/>
        <v>9.424777961</v>
      </c>
      <c r="AQ61" s="72">
        <f t="shared" si="42"/>
        <v>9.424777961</v>
      </c>
      <c r="AR61" s="72">
        <f t="shared" si="43"/>
        <v>3.141592654</v>
      </c>
      <c r="AS61" s="72">
        <f t="shared" si="44"/>
        <v>3.141592654</v>
      </c>
      <c r="AT61" s="73">
        <f t="shared" si="45"/>
        <v>24.98618629</v>
      </c>
      <c r="AU61" s="74">
        <f t="shared" si="46"/>
        <v>24.98618629</v>
      </c>
      <c r="AV61" s="75">
        <f t="shared" si="47"/>
        <v>49.97237258</v>
      </c>
      <c r="AW61" s="75">
        <f t="shared" si="48"/>
        <v>0</v>
      </c>
      <c r="AX61" s="75">
        <f t="shared" si="49"/>
        <v>0</v>
      </c>
      <c r="AY61" s="75">
        <f t="shared" si="50"/>
        <v>49.97237258</v>
      </c>
      <c r="AZ61" s="50">
        <f t="shared" ref="AZ61:BA61" si="1153">AZ$1*AA61</f>
        <v>3.141592654</v>
      </c>
      <c r="BA61" s="50">
        <f t="shared" si="1153"/>
        <v>0</v>
      </c>
      <c r="BB61" s="72">
        <f t="shared" si="52"/>
        <v>3.141592654</v>
      </c>
      <c r="BC61" s="72">
        <f t="shared" si="53"/>
        <v>3.141592654</v>
      </c>
      <c r="BD61" s="72">
        <f t="shared" si="54"/>
        <v>3.141592654</v>
      </c>
      <c r="BE61" s="73">
        <f t="shared" ref="BE61:BF61" si="1154">POWER(AE61,BE$1)</f>
        <v>2.923479085</v>
      </c>
      <c r="BF61" s="73">
        <f t="shared" si="1154"/>
        <v>6.136756845</v>
      </c>
      <c r="BG61" s="74">
        <f t="shared" si="56"/>
        <v>17.94068029</v>
      </c>
      <c r="BH61" s="75">
        <f t="shared" si="57"/>
        <v>-161.4661226</v>
      </c>
      <c r="BI61" s="75">
        <f t="shared" si="58"/>
        <v>0</v>
      </c>
      <c r="BJ61" s="75">
        <f t="shared" si="59"/>
        <v>3.141592654</v>
      </c>
      <c r="BK61" s="75">
        <f t="shared" si="60"/>
        <v>161.4661226</v>
      </c>
      <c r="BL61" s="50">
        <f t="shared" si="61"/>
        <v>3.141592654</v>
      </c>
      <c r="BM61" s="72">
        <f t="shared" si="62"/>
        <v>3.141592654</v>
      </c>
      <c r="BN61" s="72">
        <f t="shared" si="63"/>
        <v>3.141592654</v>
      </c>
      <c r="BO61" s="72">
        <f t="shared" si="64"/>
        <v>3.141592654</v>
      </c>
      <c r="BP61" s="73">
        <f t="shared" si="65"/>
        <v>0.2494086277</v>
      </c>
      <c r="BQ61" s="74">
        <f t="shared" si="66"/>
        <v>0.2494086277</v>
      </c>
      <c r="BR61" s="75">
        <f t="shared" si="67"/>
        <v>6.734032948</v>
      </c>
      <c r="BS61" s="75">
        <f t="shared" si="68"/>
        <v>0</v>
      </c>
      <c r="BT61" s="75">
        <f t="shared" si="69"/>
        <v>0</v>
      </c>
      <c r="BU61" s="75">
        <f t="shared" si="70"/>
        <v>6.734032948</v>
      </c>
      <c r="BV61" s="76">
        <f t="shared" ref="BV61:BW61" si="1155">AV61+BH61+BR61</f>
        <v>-104.7597171</v>
      </c>
      <c r="BW61" s="76">
        <f t="shared" si="1155"/>
        <v>0</v>
      </c>
      <c r="BX61" s="76">
        <f t="shared" si="72"/>
        <v>3.141592654</v>
      </c>
      <c r="BY61" s="77">
        <f t="shared" si="73"/>
        <v>104.7597171</v>
      </c>
      <c r="BZ61" s="50">
        <f t="shared" ref="BZ61:CA61" si="1156">BZ$1*AA61</f>
        <v>6.283185307</v>
      </c>
      <c r="CA61" s="50">
        <f t="shared" si="1156"/>
        <v>0</v>
      </c>
      <c r="CB61" s="72">
        <f t="shared" si="75"/>
        <v>6.283185307</v>
      </c>
      <c r="CC61" s="72">
        <f t="shared" si="76"/>
        <v>0</v>
      </c>
      <c r="CD61" s="72">
        <f t="shared" si="77"/>
        <v>0</v>
      </c>
      <c r="CE61" s="73">
        <f t="shared" ref="CE61:CF61" si="1157">POWER(AE61,CE$1)</f>
        <v>8.546729961</v>
      </c>
      <c r="CF61" s="73">
        <f t="shared" si="1157"/>
        <v>37.65978458</v>
      </c>
      <c r="CG61" s="74">
        <f t="shared" si="79"/>
        <v>321.8680092</v>
      </c>
      <c r="CH61" s="75">
        <f t="shared" si="80"/>
        <v>-321.8680092</v>
      </c>
      <c r="CI61" s="75">
        <f t="shared" si="81"/>
        <v>0</v>
      </c>
      <c r="CJ61" s="75">
        <f t="shared" si="82"/>
        <v>3.141592654</v>
      </c>
      <c r="CK61" s="75">
        <f t="shared" si="83"/>
        <v>321.8680092</v>
      </c>
      <c r="CL61" s="50">
        <f t="shared" si="84"/>
        <v>0</v>
      </c>
      <c r="CM61" s="72">
        <f t="shared" si="85"/>
        <v>0</v>
      </c>
      <c r="CN61" s="72">
        <f t="shared" si="86"/>
        <v>0</v>
      </c>
      <c r="CO61" s="72">
        <f t="shared" si="87"/>
        <v>0</v>
      </c>
      <c r="CP61" s="73">
        <f t="shared" si="88"/>
        <v>231.1089408</v>
      </c>
      <c r="CQ61" s="74">
        <f t="shared" si="89"/>
        <v>231.1089408</v>
      </c>
      <c r="CR61" s="75">
        <f t="shared" si="90"/>
        <v>924.4357632</v>
      </c>
      <c r="CS61" s="75">
        <f t="shared" si="91"/>
        <v>0</v>
      </c>
      <c r="CT61" s="75">
        <f t="shared" si="92"/>
        <v>0</v>
      </c>
      <c r="CU61" s="75">
        <f t="shared" si="93"/>
        <v>924.4357632</v>
      </c>
      <c r="CV61" s="50">
        <f t="shared" si="94"/>
        <v>9.424777961</v>
      </c>
      <c r="CW61" s="50">
        <f t="shared" si="95"/>
        <v>3.141592654</v>
      </c>
      <c r="CX61" s="72">
        <f t="shared" si="96"/>
        <v>12.56637061</v>
      </c>
      <c r="CY61" s="72">
        <f t="shared" si="97"/>
        <v>0</v>
      </c>
      <c r="CZ61" s="72">
        <f t="shared" si="98"/>
        <v>0</v>
      </c>
      <c r="DA61" s="73">
        <f t="shared" si="99"/>
        <v>24.98618629</v>
      </c>
      <c r="DB61" s="73">
        <f t="shared" si="100"/>
        <v>0.2494086277</v>
      </c>
      <c r="DC61" s="74">
        <f t="shared" si="101"/>
        <v>6.231770434</v>
      </c>
      <c r="DD61" s="75">
        <f t="shared" si="102"/>
        <v>24.92708174</v>
      </c>
      <c r="DE61" s="75">
        <f t="shared" si="103"/>
        <v>0</v>
      </c>
      <c r="DF61" s="75">
        <f t="shared" si="104"/>
        <v>0</v>
      </c>
      <c r="DG61" s="75">
        <f t="shared" si="105"/>
        <v>24.92708174</v>
      </c>
      <c r="DH61" s="50">
        <f t="shared" ref="DH61:DJ61" si="1158">DH$1*AA61</f>
        <v>3.141592654</v>
      </c>
      <c r="DI61" s="50">
        <f t="shared" si="1158"/>
        <v>0</v>
      </c>
      <c r="DJ61" s="50">
        <f t="shared" si="1158"/>
        <v>3.141592654</v>
      </c>
      <c r="DK61" s="72">
        <f t="shared" si="107"/>
        <v>6.283185307</v>
      </c>
      <c r="DL61" s="72">
        <f t="shared" si="108"/>
        <v>0</v>
      </c>
      <c r="DM61" s="72">
        <f t="shared" si="109"/>
        <v>0</v>
      </c>
      <c r="DN61" s="73">
        <f t="shared" ref="DN61:DP61" si="1159">POWER(AE61,DN$1)</f>
        <v>2.923479085</v>
      </c>
      <c r="DO61" s="73">
        <f t="shared" si="1159"/>
        <v>6.136756845</v>
      </c>
      <c r="DP61" s="73">
        <f t="shared" si="1159"/>
        <v>0.2494086277</v>
      </c>
      <c r="DQ61" s="74">
        <f t="shared" si="111"/>
        <v>4.474560451</v>
      </c>
      <c r="DR61" s="75">
        <f t="shared" si="112"/>
        <v>-80.54208812</v>
      </c>
      <c r="DS61" s="75">
        <f t="shared" si="113"/>
        <v>0</v>
      </c>
      <c r="DT61" s="75">
        <f t="shared" si="114"/>
        <v>3.141592654</v>
      </c>
      <c r="DU61" s="75">
        <f t="shared" si="115"/>
        <v>80.54208812</v>
      </c>
      <c r="DV61" s="50">
        <f t="shared" si="116"/>
        <v>6.283185307</v>
      </c>
      <c r="DW61" s="72">
        <f t="shared" si="117"/>
        <v>6.283185307</v>
      </c>
      <c r="DX61" s="72">
        <f t="shared" si="118"/>
        <v>0</v>
      </c>
      <c r="DY61" s="72">
        <f t="shared" si="119"/>
        <v>0</v>
      </c>
      <c r="DZ61" s="73">
        <f t="shared" si="120"/>
        <v>0.06220466358</v>
      </c>
      <c r="EA61" s="74">
        <f t="shared" si="121"/>
        <v>0.06220466358</v>
      </c>
      <c r="EB61" s="75">
        <f t="shared" si="122"/>
        <v>1.679525917</v>
      </c>
      <c r="EC61" s="75">
        <f t="shared" si="123"/>
        <v>0</v>
      </c>
      <c r="ED61" s="75">
        <f t="shared" si="124"/>
        <v>0</v>
      </c>
      <c r="EE61" s="75">
        <f t="shared" si="125"/>
        <v>1.679525917</v>
      </c>
      <c r="EF61" s="76">
        <f t="shared" ref="EF61:EG61" si="1160">CH61+CR61+DD61+DR61+EB61</f>
        <v>548.6322735</v>
      </c>
      <c r="EG61" s="76">
        <f t="shared" si="1160"/>
        <v>0</v>
      </c>
      <c r="EH61" s="76">
        <f t="shared" si="127"/>
        <v>0</v>
      </c>
      <c r="EI61" s="77">
        <f t="shared" si="128"/>
        <v>548.6322735</v>
      </c>
      <c r="EJ61" s="50">
        <f t="shared" si="129"/>
        <v>0</v>
      </c>
      <c r="EK61" s="72">
        <f t="shared" si="130"/>
        <v>0</v>
      </c>
      <c r="EL61" s="72">
        <f t="shared" si="131"/>
        <v>0</v>
      </c>
      <c r="EM61" s="72">
        <f t="shared" si="132"/>
        <v>0</v>
      </c>
      <c r="EN61" s="73">
        <f t="shared" si="133"/>
        <v>23.42290062</v>
      </c>
      <c r="EO61" s="74">
        <f t="shared" si="134"/>
        <v>23.42290062</v>
      </c>
      <c r="EP61" s="75">
        <f t="shared" si="135"/>
        <v>121.7089618</v>
      </c>
      <c r="EQ61" s="75">
        <f t="shared" si="136"/>
        <v>0</v>
      </c>
      <c r="ER61" s="75">
        <f t="shared" si="137"/>
        <v>0</v>
      </c>
      <c r="ES61" s="75">
        <f t="shared" si="138"/>
        <v>121.7089618</v>
      </c>
      <c r="ET61" s="76">
        <f t="shared" ref="ET61:EU61" si="1161">BV61+EP61</f>
        <v>16.94924475</v>
      </c>
      <c r="EU61" s="76">
        <f t="shared" si="1161"/>
        <v>0</v>
      </c>
      <c r="EV61" s="76">
        <f t="shared" si="140"/>
        <v>0</v>
      </c>
      <c r="EW61" s="77">
        <f t="shared" si="141"/>
        <v>16.94924475</v>
      </c>
      <c r="EX61" s="50">
        <f t="shared" si="142"/>
        <v>0</v>
      </c>
      <c r="EY61" s="72">
        <f t="shared" si="143"/>
        <v>0</v>
      </c>
      <c r="EZ61" s="72">
        <f t="shared" si="144"/>
        <v>0</v>
      </c>
      <c r="FA61" s="72">
        <f t="shared" si="145"/>
        <v>0</v>
      </c>
      <c r="FB61" s="73">
        <f t="shared" si="146"/>
        <v>2.568720098</v>
      </c>
      <c r="FC61" s="74">
        <f t="shared" si="147"/>
        <v>2.568720098</v>
      </c>
      <c r="FD61" s="75">
        <f t="shared" si="148"/>
        <v>0.6795981642</v>
      </c>
      <c r="FE61" s="75">
        <f t="shared" si="149"/>
        <v>0</v>
      </c>
      <c r="FF61" s="75">
        <f t="shared" si="150"/>
        <v>0</v>
      </c>
      <c r="FG61" s="75">
        <f t="shared" si="151"/>
        <v>0.6795981642</v>
      </c>
      <c r="FH61" s="50">
        <f t="shared" si="152"/>
        <v>6.283185307</v>
      </c>
      <c r="FI61" s="72">
        <f t="shared" si="153"/>
        <v>6.283185307</v>
      </c>
      <c r="FJ61" s="72">
        <f t="shared" si="154"/>
        <v>0</v>
      </c>
      <c r="FK61" s="72">
        <f t="shared" si="155"/>
        <v>0</v>
      </c>
      <c r="FL61" s="73">
        <f t="shared" si="156"/>
        <v>8.546729961</v>
      </c>
      <c r="FM61" s="74">
        <f t="shared" si="157"/>
        <v>8.546729961</v>
      </c>
      <c r="FN61" s="75">
        <f t="shared" si="158"/>
        <v>-8.546729961</v>
      </c>
      <c r="FO61" s="75">
        <f t="shared" si="159"/>
        <v>0</v>
      </c>
      <c r="FP61" s="75">
        <f t="shared" si="160"/>
        <v>3.141592654</v>
      </c>
      <c r="FQ61" s="75">
        <f t="shared" si="161"/>
        <v>8.546729961</v>
      </c>
      <c r="FR61" s="76">
        <f t="shared" si="162"/>
        <v>9.863540575</v>
      </c>
      <c r="FS61" s="76">
        <f t="shared" si="163"/>
        <v>0</v>
      </c>
      <c r="FT61" s="76">
        <f t="shared" si="164"/>
        <v>0</v>
      </c>
      <c r="FU61" s="77">
        <f t="shared" si="165"/>
        <v>9.863540575</v>
      </c>
      <c r="FV61" s="50">
        <f t="shared" si="166"/>
        <v>0</v>
      </c>
      <c r="FW61" s="50">
        <f t="shared" si="167"/>
        <v>0</v>
      </c>
      <c r="FX61" s="72">
        <f t="shared" si="168"/>
        <v>0</v>
      </c>
      <c r="FY61" s="72">
        <f t="shared" si="169"/>
        <v>0</v>
      </c>
      <c r="FZ61" s="72">
        <f t="shared" si="170"/>
        <v>0</v>
      </c>
      <c r="GA61" s="73">
        <f t="shared" si="171"/>
        <v>9.863540575</v>
      </c>
      <c r="GB61" s="73">
        <f t="shared" si="172"/>
        <v>1.471457771</v>
      </c>
      <c r="GC61" s="74">
        <f t="shared" si="173"/>
        <v>14.51378343</v>
      </c>
      <c r="GD61" s="75">
        <f t="shared" si="174"/>
        <v>1.612642603</v>
      </c>
      <c r="GE61" s="75">
        <f t="shared" si="175"/>
        <v>0</v>
      </c>
      <c r="GF61" s="75">
        <f t="shared" si="176"/>
        <v>0</v>
      </c>
      <c r="GG61" s="75">
        <f t="shared" si="177"/>
        <v>1.612642603</v>
      </c>
      <c r="GH61" s="78">
        <f t="shared" si="178"/>
        <v>-0.5</v>
      </c>
      <c r="GI61" s="78">
        <f t="shared" si="179"/>
        <v>-0.8660254038</v>
      </c>
      <c r="GJ61" s="78">
        <f t="shared" si="180"/>
        <v>-2.094395102</v>
      </c>
      <c r="GK61" s="78">
        <f t="shared" si="181"/>
        <v>1</v>
      </c>
      <c r="GL61" s="79">
        <f t="shared" si="182"/>
        <v>-0.5</v>
      </c>
      <c r="GM61" s="79">
        <f t="shared" si="183"/>
        <v>0.8660254038</v>
      </c>
      <c r="GN61" s="79">
        <f t="shared" si="184"/>
        <v>2.094395102</v>
      </c>
      <c r="GO61" s="79">
        <f t="shared" si="185"/>
        <v>1</v>
      </c>
      <c r="GP61" s="50">
        <f t="shared" si="186"/>
        <v>-2.094395102</v>
      </c>
      <c r="GQ61" s="50">
        <f t="shared" si="187"/>
        <v>0</v>
      </c>
      <c r="GR61" s="72">
        <f t="shared" si="188"/>
        <v>-2.094395102</v>
      </c>
      <c r="GS61" s="72">
        <f t="shared" si="189"/>
        <v>-2.094395102</v>
      </c>
      <c r="GT61" s="72">
        <f t="shared" si="190"/>
        <v>-2.094395102</v>
      </c>
      <c r="GU61" s="73">
        <f t="shared" si="191"/>
        <v>1</v>
      </c>
      <c r="GV61" s="73">
        <f t="shared" si="192"/>
        <v>0.6795981642</v>
      </c>
      <c r="GW61" s="74">
        <f t="shared" si="193"/>
        <v>0.6795981642</v>
      </c>
      <c r="GX61" s="75">
        <f t="shared" si="194"/>
        <v>-0.3397990821</v>
      </c>
      <c r="GY61" s="75">
        <f t="shared" si="195"/>
        <v>-0.5885492746</v>
      </c>
      <c r="GZ61" s="75">
        <f t="shared" si="196"/>
        <v>-2.094395102</v>
      </c>
      <c r="HA61" s="75">
        <f t="shared" si="197"/>
        <v>0.6795981642</v>
      </c>
      <c r="HB61" s="50">
        <f t="shared" si="198"/>
        <v>2.094395102</v>
      </c>
      <c r="HC61" s="50">
        <f t="shared" si="199"/>
        <v>0</v>
      </c>
      <c r="HD61" s="72">
        <f t="shared" si="200"/>
        <v>2.094395102</v>
      </c>
      <c r="HE61" s="72">
        <f t="shared" si="201"/>
        <v>2.094395102</v>
      </c>
      <c r="HF61" s="72">
        <f t="shared" si="202"/>
        <v>2.094395102</v>
      </c>
      <c r="HG61" s="73">
        <f t="shared" si="203"/>
        <v>1</v>
      </c>
      <c r="HH61" s="73">
        <f t="shared" si="204"/>
        <v>1.612642603</v>
      </c>
      <c r="HI61" s="74">
        <f t="shared" si="205"/>
        <v>1.612642603</v>
      </c>
      <c r="HJ61" s="75">
        <f t="shared" si="206"/>
        <v>-0.8063213016</v>
      </c>
      <c r="HK61" s="75">
        <f t="shared" si="207"/>
        <v>1.396589462</v>
      </c>
      <c r="HL61" s="75">
        <f t="shared" si="208"/>
        <v>2.094395102</v>
      </c>
      <c r="HM61" s="75">
        <f t="shared" si="209"/>
        <v>1.612642603</v>
      </c>
      <c r="HN61" s="50">
        <f t="shared" si="210"/>
        <v>2.094395102</v>
      </c>
      <c r="HO61" s="50">
        <f t="shared" si="211"/>
        <v>0</v>
      </c>
      <c r="HP61" s="72">
        <f t="shared" si="212"/>
        <v>2.094395102</v>
      </c>
      <c r="HQ61" s="72">
        <f t="shared" si="213"/>
        <v>2.094395102</v>
      </c>
      <c r="HR61" s="72">
        <f t="shared" si="214"/>
        <v>2.094395102</v>
      </c>
      <c r="HS61" s="73">
        <f t="shared" si="215"/>
        <v>1</v>
      </c>
      <c r="HT61" s="73">
        <f t="shared" si="216"/>
        <v>0.6795981642</v>
      </c>
      <c r="HU61" s="74">
        <f t="shared" si="217"/>
        <v>0.6795981642</v>
      </c>
      <c r="HV61" s="75">
        <f t="shared" si="218"/>
        <v>-0.3397990821</v>
      </c>
      <c r="HW61" s="75">
        <f t="shared" si="219"/>
        <v>0.5885492746</v>
      </c>
      <c r="HX61" s="75">
        <f t="shared" si="220"/>
        <v>2.094395102</v>
      </c>
      <c r="HY61" s="75">
        <f t="shared" si="221"/>
        <v>0.6795981642</v>
      </c>
      <c r="HZ61" s="50">
        <f t="shared" si="222"/>
        <v>-2.094395102</v>
      </c>
      <c r="IA61" s="50">
        <f t="shared" si="223"/>
        <v>0</v>
      </c>
      <c r="IB61" s="72">
        <f t="shared" si="224"/>
        <v>-2.094395102</v>
      </c>
      <c r="IC61" s="72">
        <f t="shared" si="225"/>
        <v>-2.094395102</v>
      </c>
      <c r="ID61" s="72">
        <f t="shared" si="226"/>
        <v>-2.094395102</v>
      </c>
      <c r="IE61" s="73">
        <f t="shared" si="227"/>
        <v>1</v>
      </c>
      <c r="IF61" s="73">
        <f t="shared" si="228"/>
        <v>1.612642603</v>
      </c>
      <c r="IG61" s="74">
        <f t="shared" si="229"/>
        <v>1.612642603</v>
      </c>
      <c r="IH61" s="75">
        <f t="shared" si="230"/>
        <v>-0.8063213016</v>
      </c>
      <c r="II61" s="75">
        <f t="shared" si="231"/>
        <v>-1.396589462</v>
      </c>
      <c r="IJ61" s="75">
        <f t="shared" si="232"/>
        <v>-2.094395102</v>
      </c>
      <c r="IK61" s="75">
        <f t="shared" si="233"/>
        <v>1.612642603</v>
      </c>
    </row>
    <row r="62" ht="12.75" customHeight="1">
      <c r="A62" s="80">
        <f>'Cubic Input'!P66</f>
        <v>0.1421007032</v>
      </c>
      <c r="B62" s="80">
        <f>'Cubic Input'!Q66</f>
        <v>0.2258879542</v>
      </c>
      <c r="C62" s="80">
        <f>'Cubic Input'!R66</f>
        <v>0.7679669573</v>
      </c>
      <c r="D62" s="80">
        <f>'Cubic Input'!S66</f>
        <v>0.0597512541</v>
      </c>
      <c r="E62" s="80">
        <f t="shared" ref="E62:H62" si="1162">0</f>
        <v>0</v>
      </c>
      <c r="F62" s="80">
        <f t="shared" si="1162"/>
        <v>0</v>
      </c>
      <c r="G62" s="80">
        <f t="shared" si="1162"/>
        <v>0</v>
      </c>
      <c r="H62" s="81">
        <f t="shared" si="1162"/>
        <v>0</v>
      </c>
      <c r="I62" s="65">
        <f>'Cubic Input'!M66</f>
        <v>-0.08657229632</v>
      </c>
      <c r="J62" s="66">
        <f t="shared" si="27"/>
        <v>-0.07957369968</v>
      </c>
      <c r="K62" s="66">
        <f t="shared" si="28"/>
        <v>-0.7550296051</v>
      </c>
      <c r="L62" s="67">
        <f t="shared" si="29"/>
        <v>-0.07957369968</v>
      </c>
      <c r="M62" s="67">
        <f t="shared" si="30"/>
        <v>0</v>
      </c>
      <c r="N62" s="68">
        <f t="shared" si="31"/>
        <v>-0.7550296051</v>
      </c>
      <c r="O62" s="68">
        <f t="shared" si="32"/>
        <v>-2.171210409</v>
      </c>
      <c r="P62" s="69">
        <f t="shared" si="33"/>
        <v>-0.7550296051</v>
      </c>
      <c r="Q62" s="69">
        <f t="shared" si="34"/>
        <v>2.171210409</v>
      </c>
      <c r="R62" s="70">
        <f t="shared" ref="R62:U62" si="1163">ATAN2(A62,E62)</f>
        <v>0</v>
      </c>
      <c r="S62" s="70">
        <f t="shared" si="1163"/>
        <v>0</v>
      </c>
      <c r="T62" s="70">
        <f t="shared" si="1163"/>
        <v>0</v>
      </c>
      <c r="U62" s="70">
        <f t="shared" si="1163"/>
        <v>0</v>
      </c>
      <c r="V62" s="70">
        <f t="shared" ref="V62:Y62" si="1164">SQRT(POWER(A62,2)+POWER(E62,2))</f>
        <v>0.1421007032</v>
      </c>
      <c r="W62" s="70">
        <f t="shared" si="1164"/>
        <v>0.2258879542</v>
      </c>
      <c r="X62" s="70">
        <f t="shared" si="1164"/>
        <v>0.7679669573</v>
      </c>
      <c r="Y62" s="70">
        <f t="shared" si="1164"/>
        <v>0.0597512541</v>
      </c>
      <c r="Z62" s="71">
        <f t="shared" ref="Z62:AC62" si="1165">R62-$R62</f>
        <v>0</v>
      </c>
      <c r="AA62" s="71">
        <f t="shared" si="1165"/>
        <v>0</v>
      </c>
      <c r="AB62" s="71">
        <f t="shared" si="1165"/>
        <v>0</v>
      </c>
      <c r="AC62" s="71">
        <f t="shared" si="1165"/>
        <v>0</v>
      </c>
      <c r="AD62" s="71">
        <f t="shared" ref="AD62:AG62" si="1166">V62/$V62</f>
        <v>1</v>
      </c>
      <c r="AE62" s="71">
        <f t="shared" si="1166"/>
        <v>1.58963291</v>
      </c>
      <c r="AF62" s="71">
        <f t="shared" si="1166"/>
        <v>5.404385343</v>
      </c>
      <c r="AG62" s="71">
        <f t="shared" si="1166"/>
        <v>0.420485281</v>
      </c>
      <c r="AH62" s="80">
        <f t="shared" ref="AH62:AK62" si="1167">AD62*COS(Z62)</f>
        <v>1</v>
      </c>
      <c r="AI62" s="80">
        <f t="shared" si="1167"/>
        <v>1.58963291</v>
      </c>
      <c r="AJ62" s="80">
        <f t="shared" si="1167"/>
        <v>5.404385343</v>
      </c>
      <c r="AK62" s="80">
        <f t="shared" si="1167"/>
        <v>0.420485281</v>
      </c>
      <c r="AL62" s="80">
        <f t="shared" ref="AL62:AO62" si="1168">AD62*SIN(Z62)</f>
        <v>0</v>
      </c>
      <c r="AM62" s="80">
        <f t="shared" si="1168"/>
        <v>0</v>
      </c>
      <c r="AN62" s="80">
        <f t="shared" si="1168"/>
        <v>0</v>
      </c>
      <c r="AO62" s="80">
        <f t="shared" si="1168"/>
        <v>0</v>
      </c>
      <c r="AP62" s="50">
        <f t="shared" si="41"/>
        <v>0</v>
      </c>
      <c r="AQ62" s="72">
        <f t="shared" si="42"/>
        <v>0</v>
      </c>
      <c r="AR62" s="72">
        <f t="shared" si="43"/>
        <v>0</v>
      </c>
      <c r="AS62" s="72">
        <f t="shared" si="44"/>
        <v>0</v>
      </c>
      <c r="AT62" s="73">
        <f t="shared" si="45"/>
        <v>4.016895521</v>
      </c>
      <c r="AU62" s="74">
        <f t="shared" si="46"/>
        <v>4.016895521</v>
      </c>
      <c r="AV62" s="75">
        <f t="shared" si="47"/>
        <v>-8.033791042</v>
      </c>
      <c r="AW62" s="75">
        <f t="shared" si="48"/>
        <v>0</v>
      </c>
      <c r="AX62" s="75">
        <f t="shared" si="49"/>
        <v>3.141592654</v>
      </c>
      <c r="AY62" s="75">
        <f t="shared" si="50"/>
        <v>8.033791042</v>
      </c>
      <c r="AZ62" s="50">
        <f t="shared" ref="AZ62:BA62" si="1169">AZ$1*AA62</f>
        <v>0</v>
      </c>
      <c r="BA62" s="50">
        <f t="shared" si="1169"/>
        <v>0</v>
      </c>
      <c r="BB62" s="72">
        <f t="shared" si="52"/>
        <v>0</v>
      </c>
      <c r="BC62" s="72">
        <f t="shared" si="53"/>
        <v>0</v>
      </c>
      <c r="BD62" s="72">
        <f t="shared" si="54"/>
        <v>0</v>
      </c>
      <c r="BE62" s="73">
        <f t="shared" ref="BE62:BF62" si="1170">POWER(AE62,BE$1)</f>
        <v>1.58963291</v>
      </c>
      <c r="BF62" s="73">
        <f t="shared" si="1170"/>
        <v>5.404385343</v>
      </c>
      <c r="BG62" s="74">
        <f t="shared" si="56"/>
        <v>8.590988798</v>
      </c>
      <c r="BH62" s="75">
        <f t="shared" si="57"/>
        <v>77.31889918</v>
      </c>
      <c r="BI62" s="75">
        <f t="shared" si="58"/>
        <v>0</v>
      </c>
      <c r="BJ62" s="75">
        <f t="shared" si="59"/>
        <v>0</v>
      </c>
      <c r="BK62" s="75">
        <f t="shared" si="60"/>
        <v>77.31889918</v>
      </c>
      <c r="BL62" s="50">
        <f t="shared" si="61"/>
        <v>0</v>
      </c>
      <c r="BM62" s="72">
        <f t="shared" si="62"/>
        <v>0</v>
      </c>
      <c r="BN62" s="72">
        <f t="shared" si="63"/>
        <v>0</v>
      </c>
      <c r="BO62" s="72">
        <f t="shared" si="64"/>
        <v>0</v>
      </c>
      <c r="BP62" s="73">
        <f t="shared" si="65"/>
        <v>0.420485281</v>
      </c>
      <c r="BQ62" s="74">
        <f t="shared" si="66"/>
        <v>0.420485281</v>
      </c>
      <c r="BR62" s="75">
        <f t="shared" si="67"/>
        <v>-11.35310259</v>
      </c>
      <c r="BS62" s="75">
        <f t="shared" si="68"/>
        <v>0</v>
      </c>
      <c r="BT62" s="75">
        <f t="shared" si="69"/>
        <v>3.141592654</v>
      </c>
      <c r="BU62" s="75">
        <f t="shared" si="70"/>
        <v>11.35310259</v>
      </c>
      <c r="BV62" s="76">
        <f t="shared" ref="BV62:BW62" si="1171">AV62+BH62+BR62</f>
        <v>57.93200555</v>
      </c>
      <c r="BW62" s="76">
        <f t="shared" si="1171"/>
        <v>0</v>
      </c>
      <c r="BX62" s="76">
        <f t="shared" si="72"/>
        <v>0</v>
      </c>
      <c r="BY62" s="77">
        <f t="shared" si="73"/>
        <v>57.93200555</v>
      </c>
      <c r="BZ62" s="50">
        <f t="shared" ref="BZ62:CA62" si="1172">BZ$1*AA62</f>
        <v>0</v>
      </c>
      <c r="CA62" s="50">
        <f t="shared" si="1172"/>
        <v>0</v>
      </c>
      <c r="CB62" s="72">
        <f t="shared" si="75"/>
        <v>0</v>
      </c>
      <c r="CC62" s="72">
        <f t="shared" si="76"/>
        <v>0</v>
      </c>
      <c r="CD62" s="72">
        <f t="shared" si="77"/>
        <v>0</v>
      </c>
      <c r="CE62" s="73">
        <f t="shared" ref="CE62:CF62" si="1173">POWER(AE62,CE$1)</f>
        <v>2.526932788</v>
      </c>
      <c r="CF62" s="73">
        <f t="shared" si="1173"/>
        <v>29.20738093</v>
      </c>
      <c r="CG62" s="74">
        <f t="shared" si="79"/>
        <v>73.80508853</v>
      </c>
      <c r="CH62" s="75">
        <f t="shared" si="80"/>
        <v>-73.80508853</v>
      </c>
      <c r="CI62" s="75">
        <f t="shared" si="81"/>
        <v>0</v>
      </c>
      <c r="CJ62" s="75">
        <f t="shared" si="82"/>
        <v>3.141592654</v>
      </c>
      <c r="CK62" s="75">
        <f t="shared" si="83"/>
        <v>73.80508853</v>
      </c>
      <c r="CL62" s="50">
        <f t="shared" si="84"/>
        <v>0</v>
      </c>
      <c r="CM62" s="72">
        <f t="shared" si="85"/>
        <v>0</v>
      </c>
      <c r="CN62" s="72">
        <f t="shared" si="86"/>
        <v>0</v>
      </c>
      <c r="CO62" s="72">
        <f t="shared" si="87"/>
        <v>0</v>
      </c>
      <c r="CP62" s="73">
        <f t="shared" si="88"/>
        <v>157.8479414</v>
      </c>
      <c r="CQ62" s="74">
        <f t="shared" si="89"/>
        <v>157.8479414</v>
      </c>
      <c r="CR62" s="75">
        <f t="shared" si="90"/>
        <v>631.3917656</v>
      </c>
      <c r="CS62" s="75">
        <f t="shared" si="91"/>
        <v>0</v>
      </c>
      <c r="CT62" s="75">
        <f t="shared" si="92"/>
        <v>0</v>
      </c>
      <c r="CU62" s="75">
        <f t="shared" si="93"/>
        <v>631.3917656</v>
      </c>
      <c r="CV62" s="50">
        <f t="shared" si="94"/>
        <v>0</v>
      </c>
      <c r="CW62" s="50">
        <f t="shared" si="95"/>
        <v>0</v>
      </c>
      <c r="CX62" s="72">
        <f t="shared" si="96"/>
        <v>0</v>
      </c>
      <c r="CY62" s="72">
        <f t="shared" si="97"/>
        <v>0</v>
      </c>
      <c r="CZ62" s="72">
        <f t="shared" si="98"/>
        <v>0</v>
      </c>
      <c r="DA62" s="73">
        <f t="shared" si="99"/>
        <v>4.016895521</v>
      </c>
      <c r="DB62" s="73">
        <f t="shared" si="100"/>
        <v>0.420485281</v>
      </c>
      <c r="DC62" s="74">
        <f t="shared" si="101"/>
        <v>1.689045442</v>
      </c>
      <c r="DD62" s="75">
        <f t="shared" si="102"/>
        <v>6.756181768</v>
      </c>
      <c r="DE62" s="75">
        <f t="shared" si="103"/>
        <v>0</v>
      </c>
      <c r="DF62" s="75">
        <f t="shared" si="104"/>
        <v>0</v>
      </c>
      <c r="DG62" s="75">
        <f t="shared" si="105"/>
        <v>6.756181768</v>
      </c>
      <c r="DH62" s="50">
        <f t="shared" ref="DH62:DJ62" si="1174">DH$1*AA62</f>
        <v>0</v>
      </c>
      <c r="DI62" s="50">
        <f t="shared" si="1174"/>
        <v>0</v>
      </c>
      <c r="DJ62" s="50">
        <f t="shared" si="1174"/>
        <v>0</v>
      </c>
      <c r="DK62" s="72">
        <f t="shared" si="107"/>
        <v>0</v>
      </c>
      <c r="DL62" s="72">
        <f t="shared" si="108"/>
        <v>0</v>
      </c>
      <c r="DM62" s="72">
        <f t="shared" si="109"/>
        <v>0</v>
      </c>
      <c r="DN62" s="73">
        <f t="shared" ref="DN62:DP62" si="1175">POWER(AE62,DN$1)</f>
        <v>1.58963291</v>
      </c>
      <c r="DO62" s="73">
        <f t="shared" si="1175"/>
        <v>5.404385343</v>
      </c>
      <c r="DP62" s="73">
        <f t="shared" si="1175"/>
        <v>0.420485281</v>
      </c>
      <c r="DQ62" s="74">
        <f t="shared" si="111"/>
        <v>3.612384339</v>
      </c>
      <c r="DR62" s="75">
        <f t="shared" si="112"/>
        <v>-65.0229181</v>
      </c>
      <c r="DS62" s="75">
        <f t="shared" si="113"/>
        <v>0</v>
      </c>
      <c r="DT62" s="75">
        <f t="shared" si="114"/>
        <v>3.141592654</v>
      </c>
      <c r="DU62" s="75">
        <f t="shared" si="115"/>
        <v>65.0229181</v>
      </c>
      <c r="DV62" s="50">
        <f t="shared" si="116"/>
        <v>0</v>
      </c>
      <c r="DW62" s="72">
        <f t="shared" si="117"/>
        <v>0</v>
      </c>
      <c r="DX62" s="72">
        <f t="shared" si="118"/>
        <v>0</v>
      </c>
      <c r="DY62" s="72">
        <f t="shared" si="119"/>
        <v>0</v>
      </c>
      <c r="DZ62" s="73">
        <f t="shared" si="120"/>
        <v>0.1768078716</v>
      </c>
      <c r="EA62" s="74">
        <f t="shared" si="121"/>
        <v>0.1768078716</v>
      </c>
      <c r="EB62" s="75">
        <f t="shared" si="122"/>
        <v>4.773812532</v>
      </c>
      <c r="EC62" s="75">
        <f t="shared" si="123"/>
        <v>0</v>
      </c>
      <c r="ED62" s="75">
        <f t="shared" si="124"/>
        <v>0</v>
      </c>
      <c r="EE62" s="75">
        <f t="shared" si="125"/>
        <v>4.773812532</v>
      </c>
      <c r="EF62" s="76">
        <f t="shared" ref="EF62:EG62" si="1176">CH62+CR62+DD62+DR62+EB62</f>
        <v>504.0937532</v>
      </c>
      <c r="EG62" s="76">
        <f t="shared" si="1176"/>
        <v>0</v>
      </c>
      <c r="EH62" s="76">
        <f t="shared" si="127"/>
        <v>0</v>
      </c>
      <c r="EI62" s="77">
        <f t="shared" si="128"/>
        <v>504.0937532</v>
      </c>
      <c r="EJ62" s="50">
        <f t="shared" si="129"/>
        <v>0</v>
      </c>
      <c r="EK62" s="72">
        <f t="shared" si="130"/>
        <v>0</v>
      </c>
      <c r="EL62" s="72">
        <f t="shared" si="131"/>
        <v>0</v>
      </c>
      <c r="EM62" s="72">
        <f t="shared" si="132"/>
        <v>0</v>
      </c>
      <c r="EN62" s="73">
        <f t="shared" si="133"/>
        <v>22.45203227</v>
      </c>
      <c r="EO62" s="74">
        <f t="shared" si="134"/>
        <v>22.45203227</v>
      </c>
      <c r="EP62" s="75">
        <f t="shared" si="135"/>
        <v>116.6641819</v>
      </c>
      <c r="EQ62" s="75">
        <f t="shared" si="136"/>
        <v>0</v>
      </c>
      <c r="ER62" s="75">
        <f t="shared" si="137"/>
        <v>0</v>
      </c>
      <c r="ES62" s="75">
        <f t="shared" si="138"/>
        <v>116.6641819</v>
      </c>
      <c r="ET62" s="76">
        <f t="shared" ref="ET62:EU62" si="1177">BV62+EP62</f>
        <v>174.5961874</v>
      </c>
      <c r="EU62" s="76">
        <f t="shared" si="1177"/>
        <v>0</v>
      </c>
      <c r="EV62" s="76">
        <f t="shared" si="140"/>
        <v>0</v>
      </c>
      <c r="EW62" s="77">
        <f t="shared" si="141"/>
        <v>174.5961874</v>
      </c>
      <c r="EX62" s="50">
        <f t="shared" si="142"/>
        <v>0</v>
      </c>
      <c r="EY62" s="72">
        <f t="shared" si="143"/>
        <v>0</v>
      </c>
      <c r="EZ62" s="72">
        <f t="shared" si="144"/>
        <v>0</v>
      </c>
      <c r="FA62" s="72">
        <f t="shared" si="145"/>
        <v>0</v>
      </c>
      <c r="FB62" s="73">
        <f t="shared" si="146"/>
        <v>5.589139105</v>
      </c>
      <c r="FC62" s="74">
        <f t="shared" si="147"/>
        <v>5.589139105</v>
      </c>
      <c r="FD62" s="75">
        <f t="shared" si="148"/>
        <v>1.478700883</v>
      </c>
      <c r="FE62" s="75">
        <f t="shared" si="149"/>
        <v>0</v>
      </c>
      <c r="FF62" s="75">
        <f t="shared" si="150"/>
        <v>0</v>
      </c>
      <c r="FG62" s="75">
        <f t="shared" si="151"/>
        <v>1.478700883</v>
      </c>
      <c r="FH62" s="50">
        <f t="shared" si="152"/>
        <v>0</v>
      </c>
      <c r="FI62" s="72">
        <f t="shared" si="153"/>
        <v>0</v>
      </c>
      <c r="FJ62" s="72">
        <f t="shared" si="154"/>
        <v>0</v>
      </c>
      <c r="FK62" s="72">
        <f t="shared" si="155"/>
        <v>0</v>
      </c>
      <c r="FL62" s="73">
        <f t="shared" si="156"/>
        <v>2.526932788</v>
      </c>
      <c r="FM62" s="74">
        <f t="shared" si="157"/>
        <v>2.526932788</v>
      </c>
      <c r="FN62" s="75">
        <f t="shared" si="158"/>
        <v>-2.526932788</v>
      </c>
      <c r="FO62" s="75">
        <f t="shared" si="159"/>
        <v>0</v>
      </c>
      <c r="FP62" s="75">
        <f t="shared" si="160"/>
        <v>3.141592654</v>
      </c>
      <c r="FQ62" s="75">
        <f t="shared" si="161"/>
        <v>2.526932788</v>
      </c>
      <c r="FR62" s="76">
        <f t="shared" si="162"/>
        <v>13.68622324</v>
      </c>
      <c r="FS62" s="76">
        <f t="shared" si="163"/>
        <v>0</v>
      </c>
      <c r="FT62" s="76">
        <f t="shared" si="164"/>
        <v>0</v>
      </c>
      <c r="FU62" s="77">
        <f t="shared" si="165"/>
        <v>13.68622324</v>
      </c>
      <c r="FV62" s="50">
        <f t="shared" si="166"/>
        <v>0</v>
      </c>
      <c r="FW62" s="50">
        <f t="shared" si="167"/>
        <v>0</v>
      </c>
      <c r="FX62" s="72">
        <f t="shared" si="168"/>
        <v>0</v>
      </c>
      <c r="FY62" s="72">
        <f t="shared" si="169"/>
        <v>0</v>
      </c>
      <c r="FZ62" s="72">
        <f t="shared" si="170"/>
        <v>0</v>
      </c>
      <c r="GA62" s="73">
        <f t="shared" si="171"/>
        <v>13.68622324</v>
      </c>
      <c r="GB62" s="73">
        <f t="shared" si="172"/>
        <v>0.6762692927</v>
      </c>
      <c r="GC62" s="74">
        <f t="shared" si="173"/>
        <v>9.25557251</v>
      </c>
      <c r="GD62" s="75">
        <f t="shared" si="174"/>
        <v>1.028396946</v>
      </c>
      <c r="GE62" s="75">
        <f t="shared" si="175"/>
        <v>0</v>
      </c>
      <c r="GF62" s="75">
        <f t="shared" si="176"/>
        <v>0</v>
      </c>
      <c r="GG62" s="75">
        <f t="shared" si="177"/>
        <v>1.028396946</v>
      </c>
      <c r="GH62" s="78">
        <f t="shared" si="178"/>
        <v>-0.5</v>
      </c>
      <c r="GI62" s="78">
        <f t="shared" si="179"/>
        <v>-0.8660254038</v>
      </c>
      <c r="GJ62" s="78">
        <f t="shared" si="180"/>
        <v>-2.094395102</v>
      </c>
      <c r="GK62" s="78">
        <f t="shared" si="181"/>
        <v>1</v>
      </c>
      <c r="GL62" s="79">
        <f t="shared" si="182"/>
        <v>-0.5</v>
      </c>
      <c r="GM62" s="79">
        <f t="shared" si="183"/>
        <v>0.8660254038</v>
      </c>
      <c r="GN62" s="79">
        <f t="shared" si="184"/>
        <v>2.094395102</v>
      </c>
      <c r="GO62" s="79">
        <f t="shared" si="185"/>
        <v>1</v>
      </c>
      <c r="GP62" s="50">
        <f t="shared" si="186"/>
        <v>-2.094395102</v>
      </c>
      <c r="GQ62" s="50">
        <f t="shared" si="187"/>
        <v>0</v>
      </c>
      <c r="GR62" s="72">
        <f t="shared" si="188"/>
        <v>-2.094395102</v>
      </c>
      <c r="GS62" s="72">
        <f t="shared" si="189"/>
        <v>-2.094395102</v>
      </c>
      <c r="GT62" s="72">
        <f t="shared" si="190"/>
        <v>-2.094395102</v>
      </c>
      <c r="GU62" s="73">
        <f t="shared" si="191"/>
        <v>1</v>
      </c>
      <c r="GV62" s="73">
        <f t="shared" si="192"/>
        <v>1.478700883</v>
      </c>
      <c r="GW62" s="74">
        <f t="shared" si="193"/>
        <v>1.478700883</v>
      </c>
      <c r="GX62" s="75">
        <f t="shared" si="194"/>
        <v>-0.7393504413</v>
      </c>
      <c r="GY62" s="75">
        <f t="shared" si="195"/>
        <v>-1.280592529</v>
      </c>
      <c r="GZ62" s="75">
        <f t="shared" si="196"/>
        <v>-2.094395102</v>
      </c>
      <c r="HA62" s="75">
        <f t="shared" si="197"/>
        <v>1.478700883</v>
      </c>
      <c r="HB62" s="50">
        <f t="shared" si="198"/>
        <v>2.094395102</v>
      </c>
      <c r="HC62" s="50">
        <f t="shared" si="199"/>
        <v>0</v>
      </c>
      <c r="HD62" s="72">
        <f t="shared" si="200"/>
        <v>2.094395102</v>
      </c>
      <c r="HE62" s="72">
        <f t="shared" si="201"/>
        <v>2.094395102</v>
      </c>
      <c r="HF62" s="72">
        <f t="shared" si="202"/>
        <v>2.094395102</v>
      </c>
      <c r="HG62" s="73">
        <f t="shared" si="203"/>
        <v>1</v>
      </c>
      <c r="HH62" s="73">
        <f t="shared" si="204"/>
        <v>1.028396946</v>
      </c>
      <c r="HI62" s="74">
        <f t="shared" si="205"/>
        <v>1.028396946</v>
      </c>
      <c r="HJ62" s="75">
        <f t="shared" si="206"/>
        <v>-0.5141984728</v>
      </c>
      <c r="HK62" s="75">
        <f t="shared" si="207"/>
        <v>0.8906178801</v>
      </c>
      <c r="HL62" s="75">
        <f t="shared" si="208"/>
        <v>2.094395102</v>
      </c>
      <c r="HM62" s="75">
        <f t="shared" si="209"/>
        <v>1.028396946</v>
      </c>
      <c r="HN62" s="50">
        <f t="shared" si="210"/>
        <v>2.094395102</v>
      </c>
      <c r="HO62" s="50">
        <f t="shared" si="211"/>
        <v>0</v>
      </c>
      <c r="HP62" s="72">
        <f t="shared" si="212"/>
        <v>2.094395102</v>
      </c>
      <c r="HQ62" s="72">
        <f t="shared" si="213"/>
        <v>2.094395102</v>
      </c>
      <c r="HR62" s="72">
        <f t="shared" si="214"/>
        <v>2.094395102</v>
      </c>
      <c r="HS62" s="73">
        <f t="shared" si="215"/>
        <v>1</v>
      </c>
      <c r="HT62" s="73">
        <f t="shared" si="216"/>
        <v>1.478700883</v>
      </c>
      <c r="HU62" s="74">
        <f t="shared" si="217"/>
        <v>1.478700883</v>
      </c>
      <c r="HV62" s="75">
        <f t="shared" si="218"/>
        <v>-0.7393504413</v>
      </c>
      <c r="HW62" s="75">
        <f t="shared" si="219"/>
        <v>1.280592529</v>
      </c>
      <c r="HX62" s="75">
        <f t="shared" si="220"/>
        <v>2.094395102</v>
      </c>
      <c r="HY62" s="75">
        <f t="shared" si="221"/>
        <v>1.478700883</v>
      </c>
      <c r="HZ62" s="50">
        <f t="shared" si="222"/>
        <v>-2.094395102</v>
      </c>
      <c r="IA62" s="50">
        <f t="shared" si="223"/>
        <v>0</v>
      </c>
      <c r="IB62" s="72">
        <f t="shared" si="224"/>
        <v>-2.094395102</v>
      </c>
      <c r="IC62" s="72">
        <f t="shared" si="225"/>
        <v>-2.094395102</v>
      </c>
      <c r="ID62" s="72">
        <f t="shared" si="226"/>
        <v>-2.094395102</v>
      </c>
      <c r="IE62" s="73">
        <f t="shared" si="227"/>
        <v>1</v>
      </c>
      <c r="IF62" s="73">
        <f t="shared" si="228"/>
        <v>1.028396946</v>
      </c>
      <c r="IG62" s="74">
        <f t="shared" si="229"/>
        <v>1.028396946</v>
      </c>
      <c r="IH62" s="75">
        <f t="shared" si="230"/>
        <v>-0.5141984728</v>
      </c>
      <c r="II62" s="75">
        <f t="shared" si="231"/>
        <v>-0.8906178801</v>
      </c>
      <c r="IJ62" s="75">
        <f t="shared" si="232"/>
        <v>-2.094395102</v>
      </c>
      <c r="IK62" s="75">
        <f t="shared" si="233"/>
        <v>1.028396946</v>
      </c>
    </row>
    <row r="63" ht="12.75" customHeight="1">
      <c r="A63" s="80">
        <f>'Cubic Input'!P67</f>
        <v>0.1421007032</v>
      </c>
      <c r="B63" s="80">
        <f>'Cubic Input'!Q67</f>
        <v>0.04229354779</v>
      </c>
      <c r="C63" s="80">
        <f>'Cubic Input'!R67</f>
        <v>0.8376134867</v>
      </c>
      <c r="D63" s="80">
        <f>'Cubic Input'!S67</f>
        <v>0.0229955554</v>
      </c>
      <c r="E63" s="80">
        <f t="shared" ref="E63:H63" si="1178">0</f>
        <v>0</v>
      </c>
      <c r="F63" s="80">
        <f t="shared" si="1178"/>
        <v>0</v>
      </c>
      <c r="G63" s="80">
        <f t="shared" si="1178"/>
        <v>0</v>
      </c>
      <c r="H63" s="81">
        <f t="shared" si="1178"/>
        <v>0</v>
      </c>
      <c r="I63" s="65">
        <f>'Cubic Input'!M67</f>
        <v>-0.04458787647</v>
      </c>
      <c r="J63" s="66">
        <f t="shared" si="27"/>
        <v>-0.02748828851</v>
      </c>
      <c r="K63" s="66">
        <f t="shared" si="28"/>
        <v>-0.1350712622</v>
      </c>
      <c r="L63" s="67">
        <f t="shared" si="29"/>
        <v>-0.02748828851</v>
      </c>
      <c r="M63" s="67">
        <f t="shared" si="30"/>
        <v>0</v>
      </c>
      <c r="N63" s="68">
        <f t="shared" si="31"/>
        <v>-0.1350712622</v>
      </c>
      <c r="O63" s="68">
        <f t="shared" si="32"/>
        <v>-2.422568116</v>
      </c>
      <c r="P63" s="69">
        <f t="shared" si="33"/>
        <v>-0.1350712622</v>
      </c>
      <c r="Q63" s="69">
        <f t="shared" si="34"/>
        <v>2.422568116</v>
      </c>
      <c r="R63" s="70">
        <f t="shared" ref="R63:U63" si="1179">ATAN2(A63,E63)</f>
        <v>0</v>
      </c>
      <c r="S63" s="70">
        <f t="shared" si="1179"/>
        <v>0</v>
      </c>
      <c r="T63" s="70">
        <f t="shared" si="1179"/>
        <v>0</v>
      </c>
      <c r="U63" s="70">
        <f t="shared" si="1179"/>
        <v>0</v>
      </c>
      <c r="V63" s="70">
        <f t="shared" ref="V63:Y63" si="1180">SQRT(POWER(A63,2)+POWER(E63,2))</f>
        <v>0.1421007032</v>
      </c>
      <c r="W63" s="70">
        <f t="shared" si="1180"/>
        <v>0.04229354779</v>
      </c>
      <c r="X63" s="70">
        <f t="shared" si="1180"/>
        <v>0.8376134867</v>
      </c>
      <c r="Y63" s="70">
        <f t="shared" si="1180"/>
        <v>0.0229955554</v>
      </c>
      <c r="Z63" s="71">
        <f t="shared" ref="Z63:AC63" si="1181">R63-$R63</f>
        <v>0</v>
      </c>
      <c r="AA63" s="71">
        <f t="shared" si="1181"/>
        <v>0</v>
      </c>
      <c r="AB63" s="71">
        <f t="shared" si="1181"/>
        <v>0</v>
      </c>
      <c r="AC63" s="71">
        <f t="shared" si="1181"/>
        <v>0</v>
      </c>
      <c r="AD63" s="71">
        <f t="shared" ref="AD63:AG63" si="1182">V63/$V63</f>
        <v>1</v>
      </c>
      <c r="AE63" s="71">
        <f t="shared" si="1182"/>
        <v>0.2976308129</v>
      </c>
      <c r="AF63" s="71">
        <f t="shared" si="1182"/>
        <v>5.894506277</v>
      </c>
      <c r="AG63" s="71">
        <f t="shared" si="1182"/>
        <v>0.1618257678</v>
      </c>
      <c r="AH63" s="80">
        <f t="shared" ref="AH63:AK63" si="1183">AD63*COS(Z63)</f>
        <v>1</v>
      </c>
      <c r="AI63" s="80">
        <f t="shared" si="1183"/>
        <v>0.2976308129</v>
      </c>
      <c r="AJ63" s="80">
        <f t="shared" si="1183"/>
        <v>5.894506277</v>
      </c>
      <c r="AK63" s="80">
        <f t="shared" si="1183"/>
        <v>0.1618257678</v>
      </c>
      <c r="AL63" s="80">
        <f t="shared" ref="AL63:AO63" si="1184">AD63*SIN(Z63)</f>
        <v>0</v>
      </c>
      <c r="AM63" s="80">
        <f t="shared" si="1184"/>
        <v>0</v>
      </c>
      <c r="AN63" s="80">
        <f t="shared" si="1184"/>
        <v>0</v>
      </c>
      <c r="AO63" s="80">
        <f t="shared" si="1184"/>
        <v>0</v>
      </c>
      <c r="AP63" s="50">
        <f t="shared" si="41"/>
        <v>0</v>
      </c>
      <c r="AQ63" s="72">
        <f t="shared" si="42"/>
        <v>0</v>
      </c>
      <c r="AR63" s="72">
        <f t="shared" si="43"/>
        <v>0</v>
      </c>
      <c r="AS63" s="72">
        <f t="shared" si="44"/>
        <v>0</v>
      </c>
      <c r="AT63" s="73">
        <f t="shared" si="45"/>
        <v>0.02636535793</v>
      </c>
      <c r="AU63" s="74">
        <f t="shared" si="46"/>
        <v>0.02636535793</v>
      </c>
      <c r="AV63" s="75">
        <f t="shared" si="47"/>
        <v>-0.05273071585</v>
      </c>
      <c r="AW63" s="75">
        <f t="shared" si="48"/>
        <v>0</v>
      </c>
      <c r="AX63" s="75">
        <f t="shared" si="49"/>
        <v>3.141592654</v>
      </c>
      <c r="AY63" s="75">
        <f t="shared" si="50"/>
        <v>0.05273071585</v>
      </c>
      <c r="AZ63" s="50">
        <f t="shared" ref="AZ63:BA63" si="1185">AZ$1*AA63</f>
        <v>0</v>
      </c>
      <c r="BA63" s="50">
        <f t="shared" si="1185"/>
        <v>0</v>
      </c>
      <c r="BB63" s="72">
        <f t="shared" si="52"/>
        <v>0</v>
      </c>
      <c r="BC63" s="72">
        <f t="shared" si="53"/>
        <v>0</v>
      </c>
      <c r="BD63" s="72">
        <f t="shared" si="54"/>
        <v>0</v>
      </c>
      <c r="BE63" s="73">
        <f t="shared" ref="BE63:BF63" si="1186">POWER(AE63,BE$1)</f>
        <v>0.2976308129</v>
      </c>
      <c r="BF63" s="73">
        <f t="shared" si="1186"/>
        <v>5.894506277</v>
      </c>
      <c r="BG63" s="74">
        <f t="shared" si="56"/>
        <v>1.754386695</v>
      </c>
      <c r="BH63" s="75">
        <f t="shared" si="57"/>
        <v>15.78948025</v>
      </c>
      <c r="BI63" s="75">
        <f t="shared" si="58"/>
        <v>0</v>
      </c>
      <c r="BJ63" s="75">
        <f t="shared" si="59"/>
        <v>0</v>
      </c>
      <c r="BK63" s="75">
        <f t="shared" si="60"/>
        <v>15.78948025</v>
      </c>
      <c r="BL63" s="50">
        <f t="shared" si="61"/>
        <v>0</v>
      </c>
      <c r="BM63" s="72">
        <f t="shared" si="62"/>
        <v>0</v>
      </c>
      <c r="BN63" s="72">
        <f t="shared" si="63"/>
        <v>0</v>
      </c>
      <c r="BO63" s="72">
        <f t="shared" si="64"/>
        <v>0</v>
      </c>
      <c r="BP63" s="73">
        <f t="shared" si="65"/>
        <v>0.1618257678</v>
      </c>
      <c r="BQ63" s="74">
        <f t="shared" si="66"/>
        <v>0.1618257678</v>
      </c>
      <c r="BR63" s="75">
        <f t="shared" si="67"/>
        <v>-4.369295732</v>
      </c>
      <c r="BS63" s="75">
        <f t="shared" si="68"/>
        <v>0</v>
      </c>
      <c r="BT63" s="75">
        <f t="shared" si="69"/>
        <v>3.141592654</v>
      </c>
      <c r="BU63" s="75">
        <f t="shared" si="70"/>
        <v>4.369295732</v>
      </c>
      <c r="BV63" s="76">
        <f t="shared" ref="BV63:BW63" si="1187">AV63+BH63+BR63</f>
        <v>11.36745381</v>
      </c>
      <c r="BW63" s="76">
        <f t="shared" si="1187"/>
        <v>0</v>
      </c>
      <c r="BX63" s="76">
        <f t="shared" si="72"/>
        <v>0</v>
      </c>
      <c r="BY63" s="77">
        <f t="shared" si="73"/>
        <v>11.36745381</v>
      </c>
      <c r="BZ63" s="50">
        <f t="shared" ref="BZ63:CA63" si="1188">BZ$1*AA63</f>
        <v>0</v>
      </c>
      <c r="CA63" s="50">
        <f t="shared" si="1188"/>
        <v>0</v>
      </c>
      <c r="CB63" s="72">
        <f t="shared" si="75"/>
        <v>0</v>
      </c>
      <c r="CC63" s="72">
        <f t="shared" si="76"/>
        <v>0</v>
      </c>
      <c r="CD63" s="72">
        <f t="shared" si="77"/>
        <v>0</v>
      </c>
      <c r="CE63" s="73">
        <f t="shared" ref="CE63:CF63" si="1189">POWER(AE63,CE$1)</f>
        <v>0.08858410079</v>
      </c>
      <c r="CF63" s="73">
        <f t="shared" si="1189"/>
        <v>34.74520425</v>
      </c>
      <c r="CG63" s="74">
        <f t="shared" si="79"/>
        <v>3.077872675</v>
      </c>
      <c r="CH63" s="75">
        <f t="shared" si="80"/>
        <v>-3.077872675</v>
      </c>
      <c r="CI63" s="75">
        <f t="shared" si="81"/>
        <v>0</v>
      </c>
      <c r="CJ63" s="75">
        <f t="shared" si="82"/>
        <v>3.141592654</v>
      </c>
      <c r="CK63" s="75">
        <f t="shared" si="83"/>
        <v>3.077872675</v>
      </c>
      <c r="CL63" s="50">
        <f t="shared" si="84"/>
        <v>0</v>
      </c>
      <c r="CM63" s="72">
        <f t="shared" si="85"/>
        <v>0</v>
      </c>
      <c r="CN63" s="72">
        <f t="shared" si="86"/>
        <v>0</v>
      </c>
      <c r="CO63" s="72">
        <f t="shared" si="87"/>
        <v>0</v>
      </c>
      <c r="CP63" s="73">
        <f t="shared" si="88"/>
        <v>204.8058246</v>
      </c>
      <c r="CQ63" s="74">
        <f t="shared" si="89"/>
        <v>204.8058246</v>
      </c>
      <c r="CR63" s="75">
        <f t="shared" si="90"/>
        <v>819.2232983</v>
      </c>
      <c r="CS63" s="75">
        <f t="shared" si="91"/>
        <v>0</v>
      </c>
      <c r="CT63" s="75">
        <f t="shared" si="92"/>
        <v>0</v>
      </c>
      <c r="CU63" s="75">
        <f t="shared" si="93"/>
        <v>819.2232983</v>
      </c>
      <c r="CV63" s="50">
        <f t="shared" si="94"/>
        <v>0</v>
      </c>
      <c r="CW63" s="50">
        <f t="shared" si="95"/>
        <v>0</v>
      </c>
      <c r="CX63" s="72">
        <f t="shared" si="96"/>
        <v>0</v>
      </c>
      <c r="CY63" s="72">
        <f t="shared" si="97"/>
        <v>0</v>
      </c>
      <c r="CZ63" s="72">
        <f t="shared" si="98"/>
        <v>0</v>
      </c>
      <c r="DA63" s="73">
        <f t="shared" si="99"/>
        <v>0.02636535793</v>
      </c>
      <c r="DB63" s="73">
        <f t="shared" si="100"/>
        <v>0.1618257678</v>
      </c>
      <c r="DC63" s="74">
        <f t="shared" si="101"/>
        <v>0.004266594291</v>
      </c>
      <c r="DD63" s="75">
        <f t="shared" si="102"/>
        <v>0.01706637716</v>
      </c>
      <c r="DE63" s="75">
        <f t="shared" si="103"/>
        <v>0</v>
      </c>
      <c r="DF63" s="75">
        <f t="shared" si="104"/>
        <v>0</v>
      </c>
      <c r="DG63" s="75">
        <f t="shared" si="105"/>
        <v>0.01706637716</v>
      </c>
      <c r="DH63" s="50">
        <f t="shared" ref="DH63:DJ63" si="1190">DH$1*AA63</f>
        <v>0</v>
      </c>
      <c r="DI63" s="50">
        <f t="shared" si="1190"/>
        <v>0</v>
      </c>
      <c r="DJ63" s="50">
        <f t="shared" si="1190"/>
        <v>0</v>
      </c>
      <c r="DK63" s="72">
        <f t="shared" si="107"/>
        <v>0</v>
      </c>
      <c r="DL63" s="72">
        <f t="shared" si="108"/>
        <v>0</v>
      </c>
      <c r="DM63" s="72">
        <f t="shared" si="109"/>
        <v>0</v>
      </c>
      <c r="DN63" s="73">
        <f t="shared" ref="DN63:DP63" si="1191">POWER(AE63,DN$1)</f>
        <v>0.2976308129</v>
      </c>
      <c r="DO63" s="73">
        <f t="shared" si="1191"/>
        <v>5.894506277</v>
      </c>
      <c r="DP63" s="73">
        <f t="shared" si="1191"/>
        <v>0.1618257678</v>
      </c>
      <c r="DQ63" s="74">
        <f t="shared" si="111"/>
        <v>0.283904974</v>
      </c>
      <c r="DR63" s="75">
        <f t="shared" si="112"/>
        <v>-5.110289532</v>
      </c>
      <c r="DS63" s="75">
        <f t="shared" si="113"/>
        <v>0</v>
      </c>
      <c r="DT63" s="75">
        <f t="shared" si="114"/>
        <v>3.141592654</v>
      </c>
      <c r="DU63" s="75">
        <f t="shared" si="115"/>
        <v>5.110289532</v>
      </c>
      <c r="DV63" s="50">
        <f t="shared" si="116"/>
        <v>0</v>
      </c>
      <c r="DW63" s="72">
        <f t="shared" si="117"/>
        <v>0</v>
      </c>
      <c r="DX63" s="72">
        <f t="shared" si="118"/>
        <v>0</v>
      </c>
      <c r="DY63" s="72">
        <f t="shared" si="119"/>
        <v>0</v>
      </c>
      <c r="DZ63" s="73">
        <f t="shared" si="120"/>
        <v>0.02618757914</v>
      </c>
      <c r="EA63" s="74">
        <f t="shared" si="121"/>
        <v>0.02618757914</v>
      </c>
      <c r="EB63" s="75">
        <f t="shared" si="122"/>
        <v>0.7070646367</v>
      </c>
      <c r="EC63" s="75">
        <f t="shared" si="123"/>
        <v>0</v>
      </c>
      <c r="ED63" s="75">
        <f t="shared" si="124"/>
        <v>0</v>
      </c>
      <c r="EE63" s="75">
        <f t="shared" si="125"/>
        <v>0.7070646367</v>
      </c>
      <c r="EF63" s="76">
        <f t="shared" ref="EF63:EG63" si="1192">CH63+CR63+DD63+DR63+EB63</f>
        <v>811.7592671</v>
      </c>
      <c r="EG63" s="76">
        <f t="shared" si="1192"/>
        <v>0</v>
      </c>
      <c r="EH63" s="76">
        <f t="shared" si="127"/>
        <v>0</v>
      </c>
      <c r="EI63" s="77">
        <f t="shared" si="128"/>
        <v>811.7592671</v>
      </c>
      <c r="EJ63" s="50">
        <f t="shared" si="129"/>
        <v>0</v>
      </c>
      <c r="EK63" s="72">
        <f t="shared" si="130"/>
        <v>0</v>
      </c>
      <c r="EL63" s="72">
        <f t="shared" si="131"/>
        <v>0</v>
      </c>
      <c r="EM63" s="72">
        <f t="shared" si="132"/>
        <v>0</v>
      </c>
      <c r="EN63" s="73">
        <f t="shared" si="133"/>
        <v>28.49138935</v>
      </c>
      <c r="EO63" s="74">
        <f t="shared" si="134"/>
        <v>28.49138935</v>
      </c>
      <c r="EP63" s="75">
        <f t="shared" si="135"/>
        <v>148.0456018</v>
      </c>
      <c r="EQ63" s="75">
        <f t="shared" si="136"/>
        <v>0</v>
      </c>
      <c r="ER63" s="75">
        <f t="shared" si="137"/>
        <v>0</v>
      </c>
      <c r="ES63" s="75">
        <f t="shared" si="138"/>
        <v>148.0456018</v>
      </c>
      <c r="ET63" s="76">
        <f t="shared" ref="ET63:EU63" si="1193">BV63+EP63</f>
        <v>159.4130556</v>
      </c>
      <c r="EU63" s="76">
        <f t="shared" si="1193"/>
        <v>0</v>
      </c>
      <c r="EV63" s="76">
        <f t="shared" si="140"/>
        <v>0</v>
      </c>
      <c r="EW63" s="77">
        <f t="shared" si="141"/>
        <v>159.4130556</v>
      </c>
      <c r="EX63" s="50">
        <f t="shared" si="142"/>
        <v>0</v>
      </c>
      <c r="EY63" s="72">
        <f t="shared" si="143"/>
        <v>0</v>
      </c>
      <c r="EZ63" s="72">
        <f t="shared" si="144"/>
        <v>0</v>
      </c>
      <c r="FA63" s="72">
        <f t="shared" si="145"/>
        <v>0</v>
      </c>
      <c r="FB63" s="73">
        <f t="shared" si="146"/>
        <v>5.422188715</v>
      </c>
      <c r="FC63" s="74">
        <f t="shared" si="147"/>
        <v>5.422188715</v>
      </c>
      <c r="FD63" s="75">
        <f t="shared" si="148"/>
        <v>1.434531345</v>
      </c>
      <c r="FE63" s="75">
        <f t="shared" si="149"/>
        <v>0</v>
      </c>
      <c r="FF63" s="75">
        <f t="shared" si="150"/>
        <v>0</v>
      </c>
      <c r="FG63" s="75">
        <f t="shared" si="151"/>
        <v>1.434531345</v>
      </c>
      <c r="FH63" s="50">
        <f t="shared" si="152"/>
        <v>0</v>
      </c>
      <c r="FI63" s="72">
        <f t="shared" si="153"/>
        <v>0</v>
      </c>
      <c r="FJ63" s="72">
        <f t="shared" si="154"/>
        <v>0</v>
      </c>
      <c r="FK63" s="72">
        <f t="shared" si="155"/>
        <v>0</v>
      </c>
      <c r="FL63" s="73">
        <f t="shared" si="156"/>
        <v>0.08858410079</v>
      </c>
      <c r="FM63" s="74">
        <f t="shared" si="157"/>
        <v>0.08858410079</v>
      </c>
      <c r="FN63" s="75">
        <f t="shared" si="158"/>
        <v>-0.08858410079</v>
      </c>
      <c r="FO63" s="75">
        <f t="shared" si="159"/>
        <v>0</v>
      </c>
      <c r="FP63" s="75">
        <f t="shared" si="160"/>
        <v>3.141592654</v>
      </c>
      <c r="FQ63" s="75">
        <f t="shared" si="161"/>
        <v>0.08858410079</v>
      </c>
      <c r="FR63" s="76">
        <f t="shared" si="162"/>
        <v>17.59493473</v>
      </c>
      <c r="FS63" s="76">
        <f t="shared" si="163"/>
        <v>0</v>
      </c>
      <c r="FT63" s="76">
        <f t="shared" si="164"/>
        <v>0</v>
      </c>
      <c r="FU63" s="77">
        <f t="shared" si="165"/>
        <v>17.59493473</v>
      </c>
      <c r="FV63" s="50">
        <f t="shared" si="166"/>
        <v>0</v>
      </c>
      <c r="FW63" s="50">
        <f t="shared" si="167"/>
        <v>0</v>
      </c>
      <c r="FX63" s="72">
        <f t="shared" si="168"/>
        <v>0</v>
      </c>
      <c r="FY63" s="72">
        <f t="shared" si="169"/>
        <v>0</v>
      </c>
      <c r="FZ63" s="72">
        <f t="shared" si="170"/>
        <v>0</v>
      </c>
      <c r="GA63" s="73">
        <f t="shared" si="171"/>
        <v>17.59493473</v>
      </c>
      <c r="GB63" s="73">
        <f t="shared" si="172"/>
        <v>0.6970917739</v>
      </c>
      <c r="GC63" s="74">
        <f t="shared" si="173"/>
        <v>12.26528426</v>
      </c>
      <c r="GD63" s="75">
        <f t="shared" si="174"/>
        <v>1.362809363</v>
      </c>
      <c r="GE63" s="75">
        <f t="shared" si="175"/>
        <v>0</v>
      </c>
      <c r="GF63" s="75">
        <f t="shared" si="176"/>
        <v>0</v>
      </c>
      <c r="GG63" s="75">
        <f t="shared" si="177"/>
        <v>1.362809363</v>
      </c>
      <c r="GH63" s="78">
        <f t="shared" si="178"/>
        <v>-0.5</v>
      </c>
      <c r="GI63" s="78">
        <f t="shared" si="179"/>
        <v>-0.8660254038</v>
      </c>
      <c r="GJ63" s="78">
        <f t="shared" si="180"/>
        <v>-2.094395102</v>
      </c>
      <c r="GK63" s="78">
        <f t="shared" si="181"/>
        <v>1</v>
      </c>
      <c r="GL63" s="79">
        <f t="shared" si="182"/>
        <v>-0.5</v>
      </c>
      <c r="GM63" s="79">
        <f t="shared" si="183"/>
        <v>0.8660254038</v>
      </c>
      <c r="GN63" s="79">
        <f t="shared" si="184"/>
        <v>2.094395102</v>
      </c>
      <c r="GO63" s="79">
        <f t="shared" si="185"/>
        <v>1</v>
      </c>
      <c r="GP63" s="50">
        <f t="shared" si="186"/>
        <v>-2.094395102</v>
      </c>
      <c r="GQ63" s="50">
        <f t="shared" si="187"/>
        <v>0</v>
      </c>
      <c r="GR63" s="72">
        <f t="shared" si="188"/>
        <v>-2.094395102</v>
      </c>
      <c r="GS63" s="72">
        <f t="shared" si="189"/>
        <v>-2.094395102</v>
      </c>
      <c r="GT63" s="72">
        <f t="shared" si="190"/>
        <v>-2.094395102</v>
      </c>
      <c r="GU63" s="73">
        <f t="shared" si="191"/>
        <v>1</v>
      </c>
      <c r="GV63" s="73">
        <f t="shared" si="192"/>
        <v>1.434531345</v>
      </c>
      <c r="GW63" s="74">
        <f t="shared" si="193"/>
        <v>1.434531345</v>
      </c>
      <c r="GX63" s="75">
        <f t="shared" si="194"/>
        <v>-0.7172656725</v>
      </c>
      <c r="GY63" s="75">
        <f t="shared" si="195"/>
        <v>-1.242340587</v>
      </c>
      <c r="GZ63" s="75">
        <f t="shared" si="196"/>
        <v>-2.094395102</v>
      </c>
      <c r="HA63" s="75">
        <f t="shared" si="197"/>
        <v>1.434531345</v>
      </c>
      <c r="HB63" s="50">
        <f t="shared" si="198"/>
        <v>2.094395102</v>
      </c>
      <c r="HC63" s="50">
        <f t="shared" si="199"/>
        <v>0</v>
      </c>
      <c r="HD63" s="72">
        <f t="shared" si="200"/>
        <v>2.094395102</v>
      </c>
      <c r="HE63" s="72">
        <f t="shared" si="201"/>
        <v>2.094395102</v>
      </c>
      <c r="HF63" s="72">
        <f t="shared" si="202"/>
        <v>2.094395102</v>
      </c>
      <c r="HG63" s="73">
        <f t="shared" si="203"/>
        <v>1</v>
      </c>
      <c r="HH63" s="73">
        <f t="shared" si="204"/>
        <v>1.362809363</v>
      </c>
      <c r="HI63" s="74">
        <f t="shared" si="205"/>
        <v>1.362809363</v>
      </c>
      <c r="HJ63" s="75">
        <f t="shared" si="206"/>
        <v>-0.6814046813</v>
      </c>
      <c r="HK63" s="75">
        <f t="shared" si="207"/>
        <v>1.180227528</v>
      </c>
      <c r="HL63" s="75">
        <f t="shared" si="208"/>
        <v>2.094395102</v>
      </c>
      <c r="HM63" s="75">
        <f t="shared" si="209"/>
        <v>1.362809363</v>
      </c>
      <c r="HN63" s="50">
        <f t="shared" si="210"/>
        <v>2.094395102</v>
      </c>
      <c r="HO63" s="50">
        <f t="shared" si="211"/>
        <v>0</v>
      </c>
      <c r="HP63" s="72">
        <f t="shared" si="212"/>
        <v>2.094395102</v>
      </c>
      <c r="HQ63" s="72">
        <f t="shared" si="213"/>
        <v>2.094395102</v>
      </c>
      <c r="HR63" s="72">
        <f t="shared" si="214"/>
        <v>2.094395102</v>
      </c>
      <c r="HS63" s="73">
        <f t="shared" si="215"/>
        <v>1</v>
      </c>
      <c r="HT63" s="73">
        <f t="shared" si="216"/>
        <v>1.434531345</v>
      </c>
      <c r="HU63" s="74">
        <f t="shared" si="217"/>
        <v>1.434531345</v>
      </c>
      <c r="HV63" s="75">
        <f t="shared" si="218"/>
        <v>-0.7172656725</v>
      </c>
      <c r="HW63" s="75">
        <f t="shared" si="219"/>
        <v>1.242340587</v>
      </c>
      <c r="HX63" s="75">
        <f t="shared" si="220"/>
        <v>2.094395102</v>
      </c>
      <c r="HY63" s="75">
        <f t="shared" si="221"/>
        <v>1.434531345</v>
      </c>
      <c r="HZ63" s="50">
        <f t="shared" si="222"/>
        <v>-2.094395102</v>
      </c>
      <c r="IA63" s="50">
        <f t="shared" si="223"/>
        <v>0</v>
      </c>
      <c r="IB63" s="72">
        <f t="shared" si="224"/>
        <v>-2.094395102</v>
      </c>
      <c r="IC63" s="72">
        <f t="shared" si="225"/>
        <v>-2.094395102</v>
      </c>
      <c r="ID63" s="72">
        <f t="shared" si="226"/>
        <v>-2.094395102</v>
      </c>
      <c r="IE63" s="73">
        <f t="shared" si="227"/>
        <v>1</v>
      </c>
      <c r="IF63" s="73">
        <f t="shared" si="228"/>
        <v>1.362809363</v>
      </c>
      <c r="IG63" s="74">
        <f t="shared" si="229"/>
        <v>1.362809363</v>
      </c>
      <c r="IH63" s="75">
        <f t="shared" si="230"/>
        <v>-0.6814046813</v>
      </c>
      <c r="II63" s="75">
        <f t="shared" si="231"/>
        <v>-1.180227528</v>
      </c>
      <c r="IJ63" s="75">
        <f t="shared" si="232"/>
        <v>-2.094395102</v>
      </c>
      <c r="IK63" s="75">
        <f t="shared" si="233"/>
        <v>1.362809363</v>
      </c>
    </row>
    <row r="64" ht="12.75" customHeight="1">
      <c r="A64" s="80">
        <f>'Cubic Input'!P68</f>
        <v>0.1421007032</v>
      </c>
      <c r="B64" s="80">
        <f>'Cubic Input'!Q68</f>
        <v>0.02797455525</v>
      </c>
      <c r="C64" s="80">
        <f>'Cubic Input'!R68</f>
        <v>0.8441395498</v>
      </c>
      <c r="D64" s="80">
        <f>'Cubic Input'!S68</f>
        <v>-0.0444267469</v>
      </c>
      <c r="E64" s="80">
        <f t="shared" ref="E64:H64" si="1194">0</f>
        <v>0</v>
      </c>
      <c r="F64" s="80">
        <f t="shared" si="1194"/>
        <v>0</v>
      </c>
      <c r="G64" s="80">
        <f t="shared" si="1194"/>
        <v>0</v>
      </c>
      <c r="H64" s="81">
        <f t="shared" si="1194"/>
        <v>0</v>
      </c>
      <c r="I64" s="65">
        <f>'Cubic Input'!M68</f>
        <v>0.04526024503</v>
      </c>
      <c r="J64" s="66">
        <f t="shared" si="27"/>
        <v>0.05251385584</v>
      </c>
      <c r="K64" s="66">
        <f t="shared" si="28"/>
        <v>-0.1246890772</v>
      </c>
      <c r="L64" s="67">
        <f t="shared" si="29"/>
        <v>0.05251385584</v>
      </c>
      <c r="M64" s="67">
        <f t="shared" si="30"/>
        <v>0</v>
      </c>
      <c r="N64" s="68">
        <f t="shared" si="31"/>
        <v>-0.1246890772</v>
      </c>
      <c r="O64" s="68">
        <f t="shared" si="32"/>
        <v>-2.436797148</v>
      </c>
      <c r="P64" s="69">
        <f t="shared" si="33"/>
        <v>-0.1246890772</v>
      </c>
      <c r="Q64" s="69">
        <f t="shared" si="34"/>
        <v>2.436797148</v>
      </c>
      <c r="R64" s="70">
        <f t="shared" ref="R64:U64" si="1195">ATAN2(A64,E64)</f>
        <v>0</v>
      </c>
      <c r="S64" s="70">
        <f t="shared" si="1195"/>
        <v>0</v>
      </c>
      <c r="T64" s="70">
        <f t="shared" si="1195"/>
        <v>0</v>
      </c>
      <c r="U64" s="70">
        <f t="shared" si="1195"/>
        <v>3.141592654</v>
      </c>
      <c r="V64" s="70">
        <f t="shared" ref="V64:Y64" si="1196">SQRT(POWER(A64,2)+POWER(E64,2))</f>
        <v>0.1421007032</v>
      </c>
      <c r="W64" s="70">
        <f t="shared" si="1196"/>
        <v>0.02797455525</v>
      </c>
      <c r="X64" s="70">
        <f t="shared" si="1196"/>
        <v>0.8441395498</v>
      </c>
      <c r="Y64" s="70">
        <f t="shared" si="1196"/>
        <v>0.0444267469</v>
      </c>
      <c r="Z64" s="71">
        <f t="shared" ref="Z64:AC64" si="1197">R64-$R64</f>
        <v>0</v>
      </c>
      <c r="AA64" s="71">
        <f t="shared" si="1197"/>
        <v>0</v>
      </c>
      <c r="AB64" s="71">
        <f t="shared" si="1197"/>
        <v>0</v>
      </c>
      <c r="AC64" s="71">
        <f t="shared" si="1197"/>
        <v>3.141592654</v>
      </c>
      <c r="AD64" s="71">
        <f t="shared" ref="AD64:AG64" si="1198">V64/$V64</f>
        <v>1</v>
      </c>
      <c r="AE64" s="71">
        <f t="shared" si="1198"/>
        <v>0.1968642986</v>
      </c>
      <c r="AF64" s="71">
        <f t="shared" si="1198"/>
        <v>5.940431899</v>
      </c>
      <c r="AG64" s="71">
        <f t="shared" si="1198"/>
        <v>0.3126426958</v>
      </c>
      <c r="AH64" s="80">
        <f t="shared" ref="AH64:AK64" si="1199">AD64*COS(Z64)</f>
        <v>1</v>
      </c>
      <c r="AI64" s="80">
        <f t="shared" si="1199"/>
        <v>0.1968642986</v>
      </c>
      <c r="AJ64" s="80">
        <f t="shared" si="1199"/>
        <v>5.940431899</v>
      </c>
      <c r="AK64" s="80">
        <f t="shared" si="1199"/>
        <v>-0.3126426958</v>
      </c>
      <c r="AL64" s="80">
        <f t="shared" ref="AL64:AO64" si="1200">AD64*SIN(Z64)</f>
        <v>0</v>
      </c>
      <c r="AM64" s="80">
        <f t="shared" si="1200"/>
        <v>0</v>
      </c>
      <c r="AN64" s="80">
        <f t="shared" si="1200"/>
        <v>0</v>
      </c>
      <c r="AO64" s="80">
        <f t="shared" si="1200"/>
        <v>0</v>
      </c>
      <c r="AP64" s="50">
        <f t="shared" si="41"/>
        <v>0</v>
      </c>
      <c r="AQ64" s="72">
        <f t="shared" si="42"/>
        <v>0</v>
      </c>
      <c r="AR64" s="72">
        <f t="shared" si="43"/>
        <v>0</v>
      </c>
      <c r="AS64" s="72">
        <f t="shared" si="44"/>
        <v>0</v>
      </c>
      <c r="AT64" s="73">
        <f t="shared" si="45"/>
        <v>0.00762958457</v>
      </c>
      <c r="AU64" s="74">
        <f t="shared" si="46"/>
        <v>0.00762958457</v>
      </c>
      <c r="AV64" s="75">
        <f t="shared" si="47"/>
        <v>-0.01525916914</v>
      </c>
      <c r="AW64" s="75">
        <f t="shared" si="48"/>
        <v>0</v>
      </c>
      <c r="AX64" s="75">
        <f t="shared" si="49"/>
        <v>3.141592654</v>
      </c>
      <c r="AY64" s="75">
        <f t="shared" si="50"/>
        <v>0.01525916914</v>
      </c>
      <c r="AZ64" s="50">
        <f t="shared" ref="AZ64:BA64" si="1201">AZ$1*AA64</f>
        <v>0</v>
      </c>
      <c r="BA64" s="50">
        <f t="shared" si="1201"/>
        <v>0</v>
      </c>
      <c r="BB64" s="72">
        <f t="shared" si="52"/>
        <v>0</v>
      </c>
      <c r="BC64" s="72">
        <f t="shared" si="53"/>
        <v>0</v>
      </c>
      <c r="BD64" s="72">
        <f t="shared" si="54"/>
        <v>0</v>
      </c>
      <c r="BE64" s="73">
        <f t="shared" ref="BE64:BF64" si="1202">POWER(AE64,BE$1)</f>
        <v>0.1968642986</v>
      </c>
      <c r="BF64" s="73">
        <f t="shared" si="1202"/>
        <v>5.940431899</v>
      </c>
      <c r="BG64" s="74">
        <f t="shared" si="56"/>
        <v>1.169458959</v>
      </c>
      <c r="BH64" s="75">
        <f t="shared" si="57"/>
        <v>10.52513063</v>
      </c>
      <c r="BI64" s="75">
        <f t="shared" si="58"/>
        <v>0</v>
      </c>
      <c r="BJ64" s="75">
        <f t="shared" si="59"/>
        <v>0</v>
      </c>
      <c r="BK64" s="75">
        <f t="shared" si="60"/>
        <v>10.52513063</v>
      </c>
      <c r="BL64" s="50">
        <f t="shared" si="61"/>
        <v>3.141592654</v>
      </c>
      <c r="BM64" s="72">
        <f t="shared" si="62"/>
        <v>3.141592654</v>
      </c>
      <c r="BN64" s="72">
        <f t="shared" si="63"/>
        <v>3.141592654</v>
      </c>
      <c r="BO64" s="72">
        <f t="shared" si="64"/>
        <v>3.141592654</v>
      </c>
      <c r="BP64" s="73">
        <f t="shared" si="65"/>
        <v>0.3126426958</v>
      </c>
      <c r="BQ64" s="74">
        <f t="shared" si="66"/>
        <v>0.3126426958</v>
      </c>
      <c r="BR64" s="75">
        <f t="shared" si="67"/>
        <v>8.441352786</v>
      </c>
      <c r="BS64" s="75">
        <f t="shared" si="68"/>
        <v>0</v>
      </c>
      <c r="BT64" s="75">
        <f t="shared" si="69"/>
        <v>0</v>
      </c>
      <c r="BU64" s="75">
        <f t="shared" si="70"/>
        <v>8.441352786</v>
      </c>
      <c r="BV64" s="76">
        <f t="shared" ref="BV64:BW64" si="1203">AV64+BH64+BR64</f>
        <v>18.95122425</v>
      </c>
      <c r="BW64" s="76">
        <f t="shared" si="1203"/>
        <v>0</v>
      </c>
      <c r="BX64" s="76">
        <f t="shared" si="72"/>
        <v>0</v>
      </c>
      <c r="BY64" s="77">
        <f t="shared" si="73"/>
        <v>18.95122425</v>
      </c>
      <c r="BZ64" s="50">
        <f t="shared" ref="BZ64:CA64" si="1204">BZ$1*AA64</f>
        <v>0</v>
      </c>
      <c r="CA64" s="50">
        <f t="shared" si="1204"/>
        <v>0</v>
      </c>
      <c r="CB64" s="72">
        <f t="shared" si="75"/>
        <v>0</v>
      </c>
      <c r="CC64" s="72">
        <f t="shared" si="76"/>
        <v>0</v>
      </c>
      <c r="CD64" s="72">
        <f t="shared" si="77"/>
        <v>0</v>
      </c>
      <c r="CE64" s="73">
        <f t="shared" ref="CE64:CF64" si="1205">POWER(AE64,CE$1)</f>
        <v>0.03875555205</v>
      </c>
      <c r="CF64" s="73">
        <f t="shared" si="1205"/>
        <v>35.28873114</v>
      </c>
      <c r="CG64" s="74">
        <f t="shared" si="79"/>
        <v>1.367634257</v>
      </c>
      <c r="CH64" s="75">
        <f t="shared" si="80"/>
        <v>-1.367634257</v>
      </c>
      <c r="CI64" s="75">
        <f t="shared" si="81"/>
        <v>0</v>
      </c>
      <c r="CJ64" s="75">
        <f t="shared" si="82"/>
        <v>3.141592654</v>
      </c>
      <c r="CK64" s="75">
        <f t="shared" si="83"/>
        <v>1.367634257</v>
      </c>
      <c r="CL64" s="50">
        <f t="shared" si="84"/>
        <v>0</v>
      </c>
      <c r="CM64" s="72">
        <f t="shared" si="85"/>
        <v>0</v>
      </c>
      <c r="CN64" s="72">
        <f t="shared" si="86"/>
        <v>0</v>
      </c>
      <c r="CO64" s="72">
        <f t="shared" si="87"/>
        <v>0</v>
      </c>
      <c r="CP64" s="73">
        <f t="shared" si="88"/>
        <v>209.6303042</v>
      </c>
      <c r="CQ64" s="74">
        <f t="shared" si="89"/>
        <v>209.6303042</v>
      </c>
      <c r="CR64" s="75">
        <f t="shared" si="90"/>
        <v>838.5212166</v>
      </c>
      <c r="CS64" s="75">
        <f t="shared" si="91"/>
        <v>0</v>
      </c>
      <c r="CT64" s="75">
        <f t="shared" si="92"/>
        <v>0</v>
      </c>
      <c r="CU64" s="75">
        <f t="shared" si="93"/>
        <v>838.5212166</v>
      </c>
      <c r="CV64" s="50">
        <f t="shared" si="94"/>
        <v>0</v>
      </c>
      <c r="CW64" s="50">
        <f t="shared" si="95"/>
        <v>3.141592654</v>
      </c>
      <c r="CX64" s="72">
        <f t="shared" si="96"/>
        <v>3.141592654</v>
      </c>
      <c r="CY64" s="72">
        <f t="shared" si="97"/>
        <v>3.141592654</v>
      </c>
      <c r="CZ64" s="72">
        <f t="shared" si="98"/>
        <v>3.141592654</v>
      </c>
      <c r="DA64" s="73">
        <f t="shared" si="99"/>
        <v>0.00762958457</v>
      </c>
      <c r="DB64" s="73">
        <f t="shared" si="100"/>
        <v>0.3126426958</v>
      </c>
      <c r="DC64" s="74">
        <f t="shared" si="101"/>
        <v>0.002385333888</v>
      </c>
      <c r="DD64" s="75">
        <f t="shared" si="102"/>
        <v>-0.00954133555</v>
      </c>
      <c r="DE64" s="75">
        <f t="shared" si="103"/>
        <v>0</v>
      </c>
      <c r="DF64" s="75">
        <f t="shared" si="104"/>
        <v>3.141592654</v>
      </c>
      <c r="DG64" s="75">
        <f t="shared" si="105"/>
        <v>0.00954133555</v>
      </c>
      <c r="DH64" s="50">
        <f t="shared" ref="DH64:DJ64" si="1206">DH$1*AA64</f>
        <v>0</v>
      </c>
      <c r="DI64" s="50">
        <f t="shared" si="1206"/>
        <v>0</v>
      </c>
      <c r="DJ64" s="50">
        <f t="shared" si="1206"/>
        <v>3.141592654</v>
      </c>
      <c r="DK64" s="72">
        <f t="shared" si="107"/>
        <v>3.141592654</v>
      </c>
      <c r="DL64" s="72">
        <f t="shared" si="108"/>
        <v>3.141592654</v>
      </c>
      <c r="DM64" s="72">
        <f t="shared" si="109"/>
        <v>3.141592654</v>
      </c>
      <c r="DN64" s="73">
        <f t="shared" ref="DN64:DP64" si="1207">POWER(AE64,DN$1)</f>
        <v>0.1968642986</v>
      </c>
      <c r="DO64" s="73">
        <f t="shared" si="1207"/>
        <v>5.940431899</v>
      </c>
      <c r="DP64" s="73">
        <f t="shared" si="1207"/>
        <v>0.3126426958</v>
      </c>
      <c r="DQ64" s="74">
        <f t="shared" si="111"/>
        <v>0.3656228015</v>
      </c>
      <c r="DR64" s="75">
        <f t="shared" si="112"/>
        <v>6.581210427</v>
      </c>
      <c r="DS64" s="75">
        <f t="shared" si="113"/>
        <v>0</v>
      </c>
      <c r="DT64" s="75">
        <f t="shared" si="114"/>
        <v>0</v>
      </c>
      <c r="DU64" s="75">
        <f t="shared" si="115"/>
        <v>6.581210427</v>
      </c>
      <c r="DV64" s="50">
        <f t="shared" si="116"/>
        <v>6.283185307</v>
      </c>
      <c r="DW64" s="72">
        <f t="shared" si="117"/>
        <v>6.283185307</v>
      </c>
      <c r="DX64" s="72">
        <f t="shared" si="118"/>
        <v>0</v>
      </c>
      <c r="DY64" s="72">
        <f t="shared" si="119"/>
        <v>0</v>
      </c>
      <c r="DZ64" s="73">
        <f t="shared" si="120"/>
        <v>0.09774545521</v>
      </c>
      <c r="EA64" s="74">
        <f t="shared" si="121"/>
        <v>0.09774545521</v>
      </c>
      <c r="EB64" s="75">
        <f t="shared" si="122"/>
        <v>2.639127291</v>
      </c>
      <c r="EC64" s="75">
        <f t="shared" si="123"/>
        <v>0</v>
      </c>
      <c r="ED64" s="75">
        <f t="shared" si="124"/>
        <v>0</v>
      </c>
      <c r="EE64" s="75">
        <f t="shared" si="125"/>
        <v>2.639127291</v>
      </c>
      <c r="EF64" s="76">
        <f t="shared" ref="EF64:EG64" si="1208">CH64+CR64+DD64+DR64+EB64</f>
        <v>846.3643788</v>
      </c>
      <c r="EG64" s="76">
        <f t="shared" si="1208"/>
        <v>0</v>
      </c>
      <c r="EH64" s="76">
        <f t="shared" si="127"/>
        <v>0</v>
      </c>
      <c r="EI64" s="77">
        <f t="shared" si="128"/>
        <v>846.3643788</v>
      </c>
      <c r="EJ64" s="50">
        <f t="shared" si="129"/>
        <v>0</v>
      </c>
      <c r="EK64" s="72">
        <f t="shared" si="130"/>
        <v>0</v>
      </c>
      <c r="EL64" s="72">
        <f t="shared" si="131"/>
        <v>0</v>
      </c>
      <c r="EM64" s="72">
        <f t="shared" si="132"/>
        <v>0</v>
      </c>
      <c r="EN64" s="73">
        <f t="shared" si="133"/>
        <v>29.09234227</v>
      </c>
      <c r="EO64" s="74">
        <f t="shared" si="134"/>
        <v>29.09234227</v>
      </c>
      <c r="EP64" s="75">
        <f t="shared" si="135"/>
        <v>151.1682448</v>
      </c>
      <c r="EQ64" s="75">
        <f t="shared" si="136"/>
        <v>0</v>
      </c>
      <c r="ER64" s="75">
        <f t="shared" si="137"/>
        <v>0</v>
      </c>
      <c r="ES64" s="75">
        <f t="shared" si="138"/>
        <v>151.1682448</v>
      </c>
      <c r="ET64" s="76">
        <f t="shared" ref="ET64:EU64" si="1209">BV64+EP64</f>
        <v>170.119469</v>
      </c>
      <c r="EU64" s="76">
        <f t="shared" si="1209"/>
        <v>0</v>
      </c>
      <c r="EV64" s="76">
        <f t="shared" si="140"/>
        <v>0</v>
      </c>
      <c r="EW64" s="77">
        <f t="shared" si="141"/>
        <v>170.119469</v>
      </c>
      <c r="EX64" s="50">
        <f t="shared" si="142"/>
        <v>0</v>
      </c>
      <c r="EY64" s="72">
        <f t="shared" si="143"/>
        <v>0</v>
      </c>
      <c r="EZ64" s="72">
        <f t="shared" si="144"/>
        <v>0</v>
      </c>
      <c r="FA64" s="72">
        <f t="shared" si="145"/>
        <v>0</v>
      </c>
      <c r="FB64" s="73">
        <f t="shared" si="146"/>
        <v>5.540955634</v>
      </c>
      <c r="FC64" s="74">
        <f t="shared" si="147"/>
        <v>5.540955634</v>
      </c>
      <c r="FD64" s="75">
        <f t="shared" si="148"/>
        <v>1.465953134</v>
      </c>
      <c r="FE64" s="75">
        <f t="shared" si="149"/>
        <v>0</v>
      </c>
      <c r="FF64" s="75">
        <f t="shared" si="150"/>
        <v>0</v>
      </c>
      <c r="FG64" s="75">
        <f t="shared" si="151"/>
        <v>1.465953134</v>
      </c>
      <c r="FH64" s="50">
        <f t="shared" si="152"/>
        <v>0</v>
      </c>
      <c r="FI64" s="72">
        <f t="shared" si="153"/>
        <v>0</v>
      </c>
      <c r="FJ64" s="72">
        <f t="shared" si="154"/>
        <v>0</v>
      </c>
      <c r="FK64" s="72">
        <f t="shared" si="155"/>
        <v>0</v>
      </c>
      <c r="FL64" s="73">
        <f t="shared" si="156"/>
        <v>0.03875555205</v>
      </c>
      <c r="FM64" s="74">
        <f t="shared" si="157"/>
        <v>0.03875555205</v>
      </c>
      <c r="FN64" s="75">
        <f t="shared" si="158"/>
        <v>-0.03875555205</v>
      </c>
      <c r="FO64" s="75">
        <f t="shared" si="159"/>
        <v>0</v>
      </c>
      <c r="FP64" s="75">
        <f t="shared" si="160"/>
        <v>3.141592654</v>
      </c>
      <c r="FQ64" s="75">
        <f t="shared" si="161"/>
        <v>0.03875555205</v>
      </c>
      <c r="FR64" s="76">
        <f t="shared" si="162"/>
        <v>17.78254014</v>
      </c>
      <c r="FS64" s="76">
        <f t="shared" si="163"/>
        <v>0</v>
      </c>
      <c r="FT64" s="76">
        <f t="shared" si="164"/>
        <v>0</v>
      </c>
      <c r="FU64" s="77">
        <f t="shared" si="165"/>
        <v>17.78254014</v>
      </c>
      <c r="FV64" s="50">
        <f t="shared" si="166"/>
        <v>0</v>
      </c>
      <c r="FW64" s="50">
        <f t="shared" si="167"/>
        <v>0</v>
      </c>
      <c r="FX64" s="72">
        <f t="shared" si="168"/>
        <v>0</v>
      </c>
      <c r="FY64" s="72">
        <f t="shared" si="169"/>
        <v>0</v>
      </c>
      <c r="FZ64" s="72">
        <f t="shared" si="170"/>
        <v>0</v>
      </c>
      <c r="GA64" s="73">
        <f t="shared" si="171"/>
        <v>17.78254014</v>
      </c>
      <c r="GB64" s="73">
        <f t="shared" si="172"/>
        <v>0.6821500476</v>
      </c>
      <c r="GC64" s="74">
        <f t="shared" si="173"/>
        <v>12.13036061</v>
      </c>
      <c r="GD64" s="75">
        <f t="shared" si="174"/>
        <v>1.347817845</v>
      </c>
      <c r="GE64" s="75">
        <f t="shared" si="175"/>
        <v>0</v>
      </c>
      <c r="GF64" s="75">
        <f t="shared" si="176"/>
        <v>0</v>
      </c>
      <c r="GG64" s="75">
        <f t="shared" si="177"/>
        <v>1.347817845</v>
      </c>
      <c r="GH64" s="78">
        <f t="shared" si="178"/>
        <v>-0.5</v>
      </c>
      <c r="GI64" s="78">
        <f t="shared" si="179"/>
        <v>-0.8660254038</v>
      </c>
      <c r="GJ64" s="78">
        <f t="shared" si="180"/>
        <v>-2.094395102</v>
      </c>
      <c r="GK64" s="78">
        <f t="shared" si="181"/>
        <v>1</v>
      </c>
      <c r="GL64" s="79">
        <f t="shared" si="182"/>
        <v>-0.5</v>
      </c>
      <c r="GM64" s="79">
        <f t="shared" si="183"/>
        <v>0.8660254038</v>
      </c>
      <c r="GN64" s="79">
        <f t="shared" si="184"/>
        <v>2.094395102</v>
      </c>
      <c r="GO64" s="79">
        <f t="shared" si="185"/>
        <v>1</v>
      </c>
      <c r="GP64" s="50">
        <f t="shared" si="186"/>
        <v>-2.094395102</v>
      </c>
      <c r="GQ64" s="50">
        <f t="shared" si="187"/>
        <v>0</v>
      </c>
      <c r="GR64" s="72">
        <f t="shared" si="188"/>
        <v>-2.094395102</v>
      </c>
      <c r="GS64" s="72">
        <f t="shared" si="189"/>
        <v>-2.094395102</v>
      </c>
      <c r="GT64" s="72">
        <f t="shared" si="190"/>
        <v>-2.094395102</v>
      </c>
      <c r="GU64" s="73">
        <f t="shared" si="191"/>
        <v>1</v>
      </c>
      <c r="GV64" s="73">
        <f t="shared" si="192"/>
        <v>1.465953134</v>
      </c>
      <c r="GW64" s="74">
        <f t="shared" si="193"/>
        <v>1.465953134</v>
      </c>
      <c r="GX64" s="75">
        <f t="shared" si="194"/>
        <v>-0.7329765669</v>
      </c>
      <c r="GY64" s="75">
        <f t="shared" si="195"/>
        <v>-1.269552655</v>
      </c>
      <c r="GZ64" s="75">
        <f t="shared" si="196"/>
        <v>-2.094395102</v>
      </c>
      <c r="HA64" s="75">
        <f t="shared" si="197"/>
        <v>1.465953134</v>
      </c>
      <c r="HB64" s="50">
        <f t="shared" si="198"/>
        <v>2.094395102</v>
      </c>
      <c r="HC64" s="50">
        <f t="shared" si="199"/>
        <v>0</v>
      </c>
      <c r="HD64" s="72">
        <f t="shared" si="200"/>
        <v>2.094395102</v>
      </c>
      <c r="HE64" s="72">
        <f t="shared" si="201"/>
        <v>2.094395102</v>
      </c>
      <c r="HF64" s="72">
        <f t="shared" si="202"/>
        <v>2.094395102</v>
      </c>
      <c r="HG64" s="73">
        <f t="shared" si="203"/>
        <v>1</v>
      </c>
      <c r="HH64" s="73">
        <f t="shared" si="204"/>
        <v>1.347817845</v>
      </c>
      <c r="HI64" s="74">
        <f t="shared" si="205"/>
        <v>1.347817845</v>
      </c>
      <c r="HJ64" s="75">
        <f t="shared" si="206"/>
        <v>-0.6739089226</v>
      </c>
      <c r="HK64" s="75">
        <f t="shared" si="207"/>
        <v>1.167244494</v>
      </c>
      <c r="HL64" s="75">
        <f t="shared" si="208"/>
        <v>2.094395102</v>
      </c>
      <c r="HM64" s="75">
        <f t="shared" si="209"/>
        <v>1.347817845</v>
      </c>
      <c r="HN64" s="50">
        <f t="shared" si="210"/>
        <v>2.094395102</v>
      </c>
      <c r="HO64" s="50">
        <f t="shared" si="211"/>
        <v>0</v>
      </c>
      <c r="HP64" s="72">
        <f t="shared" si="212"/>
        <v>2.094395102</v>
      </c>
      <c r="HQ64" s="72">
        <f t="shared" si="213"/>
        <v>2.094395102</v>
      </c>
      <c r="HR64" s="72">
        <f t="shared" si="214"/>
        <v>2.094395102</v>
      </c>
      <c r="HS64" s="73">
        <f t="shared" si="215"/>
        <v>1</v>
      </c>
      <c r="HT64" s="73">
        <f t="shared" si="216"/>
        <v>1.465953134</v>
      </c>
      <c r="HU64" s="74">
        <f t="shared" si="217"/>
        <v>1.465953134</v>
      </c>
      <c r="HV64" s="75">
        <f t="shared" si="218"/>
        <v>-0.7329765669</v>
      </c>
      <c r="HW64" s="75">
        <f t="shared" si="219"/>
        <v>1.269552655</v>
      </c>
      <c r="HX64" s="75">
        <f t="shared" si="220"/>
        <v>2.094395102</v>
      </c>
      <c r="HY64" s="75">
        <f t="shared" si="221"/>
        <v>1.465953134</v>
      </c>
      <c r="HZ64" s="50">
        <f t="shared" si="222"/>
        <v>-2.094395102</v>
      </c>
      <c r="IA64" s="50">
        <f t="shared" si="223"/>
        <v>0</v>
      </c>
      <c r="IB64" s="72">
        <f t="shared" si="224"/>
        <v>-2.094395102</v>
      </c>
      <c r="IC64" s="72">
        <f t="shared" si="225"/>
        <v>-2.094395102</v>
      </c>
      <c r="ID64" s="72">
        <f t="shared" si="226"/>
        <v>-2.094395102</v>
      </c>
      <c r="IE64" s="73">
        <f t="shared" si="227"/>
        <v>1</v>
      </c>
      <c r="IF64" s="73">
        <f t="shared" si="228"/>
        <v>1.347817845</v>
      </c>
      <c r="IG64" s="74">
        <f t="shared" si="229"/>
        <v>1.347817845</v>
      </c>
      <c r="IH64" s="75">
        <f t="shared" si="230"/>
        <v>-0.6739089226</v>
      </c>
      <c r="II64" s="75">
        <f t="shared" si="231"/>
        <v>-1.167244494</v>
      </c>
      <c r="IJ64" s="75">
        <f t="shared" si="232"/>
        <v>-2.094395102</v>
      </c>
      <c r="IK64" s="75">
        <f t="shared" si="233"/>
        <v>1.347817845</v>
      </c>
    </row>
    <row r="65" ht="12.75" customHeight="1">
      <c r="A65" s="80">
        <f>'Cubic Input'!P69</f>
        <v>0.1421007032</v>
      </c>
      <c r="B65" s="80">
        <f>'Cubic Input'!Q69</f>
        <v>-0.367055118</v>
      </c>
      <c r="C65" s="80">
        <f>'Cubic Input'!R69</f>
        <v>0.8989739425</v>
      </c>
      <c r="D65" s="80">
        <f>'Cubic Input'!S69</f>
        <v>0.08919923272</v>
      </c>
      <c r="E65" s="80">
        <f t="shared" ref="E65:H65" si="1210">0</f>
        <v>0</v>
      </c>
      <c r="F65" s="80">
        <f t="shared" si="1210"/>
        <v>0</v>
      </c>
      <c r="G65" s="80">
        <f t="shared" si="1210"/>
        <v>0</v>
      </c>
      <c r="H65" s="81">
        <f t="shared" si="1210"/>
        <v>0</v>
      </c>
      <c r="I65" s="65">
        <f>'Cubic Input'!M69</f>
        <v>-0.09822772322</v>
      </c>
      <c r="J65" s="66">
        <f t="shared" si="27"/>
        <v>-0.09537236259</v>
      </c>
      <c r="K65" s="66">
        <f t="shared" si="28"/>
        <v>1.339217855</v>
      </c>
      <c r="L65" s="67">
        <f t="shared" si="29"/>
        <v>-0.09537236259</v>
      </c>
      <c r="M65" s="67">
        <f t="shared" si="30"/>
        <v>0</v>
      </c>
      <c r="N65" s="68">
        <f t="shared" si="31"/>
        <v>1.339217855</v>
      </c>
      <c r="O65" s="68">
        <f t="shared" si="32"/>
        <v>-2.188209362</v>
      </c>
      <c r="P65" s="69">
        <f t="shared" si="33"/>
        <v>1.339217855</v>
      </c>
      <c r="Q65" s="69">
        <f t="shared" si="34"/>
        <v>2.188209362</v>
      </c>
      <c r="R65" s="70">
        <f t="shared" ref="R65:U65" si="1211">ATAN2(A65,E65)</f>
        <v>0</v>
      </c>
      <c r="S65" s="70">
        <f t="shared" si="1211"/>
        <v>3.141592654</v>
      </c>
      <c r="T65" s="70">
        <f t="shared" si="1211"/>
        <v>0</v>
      </c>
      <c r="U65" s="70">
        <f t="shared" si="1211"/>
        <v>0</v>
      </c>
      <c r="V65" s="70">
        <f t="shared" ref="V65:Y65" si="1212">SQRT(POWER(A65,2)+POWER(E65,2))</f>
        <v>0.1421007032</v>
      </c>
      <c r="W65" s="70">
        <f t="shared" si="1212"/>
        <v>0.367055118</v>
      </c>
      <c r="X65" s="70">
        <f t="shared" si="1212"/>
        <v>0.8989739425</v>
      </c>
      <c r="Y65" s="70">
        <f t="shared" si="1212"/>
        <v>0.08919923272</v>
      </c>
      <c r="Z65" s="71">
        <f t="shared" ref="Z65:AC65" si="1213">R65-$R65</f>
        <v>0</v>
      </c>
      <c r="AA65" s="71">
        <f t="shared" si="1213"/>
        <v>3.141592654</v>
      </c>
      <c r="AB65" s="71">
        <f t="shared" si="1213"/>
        <v>0</v>
      </c>
      <c r="AC65" s="71">
        <f t="shared" si="1213"/>
        <v>0</v>
      </c>
      <c r="AD65" s="71">
        <f t="shared" ref="AD65:AG65" si="1214">V65/$V65</f>
        <v>1</v>
      </c>
      <c r="AE65" s="71">
        <f t="shared" si="1214"/>
        <v>2.583063348</v>
      </c>
      <c r="AF65" s="71">
        <f t="shared" si="1214"/>
        <v>6.326315934</v>
      </c>
      <c r="AG65" s="71">
        <f t="shared" si="1214"/>
        <v>0.6277184471</v>
      </c>
      <c r="AH65" s="80">
        <f t="shared" ref="AH65:AK65" si="1215">AD65*COS(Z65)</f>
        <v>1</v>
      </c>
      <c r="AI65" s="80">
        <f t="shared" si="1215"/>
        <v>-2.583063348</v>
      </c>
      <c r="AJ65" s="80">
        <f t="shared" si="1215"/>
        <v>6.326315934</v>
      </c>
      <c r="AK65" s="80">
        <f t="shared" si="1215"/>
        <v>0.6277184471</v>
      </c>
      <c r="AL65" s="80">
        <f t="shared" ref="AL65:AO65" si="1216">AD65*SIN(Z65)</f>
        <v>0</v>
      </c>
      <c r="AM65" s="80">
        <f t="shared" si="1216"/>
        <v>0</v>
      </c>
      <c r="AN65" s="80">
        <f t="shared" si="1216"/>
        <v>0</v>
      </c>
      <c r="AO65" s="80">
        <f t="shared" si="1216"/>
        <v>0</v>
      </c>
      <c r="AP65" s="50">
        <f t="shared" si="41"/>
        <v>9.424777961</v>
      </c>
      <c r="AQ65" s="72">
        <f t="shared" si="42"/>
        <v>9.424777961</v>
      </c>
      <c r="AR65" s="72">
        <f t="shared" si="43"/>
        <v>3.141592654</v>
      </c>
      <c r="AS65" s="72">
        <f t="shared" si="44"/>
        <v>3.141592654</v>
      </c>
      <c r="AT65" s="73">
        <f t="shared" si="45"/>
        <v>17.23475726</v>
      </c>
      <c r="AU65" s="74">
        <f t="shared" si="46"/>
        <v>17.23475726</v>
      </c>
      <c r="AV65" s="75">
        <f t="shared" si="47"/>
        <v>34.46951452</v>
      </c>
      <c r="AW65" s="75">
        <f t="shared" si="48"/>
        <v>0</v>
      </c>
      <c r="AX65" s="75">
        <f t="shared" si="49"/>
        <v>0</v>
      </c>
      <c r="AY65" s="75">
        <f t="shared" si="50"/>
        <v>34.46951452</v>
      </c>
      <c r="AZ65" s="50">
        <f t="shared" ref="AZ65:BA65" si="1217">AZ$1*AA65</f>
        <v>3.141592654</v>
      </c>
      <c r="BA65" s="50">
        <f t="shared" si="1217"/>
        <v>0</v>
      </c>
      <c r="BB65" s="72">
        <f t="shared" si="52"/>
        <v>3.141592654</v>
      </c>
      <c r="BC65" s="72">
        <f t="shared" si="53"/>
        <v>3.141592654</v>
      </c>
      <c r="BD65" s="72">
        <f t="shared" si="54"/>
        <v>3.141592654</v>
      </c>
      <c r="BE65" s="73">
        <f t="shared" ref="BE65:BF65" si="1218">POWER(AE65,BE$1)</f>
        <v>2.583063348</v>
      </c>
      <c r="BF65" s="73">
        <f t="shared" si="1218"/>
        <v>6.326315934</v>
      </c>
      <c r="BG65" s="74">
        <f t="shared" si="56"/>
        <v>16.34127481</v>
      </c>
      <c r="BH65" s="75">
        <f t="shared" si="57"/>
        <v>-147.0714733</v>
      </c>
      <c r="BI65" s="75">
        <f t="shared" si="58"/>
        <v>0</v>
      </c>
      <c r="BJ65" s="75">
        <f t="shared" si="59"/>
        <v>3.141592654</v>
      </c>
      <c r="BK65" s="75">
        <f t="shared" si="60"/>
        <v>147.0714733</v>
      </c>
      <c r="BL65" s="50">
        <f t="shared" si="61"/>
        <v>0</v>
      </c>
      <c r="BM65" s="72">
        <f t="shared" si="62"/>
        <v>0</v>
      </c>
      <c r="BN65" s="72">
        <f t="shared" si="63"/>
        <v>0</v>
      </c>
      <c r="BO65" s="72">
        <f t="shared" si="64"/>
        <v>0</v>
      </c>
      <c r="BP65" s="73">
        <f t="shared" si="65"/>
        <v>0.6277184471</v>
      </c>
      <c r="BQ65" s="74">
        <f t="shared" si="66"/>
        <v>0.6277184471</v>
      </c>
      <c r="BR65" s="75">
        <f t="shared" si="67"/>
        <v>-16.94839807</v>
      </c>
      <c r="BS65" s="75">
        <f t="shared" si="68"/>
        <v>0</v>
      </c>
      <c r="BT65" s="75">
        <f t="shared" si="69"/>
        <v>3.141592654</v>
      </c>
      <c r="BU65" s="75">
        <f t="shared" si="70"/>
        <v>16.94839807</v>
      </c>
      <c r="BV65" s="76">
        <f t="shared" ref="BV65:BW65" si="1219">AV65+BH65+BR65</f>
        <v>-129.5503569</v>
      </c>
      <c r="BW65" s="76">
        <f t="shared" si="1219"/>
        <v>0</v>
      </c>
      <c r="BX65" s="76">
        <f t="shared" si="72"/>
        <v>3.141592654</v>
      </c>
      <c r="BY65" s="77">
        <f t="shared" si="73"/>
        <v>129.5503569</v>
      </c>
      <c r="BZ65" s="50">
        <f t="shared" ref="BZ65:CA65" si="1220">BZ$1*AA65</f>
        <v>6.283185307</v>
      </c>
      <c r="CA65" s="50">
        <f t="shared" si="1220"/>
        <v>0</v>
      </c>
      <c r="CB65" s="72">
        <f t="shared" si="75"/>
        <v>6.283185307</v>
      </c>
      <c r="CC65" s="72">
        <f t="shared" si="76"/>
        <v>0</v>
      </c>
      <c r="CD65" s="72">
        <f t="shared" si="77"/>
        <v>0</v>
      </c>
      <c r="CE65" s="73">
        <f t="shared" ref="CE65:CF65" si="1221">POWER(AE65,CE$1)</f>
        <v>6.672216257</v>
      </c>
      <c r="CF65" s="73">
        <f t="shared" si="1221"/>
        <v>40.02227329</v>
      </c>
      <c r="CG65" s="74">
        <f t="shared" si="79"/>
        <v>267.0372625</v>
      </c>
      <c r="CH65" s="75">
        <f t="shared" si="80"/>
        <v>-267.0372625</v>
      </c>
      <c r="CI65" s="75">
        <f t="shared" si="81"/>
        <v>0</v>
      </c>
      <c r="CJ65" s="75">
        <f t="shared" si="82"/>
        <v>3.141592654</v>
      </c>
      <c r="CK65" s="75">
        <f t="shared" si="83"/>
        <v>267.0372625</v>
      </c>
      <c r="CL65" s="50">
        <f t="shared" si="84"/>
        <v>0</v>
      </c>
      <c r="CM65" s="72">
        <f t="shared" si="85"/>
        <v>0</v>
      </c>
      <c r="CN65" s="72">
        <f t="shared" si="86"/>
        <v>0</v>
      </c>
      <c r="CO65" s="72">
        <f t="shared" si="87"/>
        <v>0</v>
      </c>
      <c r="CP65" s="73">
        <f t="shared" si="88"/>
        <v>253.1935452</v>
      </c>
      <c r="CQ65" s="74">
        <f t="shared" si="89"/>
        <v>253.1935452</v>
      </c>
      <c r="CR65" s="75">
        <f t="shared" si="90"/>
        <v>1012.774181</v>
      </c>
      <c r="CS65" s="75">
        <f t="shared" si="91"/>
        <v>0</v>
      </c>
      <c r="CT65" s="75">
        <f t="shared" si="92"/>
        <v>0</v>
      </c>
      <c r="CU65" s="75">
        <f t="shared" si="93"/>
        <v>1012.774181</v>
      </c>
      <c r="CV65" s="50">
        <f t="shared" si="94"/>
        <v>9.424777961</v>
      </c>
      <c r="CW65" s="50">
        <f t="shared" si="95"/>
        <v>0</v>
      </c>
      <c r="CX65" s="72">
        <f t="shared" si="96"/>
        <v>9.424777961</v>
      </c>
      <c r="CY65" s="72">
        <f t="shared" si="97"/>
        <v>3.141592654</v>
      </c>
      <c r="CZ65" s="72">
        <f t="shared" si="98"/>
        <v>3.141592654</v>
      </c>
      <c r="DA65" s="73">
        <f t="shared" si="99"/>
        <v>17.23475726</v>
      </c>
      <c r="DB65" s="73">
        <f t="shared" si="100"/>
        <v>0.6277184471</v>
      </c>
      <c r="DC65" s="74">
        <f t="shared" si="101"/>
        <v>10.81857507</v>
      </c>
      <c r="DD65" s="75">
        <f t="shared" si="102"/>
        <v>-43.27430026</v>
      </c>
      <c r="DE65" s="75">
        <f t="shared" si="103"/>
        <v>0</v>
      </c>
      <c r="DF65" s="75">
        <f t="shared" si="104"/>
        <v>3.141592654</v>
      </c>
      <c r="DG65" s="75">
        <f t="shared" si="105"/>
        <v>43.27430026</v>
      </c>
      <c r="DH65" s="50">
        <f t="shared" ref="DH65:DJ65" si="1222">DH$1*AA65</f>
        <v>3.141592654</v>
      </c>
      <c r="DI65" s="50">
        <f t="shared" si="1222"/>
        <v>0</v>
      </c>
      <c r="DJ65" s="50">
        <f t="shared" si="1222"/>
        <v>0</v>
      </c>
      <c r="DK65" s="72">
        <f t="shared" si="107"/>
        <v>3.141592654</v>
      </c>
      <c r="DL65" s="72">
        <f t="shared" si="108"/>
        <v>3.141592654</v>
      </c>
      <c r="DM65" s="72">
        <f t="shared" si="109"/>
        <v>3.141592654</v>
      </c>
      <c r="DN65" s="73">
        <f t="shared" ref="DN65:DP65" si="1223">POWER(AE65,DN$1)</f>
        <v>2.583063348</v>
      </c>
      <c r="DO65" s="73">
        <f t="shared" si="1223"/>
        <v>6.326315934</v>
      </c>
      <c r="DP65" s="73">
        <f t="shared" si="1223"/>
        <v>0.6277184471</v>
      </c>
      <c r="DQ65" s="74">
        <f t="shared" si="111"/>
        <v>10.25771965</v>
      </c>
      <c r="DR65" s="75">
        <f t="shared" si="112"/>
        <v>184.6389537</v>
      </c>
      <c r="DS65" s="75">
        <f t="shared" si="113"/>
        <v>0</v>
      </c>
      <c r="DT65" s="75">
        <f t="shared" si="114"/>
        <v>0</v>
      </c>
      <c r="DU65" s="75">
        <f t="shared" si="115"/>
        <v>184.6389537</v>
      </c>
      <c r="DV65" s="50">
        <f t="shared" si="116"/>
        <v>0</v>
      </c>
      <c r="DW65" s="72">
        <f t="shared" si="117"/>
        <v>0</v>
      </c>
      <c r="DX65" s="72">
        <f t="shared" si="118"/>
        <v>0</v>
      </c>
      <c r="DY65" s="72">
        <f t="shared" si="119"/>
        <v>0</v>
      </c>
      <c r="DZ65" s="73">
        <f t="shared" si="120"/>
        <v>0.3940304489</v>
      </c>
      <c r="EA65" s="74">
        <f t="shared" si="121"/>
        <v>0.3940304489</v>
      </c>
      <c r="EB65" s="75">
        <f t="shared" si="122"/>
        <v>10.63882212</v>
      </c>
      <c r="EC65" s="75">
        <f t="shared" si="123"/>
        <v>0</v>
      </c>
      <c r="ED65" s="75">
        <f t="shared" si="124"/>
        <v>0</v>
      </c>
      <c r="EE65" s="75">
        <f t="shared" si="125"/>
        <v>10.63882212</v>
      </c>
      <c r="EF65" s="76">
        <f t="shared" ref="EF65:EG65" si="1224">CH65+CR65+DD65+DR65+EB65</f>
        <v>897.740394</v>
      </c>
      <c r="EG65" s="76">
        <f t="shared" si="1224"/>
        <v>0</v>
      </c>
      <c r="EH65" s="76">
        <f t="shared" si="127"/>
        <v>0</v>
      </c>
      <c r="EI65" s="77">
        <f t="shared" si="128"/>
        <v>897.740394</v>
      </c>
      <c r="EJ65" s="50">
        <f t="shared" si="129"/>
        <v>0</v>
      </c>
      <c r="EK65" s="72">
        <f t="shared" si="130"/>
        <v>0</v>
      </c>
      <c r="EL65" s="72">
        <f t="shared" si="131"/>
        <v>0</v>
      </c>
      <c r="EM65" s="72">
        <f t="shared" si="132"/>
        <v>0</v>
      </c>
      <c r="EN65" s="73">
        <f t="shared" si="133"/>
        <v>29.96231623</v>
      </c>
      <c r="EO65" s="74">
        <f t="shared" si="134"/>
        <v>29.96231623</v>
      </c>
      <c r="EP65" s="75">
        <f t="shared" si="135"/>
        <v>155.6887621</v>
      </c>
      <c r="EQ65" s="75">
        <f t="shared" si="136"/>
        <v>0</v>
      </c>
      <c r="ER65" s="75">
        <f t="shared" si="137"/>
        <v>0</v>
      </c>
      <c r="ES65" s="75">
        <f t="shared" si="138"/>
        <v>155.6887621</v>
      </c>
      <c r="ET65" s="76">
        <f t="shared" ref="ET65:EU65" si="1225">BV65+EP65</f>
        <v>26.13840521</v>
      </c>
      <c r="EU65" s="76">
        <f t="shared" si="1225"/>
        <v>0</v>
      </c>
      <c r="EV65" s="76">
        <f t="shared" si="140"/>
        <v>0</v>
      </c>
      <c r="EW65" s="77">
        <f t="shared" si="141"/>
        <v>26.13840521</v>
      </c>
      <c r="EX65" s="50">
        <f t="shared" si="142"/>
        <v>0</v>
      </c>
      <c r="EY65" s="72">
        <f t="shared" si="143"/>
        <v>0</v>
      </c>
      <c r="EZ65" s="72">
        <f t="shared" si="144"/>
        <v>0</v>
      </c>
      <c r="FA65" s="72">
        <f t="shared" si="145"/>
        <v>0</v>
      </c>
      <c r="FB65" s="73">
        <f t="shared" si="146"/>
        <v>2.967743497</v>
      </c>
      <c r="FC65" s="74">
        <f t="shared" si="147"/>
        <v>2.967743497</v>
      </c>
      <c r="FD65" s="75">
        <f t="shared" si="148"/>
        <v>0.785166525</v>
      </c>
      <c r="FE65" s="75">
        <f t="shared" si="149"/>
        <v>0</v>
      </c>
      <c r="FF65" s="75">
        <f t="shared" si="150"/>
        <v>0</v>
      </c>
      <c r="FG65" s="75">
        <f t="shared" si="151"/>
        <v>0.785166525</v>
      </c>
      <c r="FH65" s="50">
        <f t="shared" si="152"/>
        <v>6.283185307</v>
      </c>
      <c r="FI65" s="72">
        <f t="shared" si="153"/>
        <v>6.283185307</v>
      </c>
      <c r="FJ65" s="72">
        <f t="shared" si="154"/>
        <v>0</v>
      </c>
      <c r="FK65" s="72">
        <f t="shared" si="155"/>
        <v>0</v>
      </c>
      <c r="FL65" s="73">
        <f t="shared" si="156"/>
        <v>6.672216257</v>
      </c>
      <c r="FM65" s="74">
        <f t="shared" si="157"/>
        <v>6.672216257</v>
      </c>
      <c r="FN65" s="75">
        <f t="shared" si="158"/>
        <v>-6.672216257</v>
      </c>
      <c r="FO65" s="75">
        <f t="shared" si="159"/>
        <v>0</v>
      </c>
      <c r="FP65" s="75">
        <f t="shared" si="160"/>
        <v>3.141592654</v>
      </c>
      <c r="FQ65" s="75">
        <f t="shared" si="161"/>
        <v>6.672216257</v>
      </c>
      <c r="FR65" s="76">
        <f t="shared" si="162"/>
        <v>12.30673154</v>
      </c>
      <c r="FS65" s="76">
        <f t="shared" si="163"/>
        <v>0</v>
      </c>
      <c r="FT65" s="76">
        <f t="shared" si="164"/>
        <v>0</v>
      </c>
      <c r="FU65" s="77">
        <f t="shared" si="165"/>
        <v>12.30673154</v>
      </c>
      <c r="FV65" s="50">
        <f t="shared" si="166"/>
        <v>0</v>
      </c>
      <c r="FW65" s="50">
        <f t="shared" si="167"/>
        <v>0</v>
      </c>
      <c r="FX65" s="72">
        <f t="shared" si="168"/>
        <v>0</v>
      </c>
      <c r="FY65" s="72">
        <f t="shared" si="169"/>
        <v>0</v>
      </c>
      <c r="FZ65" s="72">
        <f t="shared" si="170"/>
        <v>0</v>
      </c>
      <c r="GA65" s="73">
        <f t="shared" si="171"/>
        <v>12.30673154</v>
      </c>
      <c r="GB65" s="73">
        <f t="shared" si="172"/>
        <v>1.273615174</v>
      </c>
      <c r="GC65" s="74">
        <f t="shared" si="173"/>
        <v>15.67404003</v>
      </c>
      <c r="GD65" s="75">
        <f t="shared" si="174"/>
        <v>1.741560003</v>
      </c>
      <c r="GE65" s="75">
        <f t="shared" si="175"/>
        <v>0</v>
      </c>
      <c r="GF65" s="75">
        <f t="shared" si="176"/>
        <v>0</v>
      </c>
      <c r="GG65" s="75">
        <f t="shared" si="177"/>
        <v>1.741560003</v>
      </c>
      <c r="GH65" s="78">
        <f t="shared" si="178"/>
        <v>-0.5</v>
      </c>
      <c r="GI65" s="78">
        <f t="shared" si="179"/>
        <v>-0.8660254038</v>
      </c>
      <c r="GJ65" s="78">
        <f t="shared" si="180"/>
        <v>-2.094395102</v>
      </c>
      <c r="GK65" s="78">
        <f t="shared" si="181"/>
        <v>1</v>
      </c>
      <c r="GL65" s="79">
        <f t="shared" si="182"/>
        <v>-0.5</v>
      </c>
      <c r="GM65" s="79">
        <f t="shared" si="183"/>
        <v>0.8660254038</v>
      </c>
      <c r="GN65" s="79">
        <f t="shared" si="184"/>
        <v>2.094395102</v>
      </c>
      <c r="GO65" s="79">
        <f t="shared" si="185"/>
        <v>1</v>
      </c>
      <c r="GP65" s="50">
        <f t="shared" si="186"/>
        <v>-2.094395102</v>
      </c>
      <c r="GQ65" s="50">
        <f t="shared" si="187"/>
        <v>0</v>
      </c>
      <c r="GR65" s="72">
        <f t="shared" si="188"/>
        <v>-2.094395102</v>
      </c>
      <c r="GS65" s="72">
        <f t="shared" si="189"/>
        <v>-2.094395102</v>
      </c>
      <c r="GT65" s="72">
        <f t="shared" si="190"/>
        <v>-2.094395102</v>
      </c>
      <c r="GU65" s="73">
        <f t="shared" si="191"/>
        <v>1</v>
      </c>
      <c r="GV65" s="73">
        <f t="shared" si="192"/>
        <v>0.785166525</v>
      </c>
      <c r="GW65" s="74">
        <f t="shared" si="193"/>
        <v>0.785166525</v>
      </c>
      <c r="GX65" s="75">
        <f t="shared" si="194"/>
        <v>-0.3925832625</v>
      </c>
      <c r="GY65" s="75">
        <f t="shared" si="195"/>
        <v>-0.6799741568</v>
      </c>
      <c r="GZ65" s="75">
        <f t="shared" si="196"/>
        <v>-2.094395102</v>
      </c>
      <c r="HA65" s="75">
        <f t="shared" si="197"/>
        <v>0.785166525</v>
      </c>
      <c r="HB65" s="50">
        <f t="shared" si="198"/>
        <v>2.094395102</v>
      </c>
      <c r="HC65" s="50">
        <f t="shared" si="199"/>
        <v>0</v>
      </c>
      <c r="HD65" s="72">
        <f t="shared" si="200"/>
        <v>2.094395102</v>
      </c>
      <c r="HE65" s="72">
        <f t="shared" si="201"/>
        <v>2.094395102</v>
      </c>
      <c r="HF65" s="72">
        <f t="shared" si="202"/>
        <v>2.094395102</v>
      </c>
      <c r="HG65" s="73">
        <f t="shared" si="203"/>
        <v>1</v>
      </c>
      <c r="HH65" s="73">
        <f t="shared" si="204"/>
        <v>1.741560003</v>
      </c>
      <c r="HI65" s="74">
        <f t="shared" si="205"/>
        <v>1.741560003</v>
      </c>
      <c r="HJ65" s="75">
        <f t="shared" si="206"/>
        <v>-0.8707800017</v>
      </c>
      <c r="HK65" s="75">
        <f t="shared" si="207"/>
        <v>1.508235205</v>
      </c>
      <c r="HL65" s="75">
        <f t="shared" si="208"/>
        <v>2.094395102</v>
      </c>
      <c r="HM65" s="75">
        <f t="shared" si="209"/>
        <v>1.741560003</v>
      </c>
      <c r="HN65" s="50">
        <f t="shared" si="210"/>
        <v>2.094395102</v>
      </c>
      <c r="HO65" s="50">
        <f t="shared" si="211"/>
        <v>0</v>
      </c>
      <c r="HP65" s="72">
        <f t="shared" si="212"/>
        <v>2.094395102</v>
      </c>
      <c r="HQ65" s="72">
        <f t="shared" si="213"/>
        <v>2.094395102</v>
      </c>
      <c r="HR65" s="72">
        <f t="shared" si="214"/>
        <v>2.094395102</v>
      </c>
      <c r="HS65" s="73">
        <f t="shared" si="215"/>
        <v>1</v>
      </c>
      <c r="HT65" s="73">
        <f t="shared" si="216"/>
        <v>0.785166525</v>
      </c>
      <c r="HU65" s="74">
        <f t="shared" si="217"/>
        <v>0.785166525</v>
      </c>
      <c r="HV65" s="75">
        <f t="shared" si="218"/>
        <v>-0.3925832625</v>
      </c>
      <c r="HW65" s="75">
        <f t="shared" si="219"/>
        <v>0.6799741568</v>
      </c>
      <c r="HX65" s="75">
        <f t="shared" si="220"/>
        <v>2.094395102</v>
      </c>
      <c r="HY65" s="75">
        <f t="shared" si="221"/>
        <v>0.785166525</v>
      </c>
      <c r="HZ65" s="50">
        <f t="shared" si="222"/>
        <v>-2.094395102</v>
      </c>
      <c r="IA65" s="50">
        <f t="shared" si="223"/>
        <v>0</v>
      </c>
      <c r="IB65" s="72">
        <f t="shared" si="224"/>
        <v>-2.094395102</v>
      </c>
      <c r="IC65" s="72">
        <f t="shared" si="225"/>
        <v>-2.094395102</v>
      </c>
      <c r="ID65" s="72">
        <f t="shared" si="226"/>
        <v>-2.094395102</v>
      </c>
      <c r="IE65" s="73">
        <f t="shared" si="227"/>
        <v>1</v>
      </c>
      <c r="IF65" s="73">
        <f t="shared" si="228"/>
        <v>1.741560003</v>
      </c>
      <c r="IG65" s="74">
        <f t="shared" si="229"/>
        <v>1.741560003</v>
      </c>
      <c r="IH65" s="75">
        <f t="shared" si="230"/>
        <v>-0.8707800017</v>
      </c>
      <c r="II65" s="75">
        <f t="shared" si="231"/>
        <v>-1.508235205</v>
      </c>
      <c r="IJ65" s="75">
        <f t="shared" si="232"/>
        <v>-2.094395102</v>
      </c>
      <c r="IK65" s="75">
        <f t="shared" si="233"/>
        <v>1.741560003</v>
      </c>
    </row>
    <row r="66" ht="12.75" customHeight="1">
      <c r="A66" s="80">
        <f>'Cubic Input'!P70</f>
        <v>0.1421007032</v>
      </c>
      <c r="B66" s="80">
        <f>'Cubic Input'!Q70</f>
        <v>-0.07710443484</v>
      </c>
      <c r="C66" s="80">
        <f>'Cubic Input'!R70</f>
        <v>0.865646352</v>
      </c>
      <c r="D66" s="80">
        <f>'Cubic Input'!S70</f>
        <v>0.01677374367</v>
      </c>
      <c r="E66" s="80">
        <f t="shared" ref="E66:H66" si="1226">0</f>
        <v>0</v>
      </c>
      <c r="F66" s="80">
        <f t="shared" si="1226"/>
        <v>0</v>
      </c>
      <c r="G66" s="80">
        <f t="shared" si="1226"/>
        <v>0</v>
      </c>
      <c r="H66" s="81">
        <f t="shared" si="1226"/>
        <v>0</v>
      </c>
      <c r="I66" s="65">
        <f>'Cubic Input'!M70</f>
        <v>-0.02426138885</v>
      </c>
      <c r="J66" s="66">
        <f t="shared" si="27"/>
        <v>-0.01934261915</v>
      </c>
      <c r="K66" s="66">
        <f t="shared" si="28"/>
        <v>0.2809733972</v>
      </c>
      <c r="L66" s="67">
        <f t="shared" si="29"/>
        <v>-0.01934261915</v>
      </c>
      <c r="M66" s="67">
        <f t="shared" si="30"/>
        <v>0</v>
      </c>
      <c r="N66" s="68">
        <f t="shared" si="31"/>
        <v>0.2809733972</v>
      </c>
      <c r="O66" s="68">
        <f t="shared" si="32"/>
        <v>-2.454323612</v>
      </c>
      <c r="P66" s="69">
        <f t="shared" si="33"/>
        <v>0.2809733972</v>
      </c>
      <c r="Q66" s="69">
        <f t="shared" si="34"/>
        <v>2.454323612</v>
      </c>
      <c r="R66" s="70">
        <f t="shared" ref="R66:U66" si="1227">ATAN2(A66,E66)</f>
        <v>0</v>
      </c>
      <c r="S66" s="70">
        <f t="shared" si="1227"/>
        <v>3.141592654</v>
      </c>
      <c r="T66" s="70">
        <f t="shared" si="1227"/>
        <v>0</v>
      </c>
      <c r="U66" s="70">
        <f t="shared" si="1227"/>
        <v>0</v>
      </c>
      <c r="V66" s="70">
        <f t="shared" ref="V66:Y66" si="1228">SQRT(POWER(A66,2)+POWER(E66,2))</f>
        <v>0.1421007032</v>
      </c>
      <c r="W66" s="70">
        <f t="shared" si="1228"/>
        <v>0.07710443484</v>
      </c>
      <c r="X66" s="70">
        <f t="shared" si="1228"/>
        <v>0.865646352</v>
      </c>
      <c r="Y66" s="70">
        <f t="shared" si="1228"/>
        <v>0.01677374367</v>
      </c>
      <c r="Z66" s="71">
        <f t="shared" ref="Z66:AC66" si="1229">R66-$R66</f>
        <v>0</v>
      </c>
      <c r="AA66" s="71">
        <f t="shared" si="1229"/>
        <v>3.141592654</v>
      </c>
      <c r="AB66" s="71">
        <f t="shared" si="1229"/>
        <v>0</v>
      </c>
      <c r="AC66" s="71">
        <f t="shared" si="1229"/>
        <v>0</v>
      </c>
      <c r="AD66" s="71">
        <f t="shared" ref="AD66:AG66" si="1230">V66/$V66</f>
        <v>1</v>
      </c>
      <c r="AE66" s="71">
        <f t="shared" si="1230"/>
        <v>0.5426041752</v>
      </c>
      <c r="AF66" s="71">
        <f t="shared" si="1230"/>
        <v>6.091780919</v>
      </c>
      <c r="AG66" s="71">
        <f t="shared" si="1230"/>
        <v>0.1180412433</v>
      </c>
      <c r="AH66" s="80">
        <f t="shared" ref="AH66:AK66" si="1231">AD66*COS(Z66)</f>
        <v>1</v>
      </c>
      <c r="AI66" s="80">
        <f t="shared" si="1231"/>
        <v>-0.5426041752</v>
      </c>
      <c r="AJ66" s="80">
        <f t="shared" si="1231"/>
        <v>6.091780919</v>
      </c>
      <c r="AK66" s="80">
        <f t="shared" si="1231"/>
        <v>0.1180412433</v>
      </c>
      <c r="AL66" s="80">
        <f t="shared" ref="AL66:AO66" si="1232">AD66*SIN(Z66)</f>
        <v>0</v>
      </c>
      <c r="AM66" s="80">
        <f t="shared" si="1232"/>
        <v>0</v>
      </c>
      <c r="AN66" s="80">
        <f t="shared" si="1232"/>
        <v>0</v>
      </c>
      <c r="AO66" s="80">
        <f t="shared" si="1232"/>
        <v>0</v>
      </c>
      <c r="AP66" s="50">
        <f t="shared" si="41"/>
        <v>9.424777961</v>
      </c>
      <c r="AQ66" s="72">
        <f t="shared" si="42"/>
        <v>9.424777961</v>
      </c>
      <c r="AR66" s="72">
        <f t="shared" si="43"/>
        <v>3.141592654</v>
      </c>
      <c r="AS66" s="72">
        <f t="shared" si="44"/>
        <v>3.141592654</v>
      </c>
      <c r="AT66" s="73">
        <f t="shared" si="45"/>
        <v>0.1597531366</v>
      </c>
      <c r="AU66" s="74">
        <f t="shared" si="46"/>
        <v>0.1597531366</v>
      </c>
      <c r="AV66" s="75">
        <f t="shared" si="47"/>
        <v>0.3195062731</v>
      </c>
      <c r="AW66" s="75">
        <f t="shared" si="48"/>
        <v>0</v>
      </c>
      <c r="AX66" s="75">
        <f t="shared" si="49"/>
        <v>0</v>
      </c>
      <c r="AY66" s="75">
        <f t="shared" si="50"/>
        <v>0.3195062731</v>
      </c>
      <c r="AZ66" s="50">
        <f t="shared" ref="AZ66:BA66" si="1233">AZ$1*AA66</f>
        <v>3.141592654</v>
      </c>
      <c r="BA66" s="50">
        <f t="shared" si="1233"/>
        <v>0</v>
      </c>
      <c r="BB66" s="72">
        <f t="shared" si="52"/>
        <v>3.141592654</v>
      </c>
      <c r="BC66" s="72">
        <f t="shared" si="53"/>
        <v>3.141592654</v>
      </c>
      <c r="BD66" s="72">
        <f t="shared" si="54"/>
        <v>3.141592654</v>
      </c>
      <c r="BE66" s="73">
        <f t="shared" ref="BE66:BF66" si="1234">POWER(AE66,BE$1)</f>
        <v>0.5426041752</v>
      </c>
      <c r="BF66" s="73">
        <f t="shared" si="1234"/>
        <v>6.091780919</v>
      </c>
      <c r="BG66" s="74">
        <f t="shared" si="56"/>
        <v>3.305425761</v>
      </c>
      <c r="BH66" s="75">
        <f t="shared" si="57"/>
        <v>-29.74883185</v>
      </c>
      <c r="BI66" s="75">
        <f t="shared" si="58"/>
        <v>0</v>
      </c>
      <c r="BJ66" s="75">
        <f t="shared" si="59"/>
        <v>3.141592654</v>
      </c>
      <c r="BK66" s="75">
        <f t="shared" si="60"/>
        <v>29.74883185</v>
      </c>
      <c r="BL66" s="50">
        <f t="shared" si="61"/>
        <v>0</v>
      </c>
      <c r="BM66" s="72">
        <f t="shared" si="62"/>
        <v>0</v>
      </c>
      <c r="BN66" s="72">
        <f t="shared" si="63"/>
        <v>0</v>
      </c>
      <c r="BO66" s="72">
        <f t="shared" si="64"/>
        <v>0</v>
      </c>
      <c r="BP66" s="73">
        <f t="shared" si="65"/>
        <v>0.1180412433</v>
      </c>
      <c r="BQ66" s="74">
        <f t="shared" si="66"/>
        <v>0.1180412433</v>
      </c>
      <c r="BR66" s="75">
        <f t="shared" si="67"/>
        <v>-3.187113569</v>
      </c>
      <c r="BS66" s="75">
        <f t="shared" si="68"/>
        <v>0</v>
      </c>
      <c r="BT66" s="75">
        <f t="shared" si="69"/>
        <v>3.141592654</v>
      </c>
      <c r="BU66" s="75">
        <f t="shared" si="70"/>
        <v>3.187113569</v>
      </c>
      <c r="BV66" s="76">
        <f t="shared" ref="BV66:BW66" si="1235">AV66+BH66+BR66</f>
        <v>-32.61643915</v>
      </c>
      <c r="BW66" s="76">
        <f t="shared" si="1235"/>
        <v>0</v>
      </c>
      <c r="BX66" s="76">
        <f t="shared" si="72"/>
        <v>3.141592654</v>
      </c>
      <c r="BY66" s="77">
        <f t="shared" si="73"/>
        <v>32.61643915</v>
      </c>
      <c r="BZ66" s="50">
        <f t="shared" ref="BZ66:CA66" si="1236">BZ$1*AA66</f>
        <v>6.283185307</v>
      </c>
      <c r="CA66" s="50">
        <f t="shared" si="1236"/>
        <v>0</v>
      </c>
      <c r="CB66" s="72">
        <f t="shared" si="75"/>
        <v>6.283185307</v>
      </c>
      <c r="CC66" s="72">
        <f t="shared" si="76"/>
        <v>0</v>
      </c>
      <c r="CD66" s="72">
        <f t="shared" si="77"/>
        <v>0</v>
      </c>
      <c r="CE66" s="73">
        <f t="shared" ref="CE66:CF66" si="1237">POWER(AE66,CE$1)</f>
        <v>0.294419291</v>
      </c>
      <c r="CF66" s="73">
        <f t="shared" si="1237"/>
        <v>37.10979476</v>
      </c>
      <c r="CG66" s="74">
        <f t="shared" si="79"/>
        <v>10.92583946</v>
      </c>
      <c r="CH66" s="75">
        <f t="shared" si="80"/>
        <v>-10.92583946</v>
      </c>
      <c r="CI66" s="75">
        <f t="shared" si="81"/>
        <v>0</v>
      </c>
      <c r="CJ66" s="75">
        <f t="shared" si="82"/>
        <v>3.141592654</v>
      </c>
      <c r="CK66" s="75">
        <f t="shared" si="83"/>
        <v>10.92583946</v>
      </c>
      <c r="CL66" s="50">
        <f t="shared" si="84"/>
        <v>0</v>
      </c>
      <c r="CM66" s="72">
        <f t="shared" si="85"/>
        <v>0</v>
      </c>
      <c r="CN66" s="72">
        <f t="shared" si="86"/>
        <v>0</v>
      </c>
      <c r="CO66" s="72">
        <f t="shared" si="87"/>
        <v>0</v>
      </c>
      <c r="CP66" s="73">
        <f t="shared" si="88"/>
        <v>226.0647397</v>
      </c>
      <c r="CQ66" s="74">
        <f t="shared" si="89"/>
        <v>226.0647397</v>
      </c>
      <c r="CR66" s="75">
        <f t="shared" si="90"/>
        <v>904.2589586</v>
      </c>
      <c r="CS66" s="75">
        <f t="shared" si="91"/>
        <v>0</v>
      </c>
      <c r="CT66" s="75">
        <f t="shared" si="92"/>
        <v>0</v>
      </c>
      <c r="CU66" s="75">
        <f t="shared" si="93"/>
        <v>904.2589586</v>
      </c>
      <c r="CV66" s="50">
        <f t="shared" si="94"/>
        <v>9.424777961</v>
      </c>
      <c r="CW66" s="50">
        <f t="shared" si="95"/>
        <v>0</v>
      </c>
      <c r="CX66" s="72">
        <f t="shared" si="96"/>
        <v>9.424777961</v>
      </c>
      <c r="CY66" s="72">
        <f t="shared" si="97"/>
        <v>3.141592654</v>
      </c>
      <c r="CZ66" s="72">
        <f t="shared" si="98"/>
        <v>3.141592654</v>
      </c>
      <c r="DA66" s="73">
        <f t="shared" si="99"/>
        <v>0.1597531366</v>
      </c>
      <c r="DB66" s="73">
        <f t="shared" si="100"/>
        <v>0.1180412433</v>
      </c>
      <c r="DC66" s="74">
        <f t="shared" si="101"/>
        <v>0.01885745886</v>
      </c>
      <c r="DD66" s="75">
        <f t="shared" si="102"/>
        <v>-0.07542983545</v>
      </c>
      <c r="DE66" s="75">
        <f t="shared" si="103"/>
        <v>0</v>
      </c>
      <c r="DF66" s="75">
        <f t="shared" si="104"/>
        <v>3.141592654</v>
      </c>
      <c r="DG66" s="75">
        <f t="shared" si="105"/>
        <v>0.07542983545</v>
      </c>
      <c r="DH66" s="50">
        <f t="shared" ref="DH66:DJ66" si="1238">DH$1*AA66</f>
        <v>3.141592654</v>
      </c>
      <c r="DI66" s="50">
        <f t="shared" si="1238"/>
        <v>0</v>
      </c>
      <c r="DJ66" s="50">
        <f t="shared" si="1238"/>
        <v>0</v>
      </c>
      <c r="DK66" s="72">
        <f t="shared" si="107"/>
        <v>3.141592654</v>
      </c>
      <c r="DL66" s="72">
        <f t="shared" si="108"/>
        <v>3.141592654</v>
      </c>
      <c r="DM66" s="72">
        <f t="shared" si="109"/>
        <v>3.141592654</v>
      </c>
      <c r="DN66" s="73">
        <f t="shared" ref="DN66:DP66" si="1239">POWER(AE66,DN$1)</f>
        <v>0.5426041752</v>
      </c>
      <c r="DO66" s="73">
        <f t="shared" si="1239"/>
        <v>6.091780919</v>
      </c>
      <c r="DP66" s="73">
        <f t="shared" si="1239"/>
        <v>0.1180412433</v>
      </c>
      <c r="DQ66" s="74">
        <f t="shared" si="111"/>
        <v>0.3901765665</v>
      </c>
      <c r="DR66" s="75">
        <f t="shared" si="112"/>
        <v>7.023178197</v>
      </c>
      <c r="DS66" s="75">
        <f t="shared" si="113"/>
        <v>0</v>
      </c>
      <c r="DT66" s="75">
        <f t="shared" si="114"/>
        <v>0</v>
      </c>
      <c r="DU66" s="75">
        <f t="shared" si="115"/>
        <v>7.023178197</v>
      </c>
      <c r="DV66" s="50">
        <f t="shared" si="116"/>
        <v>0</v>
      </c>
      <c r="DW66" s="72">
        <f t="shared" si="117"/>
        <v>0</v>
      </c>
      <c r="DX66" s="72">
        <f t="shared" si="118"/>
        <v>0</v>
      </c>
      <c r="DY66" s="72">
        <f t="shared" si="119"/>
        <v>0</v>
      </c>
      <c r="DZ66" s="73">
        <f t="shared" si="120"/>
        <v>0.01393373512</v>
      </c>
      <c r="EA66" s="74">
        <f t="shared" si="121"/>
        <v>0.01393373512</v>
      </c>
      <c r="EB66" s="75">
        <f t="shared" si="122"/>
        <v>0.3762108483</v>
      </c>
      <c r="EC66" s="75">
        <f t="shared" si="123"/>
        <v>0</v>
      </c>
      <c r="ED66" s="75">
        <f t="shared" si="124"/>
        <v>0</v>
      </c>
      <c r="EE66" s="75">
        <f t="shared" si="125"/>
        <v>0.3762108483</v>
      </c>
      <c r="EF66" s="76">
        <f t="shared" ref="EF66:EG66" si="1240">CH66+CR66+DD66+DR66+EB66</f>
        <v>900.6570784</v>
      </c>
      <c r="EG66" s="76">
        <f t="shared" si="1240"/>
        <v>0</v>
      </c>
      <c r="EH66" s="76">
        <f t="shared" si="127"/>
        <v>0</v>
      </c>
      <c r="EI66" s="77">
        <f t="shared" si="128"/>
        <v>900.6570784</v>
      </c>
      <c r="EJ66" s="50">
        <f t="shared" si="129"/>
        <v>0</v>
      </c>
      <c r="EK66" s="72">
        <f t="shared" si="130"/>
        <v>0</v>
      </c>
      <c r="EL66" s="72">
        <f t="shared" si="131"/>
        <v>0</v>
      </c>
      <c r="EM66" s="72">
        <f t="shared" si="132"/>
        <v>0</v>
      </c>
      <c r="EN66" s="73">
        <f t="shared" si="133"/>
        <v>30.01094931</v>
      </c>
      <c r="EO66" s="74">
        <f t="shared" si="134"/>
        <v>30.01094931</v>
      </c>
      <c r="EP66" s="75">
        <f t="shared" si="135"/>
        <v>155.941467</v>
      </c>
      <c r="EQ66" s="75">
        <f t="shared" si="136"/>
        <v>0</v>
      </c>
      <c r="ER66" s="75">
        <f t="shared" si="137"/>
        <v>0</v>
      </c>
      <c r="ES66" s="75">
        <f t="shared" si="138"/>
        <v>155.941467</v>
      </c>
      <c r="ET66" s="76">
        <f t="shared" ref="ET66:EU66" si="1241">BV66+EP66</f>
        <v>123.3250278</v>
      </c>
      <c r="EU66" s="76">
        <f t="shared" si="1241"/>
        <v>0</v>
      </c>
      <c r="EV66" s="76">
        <f t="shared" si="140"/>
        <v>0</v>
      </c>
      <c r="EW66" s="77">
        <f t="shared" si="141"/>
        <v>123.3250278</v>
      </c>
      <c r="EX66" s="50">
        <f t="shared" si="142"/>
        <v>0</v>
      </c>
      <c r="EY66" s="72">
        <f t="shared" si="143"/>
        <v>0</v>
      </c>
      <c r="EZ66" s="72">
        <f t="shared" si="144"/>
        <v>0</v>
      </c>
      <c r="FA66" s="72">
        <f t="shared" si="145"/>
        <v>0</v>
      </c>
      <c r="FB66" s="73">
        <f t="shared" si="146"/>
        <v>4.977566536</v>
      </c>
      <c r="FC66" s="74">
        <f t="shared" si="147"/>
        <v>4.977566536</v>
      </c>
      <c r="FD66" s="75">
        <f t="shared" si="148"/>
        <v>1.316899059</v>
      </c>
      <c r="FE66" s="75">
        <f t="shared" si="149"/>
        <v>0</v>
      </c>
      <c r="FF66" s="75">
        <f t="shared" si="150"/>
        <v>0</v>
      </c>
      <c r="FG66" s="75">
        <f t="shared" si="151"/>
        <v>1.316899059</v>
      </c>
      <c r="FH66" s="50">
        <f t="shared" si="152"/>
        <v>6.283185307</v>
      </c>
      <c r="FI66" s="72">
        <f t="shared" si="153"/>
        <v>6.283185307</v>
      </c>
      <c r="FJ66" s="72">
        <f t="shared" si="154"/>
        <v>0</v>
      </c>
      <c r="FK66" s="72">
        <f t="shared" si="155"/>
        <v>0</v>
      </c>
      <c r="FL66" s="73">
        <f t="shared" si="156"/>
        <v>0.294419291</v>
      </c>
      <c r="FM66" s="74">
        <f t="shared" si="157"/>
        <v>0.294419291</v>
      </c>
      <c r="FN66" s="75">
        <f t="shared" si="158"/>
        <v>-0.294419291</v>
      </c>
      <c r="FO66" s="75">
        <f t="shared" si="159"/>
        <v>0</v>
      </c>
      <c r="FP66" s="75">
        <f t="shared" si="160"/>
        <v>3.141592654</v>
      </c>
      <c r="FQ66" s="75">
        <f t="shared" si="161"/>
        <v>0.294419291</v>
      </c>
      <c r="FR66" s="76">
        <f t="shared" si="162"/>
        <v>17.98092347</v>
      </c>
      <c r="FS66" s="76">
        <f t="shared" si="163"/>
        <v>0</v>
      </c>
      <c r="FT66" s="76">
        <f t="shared" si="164"/>
        <v>0</v>
      </c>
      <c r="FU66" s="77">
        <f t="shared" si="165"/>
        <v>17.98092347</v>
      </c>
      <c r="FV66" s="50">
        <f t="shared" si="166"/>
        <v>0</v>
      </c>
      <c r="FW66" s="50">
        <f t="shared" si="167"/>
        <v>0</v>
      </c>
      <c r="FX66" s="72">
        <f t="shared" si="168"/>
        <v>0</v>
      </c>
      <c r="FY66" s="72">
        <f t="shared" si="169"/>
        <v>0</v>
      </c>
      <c r="FZ66" s="72">
        <f t="shared" si="170"/>
        <v>0</v>
      </c>
      <c r="GA66" s="73">
        <f t="shared" si="171"/>
        <v>17.98092347</v>
      </c>
      <c r="GB66" s="73">
        <f t="shared" si="172"/>
        <v>0.7593596434</v>
      </c>
      <c r="GC66" s="74">
        <f t="shared" si="173"/>
        <v>13.65398763</v>
      </c>
      <c r="GD66" s="75">
        <f t="shared" si="174"/>
        <v>1.517109737</v>
      </c>
      <c r="GE66" s="75">
        <f t="shared" si="175"/>
        <v>0</v>
      </c>
      <c r="GF66" s="75">
        <f t="shared" si="176"/>
        <v>0</v>
      </c>
      <c r="GG66" s="75">
        <f t="shared" si="177"/>
        <v>1.517109737</v>
      </c>
      <c r="GH66" s="78">
        <f t="shared" si="178"/>
        <v>-0.5</v>
      </c>
      <c r="GI66" s="78">
        <f t="shared" si="179"/>
        <v>-0.8660254038</v>
      </c>
      <c r="GJ66" s="78">
        <f t="shared" si="180"/>
        <v>-2.094395102</v>
      </c>
      <c r="GK66" s="78">
        <f t="shared" si="181"/>
        <v>1</v>
      </c>
      <c r="GL66" s="79">
        <f t="shared" si="182"/>
        <v>-0.5</v>
      </c>
      <c r="GM66" s="79">
        <f t="shared" si="183"/>
        <v>0.8660254038</v>
      </c>
      <c r="GN66" s="79">
        <f t="shared" si="184"/>
        <v>2.094395102</v>
      </c>
      <c r="GO66" s="79">
        <f t="shared" si="185"/>
        <v>1</v>
      </c>
      <c r="GP66" s="50">
        <f t="shared" si="186"/>
        <v>-2.094395102</v>
      </c>
      <c r="GQ66" s="50">
        <f t="shared" si="187"/>
        <v>0</v>
      </c>
      <c r="GR66" s="72">
        <f t="shared" si="188"/>
        <v>-2.094395102</v>
      </c>
      <c r="GS66" s="72">
        <f t="shared" si="189"/>
        <v>-2.094395102</v>
      </c>
      <c r="GT66" s="72">
        <f t="shared" si="190"/>
        <v>-2.094395102</v>
      </c>
      <c r="GU66" s="73">
        <f t="shared" si="191"/>
        <v>1</v>
      </c>
      <c r="GV66" s="73">
        <f t="shared" si="192"/>
        <v>1.316899059</v>
      </c>
      <c r="GW66" s="74">
        <f t="shared" si="193"/>
        <v>1.316899059</v>
      </c>
      <c r="GX66" s="75">
        <f t="shared" si="194"/>
        <v>-0.6584495296</v>
      </c>
      <c r="GY66" s="75">
        <f t="shared" si="195"/>
        <v>-1.14046804</v>
      </c>
      <c r="GZ66" s="75">
        <f t="shared" si="196"/>
        <v>-2.094395102</v>
      </c>
      <c r="HA66" s="75">
        <f t="shared" si="197"/>
        <v>1.316899059</v>
      </c>
      <c r="HB66" s="50">
        <f t="shared" si="198"/>
        <v>2.094395102</v>
      </c>
      <c r="HC66" s="50">
        <f t="shared" si="199"/>
        <v>0</v>
      </c>
      <c r="HD66" s="72">
        <f t="shared" si="200"/>
        <v>2.094395102</v>
      </c>
      <c r="HE66" s="72">
        <f t="shared" si="201"/>
        <v>2.094395102</v>
      </c>
      <c r="HF66" s="72">
        <f t="shared" si="202"/>
        <v>2.094395102</v>
      </c>
      <c r="HG66" s="73">
        <f t="shared" si="203"/>
        <v>1</v>
      </c>
      <c r="HH66" s="73">
        <f t="shared" si="204"/>
        <v>1.517109737</v>
      </c>
      <c r="HI66" s="74">
        <f t="shared" si="205"/>
        <v>1.517109737</v>
      </c>
      <c r="HJ66" s="75">
        <f t="shared" si="206"/>
        <v>-0.7585548684</v>
      </c>
      <c r="HK66" s="75">
        <f t="shared" si="207"/>
        <v>1.313855572</v>
      </c>
      <c r="HL66" s="75">
        <f t="shared" si="208"/>
        <v>2.094395102</v>
      </c>
      <c r="HM66" s="75">
        <f t="shared" si="209"/>
        <v>1.517109737</v>
      </c>
      <c r="HN66" s="50">
        <f t="shared" si="210"/>
        <v>2.094395102</v>
      </c>
      <c r="HO66" s="50">
        <f t="shared" si="211"/>
        <v>0</v>
      </c>
      <c r="HP66" s="72">
        <f t="shared" si="212"/>
        <v>2.094395102</v>
      </c>
      <c r="HQ66" s="72">
        <f t="shared" si="213"/>
        <v>2.094395102</v>
      </c>
      <c r="HR66" s="72">
        <f t="shared" si="214"/>
        <v>2.094395102</v>
      </c>
      <c r="HS66" s="73">
        <f t="shared" si="215"/>
        <v>1</v>
      </c>
      <c r="HT66" s="73">
        <f t="shared" si="216"/>
        <v>1.316899059</v>
      </c>
      <c r="HU66" s="74">
        <f t="shared" si="217"/>
        <v>1.316899059</v>
      </c>
      <c r="HV66" s="75">
        <f t="shared" si="218"/>
        <v>-0.6584495296</v>
      </c>
      <c r="HW66" s="75">
        <f t="shared" si="219"/>
        <v>1.14046804</v>
      </c>
      <c r="HX66" s="75">
        <f t="shared" si="220"/>
        <v>2.094395102</v>
      </c>
      <c r="HY66" s="75">
        <f t="shared" si="221"/>
        <v>1.316899059</v>
      </c>
      <c r="HZ66" s="50">
        <f t="shared" si="222"/>
        <v>-2.094395102</v>
      </c>
      <c r="IA66" s="50">
        <f t="shared" si="223"/>
        <v>0</v>
      </c>
      <c r="IB66" s="72">
        <f t="shared" si="224"/>
        <v>-2.094395102</v>
      </c>
      <c r="IC66" s="72">
        <f t="shared" si="225"/>
        <v>-2.094395102</v>
      </c>
      <c r="ID66" s="72">
        <f t="shared" si="226"/>
        <v>-2.094395102</v>
      </c>
      <c r="IE66" s="73">
        <f t="shared" si="227"/>
        <v>1</v>
      </c>
      <c r="IF66" s="73">
        <f t="shared" si="228"/>
        <v>1.517109737</v>
      </c>
      <c r="IG66" s="74">
        <f t="shared" si="229"/>
        <v>1.517109737</v>
      </c>
      <c r="IH66" s="75">
        <f t="shared" si="230"/>
        <v>-0.7585548684</v>
      </c>
      <c r="II66" s="75">
        <f t="shared" si="231"/>
        <v>-1.313855572</v>
      </c>
      <c r="IJ66" s="75">
        <f t="shared" si="232"/>
        <v>-2.094395102</v>
      </c>
      <c r="IK66" s="75">
        <f t="shared" si="233"/>
        <v>1.517109737</v>
      </c>
    </row>
    <row r="67" ht="12.75" customHeight="1">
      <c r="A67" s="80">
        <f>'Cubic Input'!P71</f>
        <v>0.1421007032</v>
      </c>
      <c r="B67" s="80">
        <f>'Cubic Input'!Q71</f>
        <v>-0.07219052435</v>
      </c>
      <c r="C67" s="80">
        <f>'Cubic Input'!R71</f>
        <v>0.8643383878</v>
      </c>
      <c r="D67" s="80">
        <f>'Cubic Input'!S71</f>
        <v>-0.007813326402</v>
      </c>
      <c r="E67" s="80">
        <f t="shared" ref="E67:H67" si="1242">0</f>
        <v>0</v>
      </c>
      <c r="F67" s="80">
        <f t="shared" si="1242"/>
        <v>0</v>
      </c>
      <c r="G67" s="80">
        <f t="shared" si="1242"/>
        <v>0</v>
      </c>
      <c r="H67" s="81">
        <f t="shared" si="1242"/>
        <v>0</v>
      </c>
      <c r="I67" s="65">
        <f>'Cubic Input'!M71</f>
        <v>0.01904059575</v>
      </c>
      <c r="J67" s="66">
        <f t="shared" si="27"/>
        <v>0.009046374845</v>
      </c>
      <c r="K67" s="66">
        <f t="shared" si="28"/>
        <v>0.2494886603</v>
      </c>
      <c r="L67" s="67">
        <f t="shared" si="29"/>
        <v>0.009046374845</v>
      </c>
      <c r="M67" s="67">
        <f t="shared" si="30"/>
        <v>0</v>
      </c>
      <c r="N67" s="68">
        <f t="shared" si="31"/>
        <v>0.2494886603</v>
      </c>
      <c r="O67" s="68">
        <f t="shared" si="32"/>
        <v>-2.452716434</v>
      </c>
      <c r="P67" s="69">
        <f t="shared" si="33"/>
        <v>0.2494886603</v>
      </c>
      <c r="Q67" s="69">
        <f t="shared" si="34"/>
        <v>2.452716434</v>
      </c>
      <c r="R67" s="70">
        <f t="shared" ref="R67:U67" si="1243">ATAN2(A67,E67)</f>
        <v>0</v>
      </c>
      <c r="S67" s="70">
        <f t="shared" si="1243"/>
        <v>3.141592654</v>
      </c>
      <c r="T67" s="70">
        <f t="shared" si="1243"/>
        <v>0</v>
      </c>
      <c r="U67" s="70">
        <f t="shared" si="1243"/>
        <v>3.141592654</v>
      </c>
      <c r="V67" s="70">
        <f t="shared" ref="V67:Y67" si="1244">SQRT(POWER(A67,2)+POWER(E67,2))</f>
        <v>0.1421007032</v>
      </c>
      <c r="W67" s="70">
        <f t="shared" si="1244"/>
        <v>0.07219052435</v>
      </c>
      <c r="X67" s="70">
        <f t="shared" si="1244"/>
        <v>0.8643383878</v>
      </c>
      <c r="Y67" s="70">
        <f t="shared" si="1244"/>
        <v>0.007813326402</v>
      </c>
      <c r="Z67" s="71">
        <f t="shared" ref="Z67:AC67" si="1245">R67-$R67</f>
        <v>0</v>
      </c>
      <c r="AA67" s="71">
        <f t="shared" si="1245"/>
        <v>3.141592654</v>
      </c>
      <c r="AB67" s="71">
        <f t="shared" si="1245"/>
        <v>0</v>
      </c>
      <c r="AC67" s="71">
        <f t="shared" si="1245"/>
        <v>3.141592654</v>
      </c>
      <c r="AD67" s="71">
        <f t="shared" ref="AD67:AG67" si="1246">V67/$V67</f>
        <v>1</v>
      </c>
      <c r="AE67" s="71">
        <f t="shared" si="1246"/>
        <v>0.5080236955</v>
      </c>
      <c r="AF67" s="71">
        <f t="shared" si="1246"/>
        <v>6.082576431</v>
      </c>
      <c r="AG67" s="71">
        <f t="shared" si="1246"/>
        <v>0.05498443166</v>
      </c>
      <c r="AH67" s="80">
        <f t="shared" ref="AH67:AK67" si="1247">AD67*COS(Z67)</f>
        <v>1</v>
      </c>
      <c r="AI67" s="80">
        <f t="shared" si="1247"/>
        <v>-0.5080236955</v>
      </c>
      <c r="AJ67" s="80">
        <f t="shared" si="1247"/>
        <v>6.082576431</v>
      </c>
      <c r="AK67" s="80">
        <f t="shared" si="1247"/>
        <v>-0.05498443166</v>
      </c>
      <c r="AL67" s="80">
        <f t="shared" ref="AL67:AO67" si="1248">AD67*SIN(Z67)</f>
        <v>0</v>
      </c>
      <c r="AM67" s="80">
        <f t="shared" si="1248"/>
        <v>0</v>
      </c>
      <c r="AN67" s="80">
        <f t="shared" si="1248"/>
        <v>0</v>
      </c>
      <c r="AO67" s="80">
        <f t="shared" si="1248"/>
        <v>0</v>
      </c>
      <c r="AP67" s="50">
        <f t="shared" si="41"/>
        <v>9.424777961</v>
      </c>
      <c r="AQ67" s="72">
        <f t="shared" si="42"/>
        <v>9.424777961</v>
      </c>
      <c r="AR67" s="72">
        <f t="shared" si="43"/>
        <v>3.141592654</v>
      </c>
      <c r="AS67" s="72">
        <f t="shared" si="44"/>
        <v>3.141592654</v>
      </c>
      <c r="AT67" s="73">
        <f t="shared" si="45"/>
        <v>0.1311148577</v>
      </c>
      <c r="AU67" s="74">
        <f t="shared" si="46"/>
        <v>0.1311148577</v>
      </c>
      <c r="AV67" s="75">
        <f t="shared" si="47"/>
        <v>0.2622297154</v>
      </c>
      <c r="AW67" s="75">
        <f t="shared" si="48"/>
        <v>0</v>
      </c>
      <c r="AX67" s="75">
        <f t="shared" si="49"/>
        <v>0</v>
      </c>
      <c r="AY67" s="75">
        <f t="shared" si="50"/>
        <v>0.2622297154</v>
      </c>
      <c r="AZ67" s="50">
        <f t="shared" ref="AZ67:BA67" si="1249">AZ$1*AA67</f>
        <v>3.141592654</v>
      </c>
      <c r="BA67" s="50">
        <f t="shared" si="1249"/>
        <v>0</v>
      </c>
      <c r="BB67" s="72">
        <f t="shared" si="52"/>
        <v>3.141592654</v>
      </c>
      <c r="BC67" s="72">
        <f t="shared" si="53"/>
        <v>3.141592654</v>
      </c>
      <c r="BD67" s="72">
        <f t="shared" si="54"/>
        <v>3.141592654</v>
      </c>
      <c r="BE67" s="73">
        <f t="shared" ref="BE67:BF67" si="1250">POWER(AE67,BE$1)</f>
        <v>0.5080236955</v>
      </c>
      <c r="BF67" s="73">
        <f t="shared" si="1250"/>
        <v>6.082576431</v>
      </c>
      <c r="BG67" s="74">
        <f t="shared" si="56"/>
        <v>3.090092956</v>
      </c>
      <c r="BH67" s="75">
        <f t="shared" si="57"/>
        <v>-27.81083661</v>
      </c>
      <c r="BI67" s="75">
        <f t="shared" si="58"/>
        <v>0</v>
      </c>
      <c r="BJ67" s="75">
        <f t="shared" si="59"/>
        <v>3.141592654</v>
      </c>
      <c r="BK67" s="75">
        <f t="shared" si="60"/>
        <v>27.81083661</v>
      </c>
      <c r="BL67" s="50">
        <f t="shared" si="61"/>
        <v>3.141592654</v>
      </c>
      <c r="BM67" s="72">
        <f t="shared" si="62"/>
        <v>3.141592654</v>
      </c>
      <c r="BN67" s="72">
        <f t="shared" si="63"/>
        <v>3.141592654</v>
      </c>
      <c r="BO67" s="72">
        <f t="shared" si="64"/>
        <v>3.141592654</v>
      </c>
      <c r="BP67" s="73">
        <f t="shared" si="65"/>
        <v>0.05498443166</v>
      </c>
      <c r="BQ67" s="74">
        <f t="shared" si="66"/>
        <v>0.05498443166</v>
      </c>
      <c r="BR67" s="75">
        <f t="shared" si="67"/>
        <v>1.484579655</v>
      </c>
      <c r="BS67" s="75">
        <f t="shared" si="68"/>
        <v>0</v>
      </c>
      <c r="BT67" s="75">
        <f t="shared" si="69"/>
        <v>0</v>
      </c>
      <c r="BU67" s="75">
        <f t="shared" si="70"/>
        <v>1.484579655</v>
      </c>
      <c r="BV67" s="76">
        <f t="shared" ref="BV67:BW67" si="1251">AV67+BH67+BR67</f>
        <v>-26.06402724</v>
      </c>
      <c r="BW67" s="76">
        <f t="shared" si="1251"/>
        <v>0</v>
      </c>
      <c r="BX67" s="76">
        <f t="shared" si="72"/>
        <v>3.141592654</v>
      </c>
      <c r="BY67" s="77">
        <f t="shared" si="73"/>
        <v>26.06402724</v>
      </c>
      <c r="BZ67" s="50">
        <f t="shared" ref="BZ67:CA67" si="1252">BZ$1*AA67</f>
        <v>6.283185307</v>
      </c>
      <c r="CA67" s="50">
        <f t="shared" si="1252"/>
        <v>0</v>
      </c>
      <c r="CB67" s="72">
        <f t="shared" si="75"/>
        <v>6.283185307</v>
      </c>
      <c r="CC67" s="72">
        <f t="shared" si="76"/>
        <v>0</v>
      </c>
      <c r="CD67" s="72">
        <f t="shared" si="77"/>
        <v>0</v>
      </c>
      <c r="CE67" s="73">
        <f t="shared" ref="CE67:CF67" si="1253">POWER(AE67,CE$1)</f>
        <v>0.2580880752</v>
      </c>
      <c r="CF67" s="73">
        <f t="shared" si="1253"/>
        <v>36.99773604</v>
      </c>
      <c r="CG67" s="74">
        <f t="shared" si="79"/>
        <v>9.548674479</v>
      </c>
      <c r="CH67" s="75">
        <f t="shared" si="80"/>
        <v>-9.548674479</v>
      </c>
      <c r="CI67" s="75">
        <f t="shared" si="81"/>
        <v>0</v>
      </c>
      <c r="CJ67" s="75">
        <f t="shared" si="82"/>
        <v>3.141592654</v>
      </c>
      <c r="CK67" s="75">
        <f t="shared" si="83"/>
        <v>9.548674479</v>
      </c>
      <c r="CL67" s="50">
        <f t="shared" si="84"/>
        <v>0</v>
      </c>
      <c r="CM67" s="72">
        <f t="shared" si="85"/>
        <v>0</v>
      </c>
      <c r="CN67" s="72">
        <f t="shared" si="86"/>
        <v>0</v>
      </c>
      <c r="CO67" s="72">
        <f t="shared" si="87"/>
        <v>0</v>
      </c>
      <c r="CP67" s="73">
        <f t="shared" si="88"/>
        <v>225.0415572</v>
      </c>
      <c r="CQ67" s="74">
        <f t="shared" si="89"/>
        <v>225.0415572</v>
      </c>
      <c r="CR67" s="75">
        <f t="shared" si="90"/>
        <v>900.1662288</v>
      </c>
      <c r="CS67" s="75">
        <f t="shared" si="91"/>
        <v>0</v>
      </c>
      <c r="CT67" s="75">
        <f t="shared" si="92"/>
        <v>0</v>
      </c>
      <c r="CU67" s="75">
        <f t="shared" si="93"/>
        <v>900.1662288</v>
      </c>
      <c r="CV67" s="50">
        <f t="shared" si="94"/>
        <v>9.424777961</v>
      </c>
      <c r="CW67" s="50">
        <f t="shared" si="95"/>
        <v>3.141592654</v>
      </c>
      <c r="CX67" s="72">
        <f t="shared" si="96"/>
        <v>12.56637061</v>
      </c>
      <c r="CY67" s="72">
        <f t="shared" si="97"/>
        <v>0</v>
      </c>
      <c r="CZ67" s="72">
        <f t="shared" si="98"/>
        <v>0</v>
      </c>
      <c r="DA67" s="73">
        <f t="shared" si="99"/>
        <v>0.1311148577</v>
      </c>
      <c r="DB67" s="73">
        <f t="shared" si="100"/>
        <v>0.05498443166</v>
      </c>
      <c r="DC67" s="74">
        <f t="shared" si="101"/>
        <v>0.007209275933</v>
      </c>
      <c r="DD67" s="75">
        <f t="shared" si="102"/>
        <v>0.02883710373</v>
      </c>
      <c r="DE67" s="75">
        <f t="shared" si="103"/>
        <v>0</v>
      </c>
      <c r="DF67" s="75">
        <f t="shared" si="104"/>
        <v>0</v>
      </c>
      <c r="DG67" s="75">
        <f t="shared" si="105"/>
        <v>0.02883710373</v>
      </c>
      <c r="DH67" s="50">
        <f t="shared" ref="DH67:DJ67" si="1254">DH$1*AA67</f>
        <v>3.141592654</v>
      </c>
      <c r="DI67" s="50">
        <f t="shared" si="1254"/>
        <v>0</v>
      </c>
      <c r="DJ67" s="50">
        <f t="shared" si="1254"/>
        <v>3.141592654</v>
      </c>
      <c r="DK67" s="72">
        <f t="shared" si="107"/>
        <v>6.283185307</v>
      </c>
      <c r="DL67" s="72">
        <f t="shared" si="108"/>
        <v>0</v>
      </c>
      <c r="DM67" s="72">
        <f t="shared" si="109"/>
        <v>0</v>
      </c>
      <c r="DN67" s="73">
        <f t="shared" ref="DN67:DP67" si="1255">POWER(AE67,DN$1)</f>
        <v>0.5080236955</v>
      </c>
      <c r="DO67" s="73">
        <f t="shared" si="1255"/>
        <v>6.082576431</v>
      </c>
      <c r="DP67" s="73">
        <f t="shared" si="1255"/>
        <v>0.05498443166</v>
      </c>
      <c r="DQ67" s="74">
        <f t="shared" si="111"/>
        <v>0.169907005</v>
      </c>
      <c r="DR67" s="75">
        <f t="shared" si="112"/>
        <v>-3.05832609</v>
      </c>
      <c r="DS67" s="75">
        <f t="shared" si="113"/>
        <v>0</v>
      </c>
      <c r="DT67" s="75">
        <f t="shared" si="114"/>
        <v>3.141592654</v>
      </c>
      <c r="DU67" s="75">
        <f t="shared" si="115"/>
        <v>3.05832609</v>
      </c>
      <c r="DV67" s="50">
        <f t="shared" si="116"/>
        <v>6.283185307</v>
      </c>
      <c r="DW67" s="72">
        <f t="shared" si="117"/>
        <v>6.283185307</v>
      </c>
      <c r="DX67" s="72">
        <f t="shared" si="118"/>
        <v>0</v>
      </c>
      <c r="DY67" s="72">
        <f t="shared" si="119"/>
        <v>0</v>
      </c>
      <c r="DZ67" s="73">
        <f t="shared" si="120"/>
        <v>0.003023287725</v>
      </c>
      <c r="EA67" s="74">
        <f t="shared" si="121"/>
        <v>0.003023287725</v>
      </c>
      <c r="EB67" s="75">
        <f t="shared" si="122"/>
        <v>0.08162876858</v>
      </c>
      <c r="EC67" s="75">
        <f t="shared" si="123"/>
        <v>0</v>
      </c>
      <c r="ED67" s="75">
        <f t="shared" si="124"/>
        <v>0</v>
      </c>
      <c r="EE67" s="75">
        <f t="shared" si="125"/>
        <v>0.08162876858</v>
      </c>
      <c r="EF67" s="76">
        <f t="shared" ref="EF67:EG67" si="1256">CH67+CR67+DD67+DR67+EB67</f>
        <v>887.6696941</v>
      </c>
      <c r="EG67" s="76">
        <f t="shared" si="1256"/>
        <v>0</v>
      </c>
      <c r="EH67" s="76">
        <f t="shared" si="127"/>
        <v>0</v>
      </c>
      <c r="EI67" s="77">
        <f t="shared" si="128"/>
        <v>887.6696941</v>
      </c>
      <c r="EJ67" s="50">
        <f t="shared" si="129"/>
        <v>0</v>
      </c>
      <c r="EK67" s="72">
        <f t="shared" si="130"/>
        <v>0</v>
      </c>
      <c r="EL67" s="72">
        <f t="shared" si="131"/>
        <v>0</v>
      </c>
      <c r="EM67" s="72">
        <f t="shared" si="132"/>
        <v>0</v>
      </c>
      <c r="EN67" s="73">
        <f t="shared" si="133"/>
        <v>29.79378617</v>
      </c>
      <c r="EO67" s="74">
        <f t="shared" si="134"/>
        <v>29.79378617</v>
      </c>
      <c r="EP67" s="75">
        <f t="shared" si="135"/>
        <v>154.8130542</v>
      </c>
      <c r="EQ67" s="75">
        <f t="shared" si="136"/>
        <v>0</v>
      </c>
      <c r="ER67" s="75">
        <f t="shared" si="137"/>
        <v>0</v>
      </c>
      <c r="ES67" s="75">
        <f t="shared" si="138"/>
        <v>154.8130542</v>
      </c>
      <c r="ET67" s="76">
        <f t="shared" ref="ET67:EU67" si="1257">BV67+EP67</f>
        <v>128.7490269</v>
      </c>
      <c r="EU67" s="76">
        <f t="shared" si="1257"/>
        <v>0</v>
      </c>
      <c r="EV67" s="76">
        <f t="shared" si="140"/>
        <v>0</v>
      </c>
      <c r="EW67" s="77">
        <f t="shared" si="141"/>
        <v>128.7490269</v>
      </c>
      <c r="EX67" s="50">
        <f t="shared" si="142"/>
        <v>0</v>
      </c>
      <c r="EY67" s="72">
        <f t="shared" si="143"/>
        <v>0</v>
      </c>
      <c r="EZ67" s="72">
        <f t="shared" si="144"/>
        <v>0</v>
      </c>
      <c r="FA67" s="72">
        <f t="shared" si="145"/>
        <v>0</v>
      </c>
      <c r="FB67" s="73">
        <f t="shared" si="146"/>
        <v>5.049495449</v>
      </c>
      <c r="FC67" s="74">
        <f t="shared" si="147"/>
        <v>5.049495449</v>
      </c>
      <c r="FD67" s="75">
        <f t="shared" si="148"/>
        <v>1.335929065</v>
      </c>
      <c r="FE67" s="75">
        <f t="shared" si="149"/>
        <v>0</v>
      </c>
      <c r="FF67" s="75">
        <f t="shared" si="150"/>
        <v>0</v>
      </c>
      <c r="FG67" s="75">
        <f t="shared" si="151"/>
        <v>1.335929065</v>
      </c>
      <c r="FH67" s="50">
        <f t="shared" si="152"/>
        <v>6.283185307</v>
      </c>
      <c r="FI67" s="72">
        <f t="shared" si="153"/>
        <v>6.283185307</v>
      </c>
      <c r="FJ67" s="72">
        <f t="shared" si="154"/>
        <v>0</v>
      </c>
      <c r="FK67" s="72">
        <f t="shared" si="155"/>
        <v>0</v>
      </c>
      <c r="FL67" s="73">
        <f t="shared" si="156"/>
        <v>0.2580880752</v>
      </c>
      <c r="FM67" s="74">
        <f t="shared" si="157"/>
        <v>0.2580880752</v>
      </c>
      <c r="FN67" s="75">
        <f t="shared" si="158"/>
        <v>-0.2580880752</v>
      </c>
      <c r="FO67" s="75">
        <f t="shared" si="159"/>
        <v>0</v>
      </c>
      <c r="FP67" s="75">
        <f t="shared" si="160"/>
        <v>3.141592654</v>
      </c>
      <c r="FQ67" s="75">
        <f t="shared" si="161"/>
        <v>0.2580880752</v>
      </c>
      <c r="FR67" s="76">
        <f t="shared" si="162"/>
        <v>17.98964122</v>
      </c>
      <c r="FS67" s="76">
        <f t="shared" si="163"/>
        <v>0</v>
      </c>
      <c r="FT67" s="76">
        <f t="shared" si="164"/>
        <v>0</v>
      </c>
      <c r="FU67" s="77">
        <f t="shared" si="165"/>
        <v>17.98964122</v>
      </c>
      <c r="FV67" s="50">
        <f t="shared" si="166"/>
        <v>0</v>
      </c>
      <c r="FW67" s="50">
        <f t="shared" si="167"/>
        <v>0</v>
      </c>
      <c r="FX67" s="72">
        <f t="shared" si="168"/>
        <v>0</v>
      </c>
      <c r="FY67" s="72">
        <f t="shared" si="169"/>
        <v>0</v>
      </c>
      <c r="FZ67" s="72">
        <f t="shared" si="170"/>
        <v>0</v>
      </c>
      <c r="GA67" s="73">
        <f t="shared" si="171"/>
        <v>17.98964122</v>
      </c>
      <c r="GB67" s="73">
        <f t="shared" si="172"/>
        <v>0.7485427381</v>
      </c>
      <c r="GC67" s="74">
        <f t="shared" si="173"/>
        <v>13.46601529</v>
      </c>
      <c r="GD67" s="75">
        <f t="shared" si="174"/>
        <v>1.496223922</v>
      </c>
      <c r="GE67" s="75">
        <f t="shared" si="175"/>
        <v>0</v>
      </c>
      <c r="GF67" s="75">
        <f t="shared" si="176"/>
        <v>0</v>
      </c>
      <c r="GG67" s="75">
        <f t="shared" si="177"/>
        <v>1.496223922</v>
      </c>
      <c r="GH67" s="78">
        <f t="shared" si="178"/>
        <v>-0.5</v>
      </c>
      <c r="GI67" s="78">
        <f t="shared" si="179"/>
        <v>-0.8660254038</v>
      </c>
      <c r="GJ67" s="78">
        <f t="shared" si="180"/>
        <v>-2.094395102</v>
      </c>
      <c r="GK67" s="78">
        <f t="shared" si="181"/>
        <v>1</v>
      </c>
      <c r="GL67" s="79">
        <f t="shared" si="182"/>
        <v>-0.5</v>
      </c>
      <c r="GM67" s="79">
        <f t="shared" si="183"/>
        <v>0.8660254038</v>
      </c>
      <c r="GN67" s="79">
        <f t="shared" si="184"/>
        <v>2.094395102</v>
      </c>
      <c r="GO67" s="79">
        <f t="shared" si="185"/>
        <v>1</v>
      </c>
      <c r="GP67" s="50">
        <f t="shared" si="186"/>
        <v>-2.094395102</v>
      </c>
      <c r="GQ67" s="50">
        <f t="shared" si="187"/>
        <v>0</v>
      </c>
      <c r="GR67" s="72">
        <f t="shared" si="188"/>
        <v>-2.094395102</v>
      </c>
      <c r="GS67" s="72">
        <f t="shared" si="189"/>
        <v>-2.094395102</v>
      </c>
      <c r="GT67" s="72">
        <f t="shared" si="190"/>
        <v>-2.094395102</v>
      </c>
      <c r="GU67" s="73">
        <f t="shared" si="191"/>
        <v>1</v>
      </c>
      <c r="GV67" s="73">
        <f t="shared" si="192"/>
        <v>1.335929065</v>
      </c>
      <c r="GW67" s="74">
        <f t="shared" si="193"/>
        <v>1.335929065</v>
      </c>
      <c r="GX67" s="75">
        <f t="shared" si="194"/>
        <v>-0.6679645323</v>
      </c>
      <c r="GY67" s="75">
        <f t="shared" si="195"/>
        <v>-1.156948508</v>
      </c>
      <c r="GZ67" s="75">
        <f t="shared" si="196"/>
        <v>-2.094395102</v>
      </c>
      <c r="HA67" s="75">
        <f t="shared" si="197"/>
        <v>1.335929065</v>
      </c>
      <c r="HB67" s="50">
        <f t="shared" si="198"/>
        <v>2.094395102</v>
      </c>
      <c r="HC67" s="50">
        <f t="shared" si="199"/>
        <v>0</v>
      </c>
      <c r="HD67" s="72">
        <f t="shared" si="200"/>
        <v>2.094395102</v>
      </c>
      <c r="HE67" s="72">
        <f t="shared" si="201"/>
        <v>2.094395102</v>
      </c>
      <c r="HF67" s="72">
        <f t="shared" si="202"/>
        <v>2.094395102</v>
      </c>
      <c r="HG67" s="73">
        <f t="shared" si="203"/>
        <v>1</v>
      </c>
      <c r="HH67" s="73">
        <f t="shared" si="204"/>
        <v>1.496223922</v>
      </c>
      <c r="HI67" s="74">
        <f t="shared" si="205"/>
        <v>1.496223922</v>
      </c>
      <c r="HJ67" s="75">
        <f t="shared" si="206"/>
        <v>-0.7481119608</v>
      </c>
      <c r="HK67" s="75">
        <f t="shared" si="207"/>
        <v>1.295767926</v>
      </c>
      <c r="HL67" s="75">
        <f t="shared" si="208"/>
        <v>2.094395102</v>
      </c>
      <c r="HM67" s="75">
        <f t="shared" si="209"/>
        <v>1.496223922</v>
      </c>
      <c r="HN67" s="50">
        <f t="shared" si="210"/>
        <v>2.094395102</v>
      </c>
      <c r="HO67" s="50">
        <f t="shared" si="211"/>
        <v>0</v>
      </c>
      <c r="HP67" s="72">
        <f t="shared" si="212"/>
        <v>2.094395102</v>
      </c>
      <c r="HQ67" s="72">
        <f t="shared" si="213"/>
        <v>2.094395102</v>
      </c>
      <c r="HR67" s="72">
        <f t="shared" si="214"/>
        <v>2.094395102</v>
      </c>
      <c r="HS67" s="73">
        <f t="shared" si="215"/>
        <v>1</v>
      </c>
      <c r="HT67" s="73">
        <f t="shared" si="216"/>
        <v>1.335929065</v>
      </c>
      <c r="HU67" s="74">
        <f t="shared" si="217"/>
        <v>1.335929065</v>
      </c>
      <c r="HV67" s="75">
        <f t="shared" si="218"/>
        <v>-0.6679645323</v>
      </c>
      <c r="HW67" s="75">
        <f t="shared" si="219"/>
        <v>1.156948508</v>
      </c>
      <c r="HX67" s="75">
        <f t="shared" si="220"/>
        <v>2.094395102</v>
      </c>
      <c r="HY67" s="75">
        <f t="shared" si="221"/>
        <v>1.335929065</v>
      </c>
      <c r="HZ67" s="50">
        <f t="shared" si="222"/>
        <v>-2.094395102</v>
      </c>
      <c r="IA67" s="50">
        <f t="shared" si="223"/>
        <v>0</v>
      </c>
      <c r="IB67" s="72">
        <f t="shared" si="224"/>
        <v>-2.094395102</v>
      </c>
      <c r="IC67" s="72">
        <f t="shared" si="225"/>
        <v>-2.094395102</v>
      </c>
      <c r="ID67" s="72">
        <f t="shared" si="226"/>
        <v>-2.094395102</v>
      </c>
      <c r="IE67" s="73">
        <f t="shared" si="227"/>
        <v>1</v>
      </c>
      <c r="IF67" s="73">
        <f t="shared" si="228"/>
        <v>1.496223922</v>
      </c>
      <c r="IG67" s="74">
        <f t="shared" si="229"/>
        <v>1.496223922</v>
      </c>
      <c r="IH67" s="75">
        <f t="shared" si="230"/>
        <v>-0.7481119608</v>
      </c>
      <c r="II67" s="75">
        <f t="shared" si="231"/>
        <v>-1.295767926</v>
      </c>
      <c r="IJ67" s="75">
        <f t="shared" si="232"/>
        <v>-2.094395102</v>
      </c>
      <c r="IK67" s="75">
        <f t="shared" si="233"/>
        <v>1.496223922</v>
      </c>
    </row>
    <row r="68" ht="12.75" customHeight="1">
      <c r="A68" s="80">
        <f>'Cubic Input'!P72</f>
        <v>0.1421007032</v>
      </c>
      <c r="B68" s="80">
        <f>'Cubic Input'!Q72</f>
        <v>-0.4847480256</v>
      </c>
      <c r="C68" s="80">
        <f>'Cubic Input'!R72</f>
        <v>0.8722479187</v>
      </c>
      <c r="D68" s="80">
        <f>'Cubic Input'!S72</f>
        <v>0.00780998251</v>
      </c>
      <c r="E68" s="80">
        <f t="shared" ref="E68:H68" si="1258">0</f>
        <v>0</v>
      </c>
      <c r="F68" s="80">
        <f t="shared" si="1258"/>
        <v>0</v>
      </c>
      <c r="G68" s="80">
        <f t="shared" si="1258"/>
        <v>0</v>
      </c>
      <c r="H68" s="81">
        <f t="shared" si="1258"/>
        <v>0</v>
      </c>
      <c r="I68" s="65">
        <f>'Cubic Input'!M72</f>
        <v>-0.01090732092</v>
      </c>
      <c r="J68" s="66">
        <f t="shared" si="27"/>
        <v>-0.008909625181</v>
      </c>
      <c r="K68" s="66">
        <f t="shared" si="28"/>
        <v>1.71010445</v>
      </c>
      <c r="L68" s="67">
        <f t="shared" si="29"/>
        <v>-0.008909625181</v>
      </c>
      <c r="M68" s="67">
        <f t="shared" si="30"/>
        <v>0</v>
      </c>
      <c r="N68" s="68">
        <f t="shared" si="31"/>
        <v>1.71010445</v>
      </c>
      <c r="O68" s="68">
        <f t="shared" si="32"/>
        <v>-1.80118112</v>
      </c>
      <c r="P68" s="69">
        <f t="shared" si="33"/>
        <v>1.71010445</v>
      </c>
      <c r="Q68" s="69">
        <f t="shared" si="34"/>
        <v>1.80118112</v>
      </c>
      <c r="R68" s="70">
        <f t="shared" ref="R68:U68" si="1259">ATAN2(A68,E68)</f>
        <v>0</v>
      </c>
      <c r="S68" s="70">
        <f t="shared" si="1259"/>
        <v>3.141592654</v>
      </c>
      <c r="T68" s="70">
        <f t="shared" si="1259"/>
        <v>0</v>
      </c>
      <c r="U68" s="70">
        <f t="shared" si="1259"/>
        <v>0</v>
      </c>
      <c r="V68" s="70">
        <f t="shared" ref="V68:Y68" si="1260">SQRT(POWER(A68,2)+POWER(E68,2))</f>
        <v>0.1421007032</v>
      </c>
      <c r="W68" s="70">
        <f t="shared" si="1260"/>
        <v>0.4847480256</v>
      </c>
      <c r="X68" s="70">
        <f t="shared" si="1260"/>
        <v>0.8722479187</v>
      </c>
      <c r="Y68" s="70">
        <f t="shared" si="1260"/>
        <v>0.00780998251</v>
      </c>
      <c r="Z68" s="71">
        <f t="shared" ref="Z68:AC68" si="1261">R68-$R68</f>
        <v>0</v>
      </c>
      <c r="AA68" s="71">
        <f t="shared" si="1261"/>
        <v>3.141592654</v>
      </c>
      <c r="AB68" s="71">
        <f t="shared" si="1261"/>
        <v>0</v>
      </c>
      <c r="AC68" s="71">
        <f t="shared" si="1261"/>
        <v>0</v>
      </c>
      <c r="AD68" s="71">
        <f t="shared" ref="AD68:AG68" si="1262">V68/$V68</f>
        <v>1</v>
      </c>
      <c r="AE68" s="71">
        <f t="shared" si="1262"/>
        <v>3.411299275</v>
      </c>
      <c r="AF68" s="71">
        <f t="shared" si="1262"/>
        <v>6.138237879</v>
      </c>
      <c r="AG68" s="71">
        <f t="shared" si="1262"/>
        <v>0.05496089982</v>
      </c>
      <c r="AH68" s="80">
        <f t="shared" ref="AH68:AK68" si="1263">AD68*COS(Z68)</f>
        <v>1</v>
      </c>
      <c r="AI68" s="80">
        <f t="shared" si="1263"/>
        <v>-3.411299275</v>
      </c>
      <c r="AJ68" s="80">
        <f t="shared" si="1263"/>
        <v>6.138237879</v>
      </c>
      <c r="AK68" s="80">
        <f t="shared" si="1263"/>
        <v>0.05496089982</v>
      </c>
      <c r="AL68" s="80">
        <f t="shared" ref="AL68:AO68" si="1264">AD68*SIN(Z68)</f>
        <v>0</v>
      </c>
      <c r="AM68" s="80">
        <f t="shared" si="1264"/>
        <v>0</v>
      </c>
      <c r="AN68" s="80">
        <f t="shared" si="1264"/>
        <v>0</v>
      </c>
      <c r="AO68" s="80">
        <f t="shared" si="1264"/>
        <v>0</v>
      </c>
      <c r="AP68" s="50">
        <f t="shared" si="41"/>
        <v>9.424777961</v>
      </c>
      <c r="AQ68" s="72">
        <f t="shared" si="42"/>
        <v>9.424777961</v>
      </c>
      <c r="AR68" s="72">
        <f t="shared" si="43"/>
        <v>3.141592654</v>
      </c>
      <c r="AS68" s="72">
        <f t="shared" si="44"/>
        <v>3.141592654</v>
      </c>
      <c r="AT68" s="73">
        <f t="shared" si="45"/>
        <v>39.69716256</v>
      </c>
      <c r="AU68" s="74">
        <f t="shared" si="46"/>
        <v>39.69716256</v>
      </c>
      <c r="AV68" s="75">
        <f t="shared" si="47"/>
        <v>79.39432512</v>
      </c>
      <c r="AW68" s="75">
        <f t="shared" si="48"/>
        <v>0</v>
      </c>
      <c r="AX68" s="75">
        <f t="shared" si="49"/>
        <v>0</v>
      </c>
      <c r="AY68" s="75">
        <f t="shared" si="50"/>
        <v>79.39432512</v>
      </c>
      <c r="AZ68" s="50">
        <f t="shared" ref="AZ68:BA68" si="1265">AZ$1*AA68</f>
        <v>3.141592654</v>
      </c>
      <c r="BA68" s="50">
        <f t="shared" si="1265"/>
        <v>0</v>
      </c>
      <c r="BB68" s="72">
        <f t="shared" si="52"/>
        <v>3.141592654</v>
      </c>
      <c r="BC68" s="72">
        <f t="shared" si="53"/>
        <v>3.141592654</v>
      </c>
      <c r="BD68" s="72">
        <f t="shared" si="54"/>
        <v>3.141592654</v>
      </c>
      <c r="BE68" s="73">
        <f t="shared" ref="BE68:BF68" si="1266">POWER(AE68,BE$1)</f>
        <v>3.411299275</v>
      </c>
      <c r="BF68" s="73">
        <f t="shared" si="1266"/>
        <v>6.138237879</v>
      </c>
      <c r="BG68" s="74">
        <f t="shared" si="56"/>
        <v>20.93936642</v>
      </c>
      <c r="BH68" s="75">
        <f t="shared" si="57"/>
        <v>-188.4542978</v>
      </c>
      <c r="BI68" s="75">
        <f t="shared" si="58"/>
        <v>0</v>
      </c>
      <c r="BJ68" s="75">
        <f t="shared" si="59"/>
        <v>3.141592654</v>
      </c>
      <c r="BK68" s="75">
        <f t="shared" si="60"/>
        <v>188.4542978</v>
      </c>
      <c r="BL68" s="50">
        <f t="shared" si="61"/>
        <v>0</v>
      </c>
      <c r="BM68" s="72">
        <f t="shared" si="62"/>
        <v>0</v>
      </c>
      <c r="BN68" s="72">
        <f t="shared" si="63"/>
        <v>0</v>
      </c>
      <c r="BO68" s="72">
        <f t="shared" si="64"/>
        <v>0</v>
      </c>
      <c r="BP68" s="73">
        <f t="shared" si="65"/>
        <v>0.05496089982</v>
      </c>
      <c r="BQ68" s="74">
        <f t="shared" si="66"/>
        <v>0.05496089982</v>
      </c>
      <c r="BR68" s="75">
        <f t="shared" si="67"/>
        <v>-1.483944295</v>
      </c>
      <c r="BS68" s="75">
        <f t="shared" si="68"/>
        <v>0</v>
      </c>
      <c r="BT68" s="75">
        <f t="shared" si="69"/>
        <v>3.141592654</v>
      </c>
      <c r="BU68" s="75">
        <f t="shared" si="70"/>
        <v>1.483944295</v>
      </c>
      <c r="BV68" s="76">
        <f t="shared" ref="BV68:BW68" si="1267">AV68+BH68+BR68</f>
        <v>-110.543917</v>
      </c>
      <c r="BW68" s="76">
        <f t="shared" si="1267"/>
        <v>0</v>
      </c>
      <c r="BX68" s="76">
        <f t="shared" si="72"/>
        <v>3.141592654</v>
      </c>
      <c r="BY68" s="77">
        <f t="shared" si="73"/>
        <v>110.543917</v>
      </c>
      <c r="BZ68" s="50">
        <f t="shared" ref="BZ68:CA68" si="1268">BZ$1*AA68</f>
        <v>6.283185307</v>
      </c>
      <c r="CA68" s="50">
        <f t="shared" si="1268"/>
        <v>0</v>
      </c>
      <c r="CB68" s="72">
        <f t="shared" si="75"/>
        <v>6.283185307</v>
      </c>
      <c r="CC68" s="72">
        <f t="shared" si="76"/>
        <v>0</v>
      </c>
      <c r="CD68" s="72">
        <f t="shared" si="77"/>
        <v>0</v>
      </c>
      <c r="CE68" s="73">
        <f t="shared" ref="CE68:CF68" si="1269">POWER(AE68,CE$1)</f>
        <v>11.63696274</v>
      </c>
      <c r="CF68" s="73">
        <f t="shared" si="1269"/>
        <v>37.67796425</v>
      </c>
      <c r="CG68" s="74">
        <f t="shared" si="79"/>
        <v>438.4570662</v>
      </c>
      <c r="CH68" s="75">
        <f t="shared" si="80"/>
        <v>-438.4570662</v>
      </c>
      <c r="CI68" s="75">
        <f t="shared" si="81"/>
        <v>0</v>
      </c>
      <c r="CJ68" s="75">
        <f t="shared" si="82"/>
        <v>3.141592654</v>
      </c>
      <c r="CK68" s="75">
        <f t="shared" si="83"/>
        <v>438.4570662</v>
      </c>
      <c r="CL68" s="50">
        <f t="shared" si="84"/>
        <v>0</v>
      </c>
      <c r="CM68" s="72">
        <f t="shared" si="85"/>
        <v>0</v>
      </c>
      <c r="CN68" s="72">
        <f t="shared" si="86"/>
        <v>0</v>
      </c>
      <c r="CO68" s="72">
        <f t="shared" si="87"/>
        <v>0</v>
      </c>
      <c r="CP68" s="73">
        <f t="shared" si="88"/>
        <v>231.2763074</v>
      </c>
      <c r="CQ68" s="74">
        <f t="shared" si="89"/>
        <v>231.2763074</v>
      </c>
      <c r="CR68" s="75">
        <f t="shared" si="90"/>
        <v>925.1052295</v>
      </c>
      <c r="CS68" s="75">
        <f t="shared" si="91"/>
        <v>0</v>
      </c>
      <c r="CT68" s="75">
        <f t="shared" si="92"/>
        <v>0</v>
      </c>
      <c r="CU68" s="75">
        <f t="shared" si="93"/>
        <v>925.1052295</v>
      </c>
      <c r="CV68" s="50">
        <f t="shared" si="94"/>
        <v>9.424777961</v>
      </c>
      <c r="CW68" s="50">
        <f t="shared" si="95"/>
        <v>0</v>
      </c>
      <c r="CX68" s="72">
        <f t="shared" si="96"/>
        <v>9.424777961</v>
      </c>
      <c r="CY68" s="72">
        <f t="shared" si="97"/>
        <v>3.141592654</v>
      </c>
      <c r="CZ68" s="72">
        <f t="shared" si="98"/>
        <v>3.141592654</v>
      </c>
      <c r="DA68" s="73">
        <f t="shared" si="99"/>
        <v>39.69716256</v>
      </c>
      <c r="DB68" s="73">
        <f t="shared" si="100"/>
        <v>0.05496089982</v>
      </c>
      <c r="DC68" s="74">
        <f t="shared" si="101"/>
        <v>2.181791774</v>
      </c>
      <c r="DD68" s="75">
        <f t="shared" si="102"/>
        <v>-8.727167098</v>
      </c>
      <c r="DE68" s="75">
        <f t="shared" si="103"/>
        <v>0</v>
      </c>
      <c r="DF68" s="75">
        <f t="shared" si="104"/>
        <v>3.141592654</v>
      </c>
      <c r="DG68" s="75">
        <f t="shared" si="105"/>
        <v>8.727167098</v>
      </c>
      <c r="DH68" s="50">
        <f t="shared" ref="DH68:DJ68" si="1270">DH$1*AA68</f>
        <v>3.141592654</v>
      </c>
      <c r="DI68" s="50">
        <f t="shared" si="1270"/>
        <v>0</v>
      </c>
      <c r="DJ68" s="50">
        <f t="shared" si="1270"/>
        <v>0</v>
      </c>
      <c r="DK68" s="72">
        <f t="shared" si="107"/>
        <v>3.141592654</v>
      </c>
      <c r="DL68" s="72">
        <f t="shared" si="108"/>
        <v>3.141592654</v>
      </c>
      <c r="DM68" s="72">
        <f t="shared" si="109"/>
        <v>3.141592654</v>
      </c>
      <c r="DN68" s="73">
        <f t="shared" ref="DN68:DP68" si="1271">POWER(AE68,DN$1)</f>
        <v>3.411299275</v>
      </c>
      <c r="DO68" s="73">
        <f t="shared" si="1271"/>
        <v>6.138237879</v>
      </c>
      <c r="DP68" s="73">
        <f t="shared" si="1271"/>
        <v>0.05496089982</v>
      </c>
      <c r="DQ68" s="74">
        <f t="shared" si="111"/>
        <v>1.15084642</v>
      </c>
      <c r="DR68" s="75">
        <f t="shared" si="112"/>
        <v>20.71523556</v>
      </c>
      <c r="DS68" s="75">
        <f t="shared" si="113"/>
        <v>0</v>
      </c>
      <c r="DT68" s="75">
        <f t="shared" si="114"/>
        <v>0</v>
      </c>
      <c r="DU68" s="75">
        <f t="shared" si="115"/>
        <v>20.71523556</v>
      </c>
      <c r="DV68" s="50">
        <f t="shared" si="116"/>
        <v>0</v>
      </c>
      <c r="DW68" s="72">
        <f t="shared" si="117"/>
        <v>0</v>
      </c>
      <c r="DX68" s="72">
        <f t="shared" si="118"/>
        <v>0</v>
      </c>
      <c r="DY68" s="72">
        <f t="shared" si="119"/>
        <v>0</v>
      </c>
      <c r="DZ68" s="73">
        <f t="shared" si="120"/>
        <v>0.003020700509</v>
      </c>
      <c r="EA68" s="74">
        <f t="shared" si="121"/>
        <v>0.003020700509</v>
      </c>
      <c r="EB68" s="75">
        <f t="shared" si="122"/>
        <v>0.08155891373</v>
      </c>
      <c r="EC68" s="75">
        <f t="shared" si="123"/>
        <v>0</v>
      </c>
      <c r="ED68" s="75">
        <f t="shared" si="124"/>
        <v>0</v>
      </c>
      <c r="EE68" s="75">
        <f t="shared" si="125"/>
        <v>0.08155891373</v>
      </c>
      <c r="EF68" s="76">
        <f t="shared" ref="EF68:EG68" si="1272">CH68+CR68+DD68+DR68+EB68</f>
        <v>498.7177907</v>
      </c>
      <c r="EG68" s="76">
        <f t="shared" si="1272"/>
        <v>0</v>
      </c>
      <c r="EH68" s="76">
        <f t="shared" si="127"/>
        <v>0</v>
      </c>
      <c r="EI68" s="77">
        <f t="shared" si="128"/>
        <v>498.7177907</v>
      </c>
      <c r="EJ68" s="50">
        <f t="shared" si="129"/>
        <v>0</v>
      </c>
      <c r="EK68" s="72">
        <f t="shared" si="130"/>
        <v>0</v>
      </c>
      <c r="EL68" s="72">
        <f t="shared" si="131"/>
        <v>0</v>
      </c>
      <c r="EM68" s="72">
        <f t="shared" si="132"/>
        <v>0</v>
      </c>
      <c r="EN68" s="73">
        <f t="shared" si="133"/>
        <v>22.3319903</v>
      </c>
      <c r="EO68" s="74">
        <f t="shared" si="134"/>
        <v>22.3319903</v>
      </c>
      <c r="EP68" s="75">
        <f t="shared" si="135"/>
        <v>116.0404255</v>
      </c>
      <c r="EQ68" s="75">
        <f t="shared" si="136"/>
        <v>0</v>
      </c>
      <c r="ER68" s="75">
        <f t="shared" si="137"/>
        <v>0</v>
      </c>
      <c r="ES68" s="75">
        <f t="shared" si="138"/>
        <v>116.0404255</v>
      </c>
      <c r="ET68" s="76">
        <f t="shared" ref="ET68:EU68" si="1273">BV68+EP68</f>
        <v>5.496508507</v>
      </c>
      <c r="EU68" s="76">
        <f t="shared" si="1273"/>
        <v>0</v>
      </c>
      <c r="EV68" s="76">
        <f t="shared" si="140"/>
        <v>0</v>
      </c>
      <c r="EW68" s="77">
        <f t="shared" si="141"/>
        <v>5.496508507</v>
      </c>
      <c r="EX68" s="50">
        <f t="shared" si="142"/>
        <v>0</v>
      </c>
      <c r="EY68" s="72">
        <f t="shared" si="143"/>
        <v>0</v>
      </c>
      <c r="EZ68" s="72">
        <f t="shared" si="144"/>
        <v>0</v>
      </c>
      <c r="FA68" s="72">
        <f t="shared" si="145"/>
        <v>0</v>
      </c>
      <c r="FB68" s="73">
        <f t="shared" si="146"/>
        <v>1.764800568</v>
      </c>
      <c r="FC68" s="74">
        <f t="shared" si="147"/>
        <v>1.764800568</v>
      </c>
      <c r="FD68" s="75">
        <f t="shared" si="148"/>
        <v>0.466907713</v>
      </c>
      <c r="FE68" s="75">
        <f t="shared" si="149"/>
        <v>0</v>
      </c>
      <c r="FF68" s="75">
        <f t="shared" si="150"/>
        <v>0</v>
      </c>
      <c r="FG68" s="75">
        <f t="shared" si="151"/>
        <v>0.466907713</v>
      </c>
      <c r="FH68" s="50">
        <f t="shared" si="152"/>
        <v>6.283185307</v>
      </c>
      <c r="FI68" s="72">
        <f t="shared" si="153"/>
        <v>6.283185307</v>
      </c>
      <c r="FJ68" s="72">
        <f t="shared" si="154"/>
        <v>0</v>
      </c>
      <c r="FK68" s="72">
        <f t="shared" si="155"/>
        <v>0</v>
      </c>
      <c r="FL68" s="73">
        <f t="shared" si="156"/>
        <v>11.63696274</v>
      </c>
      <c r="FM68" s="74">
        <f t="shared" si="157"/>
        <v>11.63696274</v>
      </c>
      <c r="FN68" s="75">
        <f t="shared" si="158"/>
        <v>-11.63696274</v>
      </c>
      <c r="FO68" s="75">
        <f t="shared" si="159"/>
        <v>0</v>
      </c>
      <c r="FP68" s="75">
        <f t="shared" si="160"/>
        <v>3.141592654</v>
      </c>
      <c r="FQ68" s="75">
        <f t="shared" si="161"/>
        <v>11.63696274</v>
      </c>
      <c r="FR68" s="76">
        <f t="shared" si="162"/>
        <v>6.777750894</v>
      </c>
      <c r="FS68" s="76">
        <f t="shared" si="163"/>
        <v>0</v>
      </c>
      <c r="FT68" s="76">
        <f t="shared" si="164"/>
        <v>0</v>
      </c>
      <c r="FU68" s="77">
        <f t="shared" si="165"/>
        <v>6.777750894</v>
      </c>
      <c r="FV68" s="50">
        <f t="shared" si="166"/>
        <v>0</v>
      </c>
      <c r="FW68" s="50">
        <f t="shared" si="167"/>
        <v>0</v>
      </c>
      <c r="FX68" s="72">
        <f t="shared" si="168"/>
        <v>0</v>
      </c>
      <c r="FY68" s="72">
        <f t="shared" si="169"/>
        <v>0</v>
      </c>
      <c r="FZ68" s="72">
        <f t="shared" si="170"/>
        <v>0</v>
      </c>
      <c r="GA68" s="73">
        <f t="shared" si="171"/>
        <v>6.777750894</v>
      </c>
      <c r="GB68" s="73">
        <f t="shared" si="172"/>
        <v>2.141750869</v>
      </c>
      <c r="GC68" s="74">
        <f t="shared" si="173"/>
        <v>14.51625387</v>
      </c>
      <c r="GD68" s="75">
        <f t="shared" si="174"/>
        <v>1.612917096</v>
      </c>
      <c r="GE68" s="75">
        <f t="shared" si="175"/>
        <v>0</v>
      </c>
      <c r="GF68" s="75">
        <f t="shared" si="176"/>
        <v>0</v>
      </c>
      <c r="GG68" s="75">
        <f t="shared" si="177"/>
        <v>1.612917096</v>
      </c>
      <c r="GH68" s="78">
        <f t="shared" si="178"/>
        <v>-0.5</v>
      </c>
      <c r="GI68" s="78">
        <f t="shared" si="179"/>
        <v>-0.8660254038</v>
      </c>
      <c r="GJ68" s="78">
        <f t="shared" si="180"/>
        <v>-2.094395102</v>
      </c>
      <c r="GK68" s="78">
        <f t="shared" si="181"/>
        <v>1</v>
      </c>
      <c r="GL68" s="79">
        <f t="shared" si="182"/>
        <v>-0.5</v>
      </c>
      <c r="GM68" s="79">
        <f t="shared" si="183"/>
        <v>0.8660254038</v>
      </c>
      <c r="GN68" s="79">
        <f t="shared" si="184"/>
        <v>2.094395102</v>
      </c>
      <c r="GO68" s="79">
        <f t="shared" si="185"/>
        <v>1</v>
      </c>
      <c r="GP68" s="50">
        <f t="shared" si="186"/>
        <v>-2.094395102</v>
      </c>
      <c r="GQ68" s="50">
        <f t="shared" si="187"/>
        <v>0</v>
      </c>
      <c r="GR68" s="72">
        <f t="shared" si="188"/>
        <v>-2.094395102</v>
      </c>
      <c r="GS68" s="72">
        <f t="shared" si="189"/>
        <v>-2.094395102</v>
      </c>
      <c r="GT68" s="72">
        <f t="shared" si="190"/>
        <v>-2.094395102</v>
      </c>
      <c r="GU68" s="73">
        <f t="shared" si="191"/>
        <v>1</v>
      </c>
      <c r="GV68" s="73">
        <f t="shared" si="192"/>
        <v>0.466907713</v>
      </c>
      <c r="GW68" s="74">
        <f t="shared" si="193"/>
        <v>0.466907713</v>
      </c>
      <c r="GX68" s="75">
        <f t="shared" si="194"/>
        <v>-0.2334538565</v>
      </c>
      <c r="GY68" s="75">
        <f t="shared" si="195"/>
        <v>-0.4043539406</v>
      </c>
      <c r="GZ68" s="75">
        <f t="shared" si="196"/>
        <v>-2.094395102</v>
      </c>
      <c r="HA68" s="75">
        <f t="shared" si="197"/>
        <v>0.466907713</v>
      </c>
      <c r="HB68" s="50">
        <f t="shared" si="198"/>
        <v>2.094395102</v>
      </c>
      <c r="HC68" s="50">
        <f t="shared" si="199"/>
        <v>0</v>
      </c>
      <c r="HD68" s="72">
        <f t="shared" si="200"/>
        <v>2.094395102</v>
      </c>
      <c r="HE68" s="72">
        <f t="shared" si="201"/>
        <v>2.094395102</v>
      </c>
      <c r="HF68" s="72">
        <f t="shared" si="202"/>
        <v>2.094395102</v>
      </c>
      <c r="HG68" s="73">
        <f t="shared" si="203"/>
        <v>1</v>
      </c>
      <c r="HH68" s="73">
        <f t="shared" si="204"/>
        <v>1.612917096</v>
      </c>
      <c r="HI68" s="74">
        <f t="shared" si="205"/>
        <v>1.612917096</v>
      </c>
      <c r="HJ68" s="75">
        <f t="shared" si="206"/>
        <v>-0.8064585482</v>
      </c>
      <c r="HK68" s="75">
        <f t="shared" si="207"/>
        <v>1.39682718</v>
      </c>
      <c r="HL68" s="75">
        <f t="shared" si="208"/>
        <v>2.094395102</v>
      </c>
      <c r="HM68" s="75">
        <f t="shared" si="209"/>
        <v>1.612917096</v>
      </c>
      <c r="HN68" s="50">
        <f t="shared" si="210"/>
        <v>2.094395102</v>
      </c>
      <c r="HO68" s="50">
        <f t="shared" si="211"/>
        <v>0</v>
      </c>
      <c r="HP68" s="72">
        <f t="shared" si="212"/>
        <v>2.094395102</v>
      </c>
      <c r="HQ68" s="72">
        <f t="shared" si="213"/>
        <v>2.094395102</v>
      </c>
      <c r="HR68" s="72">
        <f t="shared" si="214"/>
        <v>2.094395102</v>
      </c>
      <c r="HS68" s="73">
        <f t="shared" si="215"/>
        <v>1</v>
      </c>
      <c r="HT68" s="73">
        <f t="shared" si="216"/>
        <v>0.466907713</v>
      </c>
      <c r="HU68" s="74">
        <f t="shared" si="217"/>
        <v>0.466907713</v>
      </c>
      <c r="HV68" s="75">
        <f t="shared" si="218"/>
        <v>-0.2334538565</v>
      </c>
      <c r="HW68" s="75">
        <f t="shared" si="219"/>
        <v>0.4043539406</v>
      </c>
      <c r="HX68" s="75">
        <f t="shared" si="220"/>
        <v>2.094395102</v>
      </c>
      <c r="HY68" s="75">
        <f t="shared" si="221"/>
        <v>0.466907713</v>
      </c>
      <c r="HZ68" s="50">
        <f t="shared" si="222"/>
        <v>-2.094395102</v>
      </c>
      <c r="IA68" s="50">
        <f t="shared" si="223"/>
        <v>0</v>
      </c>
      <c r="IB68" s="72">
        <f t="shared" si="224"/>
        <v>-2.094395102</v>
      </c>
      <c r="IC68" s="72">
        <f t="shared" si="225"/>
        <v>-2.094395102</v>
      </c>
      <c r="ID68" s="72">
        <f t="shared" si="226"/>
        <v>-2.094395102</v>
      </c>
      <c r="IE68" s="73">
        <f t="shared" si="227"/>
        <v>1</v>
      </c>
      <c r="IF68" s="73">
        <f t="shared" si="228"/>
        <v>1.612917096</v>
      </c>
      <c r="IG68" s="74">
        <f t="shared" si="229"/>
        <v>1.612917096</v>
      </c>
      <c r="IH68" s="75">
        <f t="shared" si="230"/>
        <v>-0.8064585482</v>
      </c>
      <c r="II68" s="75">
        <f t="shared" si="231"/>
        <v>-1.39682718</v>
      </c>
      <c r="IJ68" s="75">
        <f t="shared" si="232"/>
        <v>-2.094395102</v>
      </c>
      <c r="IK68" s="75">
        <f t="shared" si="233"/>
        <v>1.612917096</v>
      </c>
    </row>
    <row r="69" ht="12.75" customHeight="1">
      <c r="A69" s="80">
        <f>'Cubic Input'!P73</f>
        <v>0.1421007032</v>
      </c>
      <c r="B69" s="80">
        <f>'Cubic Input'!Q73</f>
        <v>-0.1238517408</v>
      </c>
      <c r="C69" s="80">
        <f>'Cubic Input'!R73</f>
        <v>0.8749124246</v>
      </c>
      <c r="D69" s="80">
        <f>'Cubic Input'!S73</f>
        <v>0.04981812365</v>
      </c>
      <c r="E69" s="80">
        <f t="shared" ref="E69:H69" si="1274">0</f>
        <v>0</v>
      </c>
      <c r="F69" s="80">
        <f t="shared" si="1274"/>
        <v>0</v>
      </c>
      <c r="G69" s="80">
        <f t="shared" si="1274"/>
        <v>0</v>
      </c>
      <c r="H69" s="81">
        <f t="shared" si="1274"/>
        <v>0</v>
      </c>
      <c r="I69" s="65">
        <f>'Cubic Input'!M73</f>
        <v>-0.0613900445</v>
      </c>
      <c r="J69" s="66">
        <f t="shared" si="27"/>
        <v>-0.05646020989</v>
      </c>
      <c r="K69" s="66">
        <f t="shared" si="28"/>
        <v>0.4640187327</v>
      </c>
      <c r="L69" s="67">
        <f t="shared" si="29"/>
        <v>-0.05646020989</v>
      </c>
      <c r="M69" s="67">
        <f t="shared" si="30"/>
        <v>0</v>
      </c>
      <c r="N69" s="68">
        <f t="shared" si="31"/>
        <v>0.4640187327</v>
      </c>
      <c r="O69" s="68">
        <f t="shared" si="32"/>
        <v>-2.448279501</v>
      </c>
      <c r="P69" s="69">
        <f t="shared" si="33"/>
        <v>0.4640187327</v>
      </c>
      <c r="Q69" s="69">
        <f t="shared" si="34"/>
        <v>2.448279501</v>
      </c>
      <c r="R69" s="70">
        <f t="shared" ref="R69:U69" si="1275">ATAN2(A69,E69)</f>
        <v>0</v>
      </c>
      <c r="S69" s="70">
        <f t="shared" si="1275"/>
        <v>3.141592654</v>
      </c>
      <c r="T69" s="70">
        <f t="shared" si="1275"/>
        <v>0</v>
      </c>
      <c r="U69" s="70">
        <f t="shared" si="1275"/>
        <v>0</v>
      </c>
      <c r="V69" s="70">
        <f t="shared" ref="V69:Y69" si="1276">SQRT(POWER(A69,2)+POWER(E69,2))</f>
        <v>0.1421007032</v>
      </c>
      <c r="W69" s="70">
        <f t="shared" si="1276"/>
        <v>0.1238517408</v>
      </c>
      <c r="X69" s="70">
        <f t="shared" si="1276"/>
        <v>0.8749124246</v>
      </c>
      <c r="Y69" s="70">
        <f t="shared" si="1276"/>
        <v>0.04981812365</v>
      </c>
      <c r="Z69" s="71">
        <f t="shared" ref="Z69:AC69" si="1277">R69-$R69</f>
        <v>0</v>
      </c>
      <c r="AA69" s="71">
        <f t="shared" si="1277"/>
        <v>3.141592654</v>
      </c>
      <c r="AB69" s="71">
        <f t="shared" si="1277"/>
        <v>0</v>
      </c>
      <c r="AC69" s="71">
        <f t="shared" si="1277"/>
        <v>0</v>
      </c>
      <c r="AD69" s="71">
        <f t="shared" ref="AD69:AG69" si="1278">V69/$V69</f>
        <v>1</v>
      </c>
      <c r="AE69" s="71">
        <f t="shared" si="1278"/>
        <v>0.8715772554</v>
      </c>
      <c r="AF69" s="71">
        <f t="shared" si="1278"/>
        <v>6.156988708</v>
      </c>
      <c r="AG69" s="71">
        <f t="shared" si="1278"/>
        <v>0.3505832311</v>
      </c>
      <c r="AH69" s="80">
        <f t="shared" ref="AH69:AK69" si="1279">AD69*COS(Z69)</f>
        <v>1</v>
      </c>
      <c r="AI69" s="80">
        <f t="shared" si="1279"/>
        <v>-0.8715772554</v>
      </c>
      <c r="AJ69" s="80">
        <f t="shared" si="1279"/>
        <v>6.156988708</v>
      </c>
      <c r="AK69" s="80">
        <f t="shared" si="1279"/>
        <v>0.3505832311</v>
      </c>
      <c r="AL69" s="80">
        <f t="shared" ref="AL69:AO69" si="1280">AD69*SIN(Z69)</f>
        <v>0</v>
      </c>
      <c r="AM69" s="80">
        <f t="shared" si="1280"/>
        <v>0</v>
      </c>
      <c r="AN69" s="80">
        <f t="shared" si="1280"/>
        <v>0</v>
      </c>
      <c r="AO69" s="80">
        <f t="shared" si="1280"/>
        <v>0</v>
      </c>
      <c r="AP69" s="50">
        <f t="shared" si="41"/>
        <v>9.424777961</v>
      </c>
      <c r="AQ69" s="72">
        <f t="shared" si="42"/>
        <v>9.424777961</v>
      </c>
      <c r="AR69" s="72">
        <f t="shared" si="43"/>
        <v>3.141592654</v>
      </c>
      <c r="AS69" s="72">
        <f t="shared" si="44"/>
        <v>3.141592654</v>
      </c>
      <c r="AT69" s="73">
        <f t="shared" si="45"/>
        <v>0.6620909708</v>
      </c>
      <c r="AU69" s="74">
        <f t="shared" si="46"/>
        <v>0.6620909708</v>
      </c>
      <c r="AV69" s="75">
        <f t="shared" si="47"/>
        <v>1.324181942</v>
      </c>
      <c r="AW69" s="75">
        <f t="shared" si="48"/>
        <v>0</v>
      </c>
      <c r="AX69" s="75">
        <f t="shared" si="49"/>
        <v>0</v>
      </c>
      <c r="AY69" s="75">
        <f t="shared" si="50"/>
        <v>1.324181942</v>
      </c>
      <c r="AZ69" s="50">
        <f t="shared" ref="AZ69:BA69" si="1281">AZ$1*AA69</f>
        <v>3.141592654</v>
      </c>
      <c r="BA69" s="50">
        <f t="shared" si="1281"/>
        <v>0</v>
      </c>
      <c r="BB69" s="72">
        <f t="shared" si="52"/>
        <v>3.141592654</v>
      </c>
      <c r="BC69" s="72">
        <f t="shared" si="53"/>
        <v>3.141592654</v>
      </c>
      <c r="BD69" s="72">
        <f t="shared" si="54"/>
        <v>3.141592654</v>
      </c>
      <c r="BE69" s="73">
        <f t="shared" ref="BE69:BF69" si="1282">POWER(AE69,BE$1)</f>
        <v>0.8715772554</v>
      </c>
      <c r="BF69" s="73">
        <f t="shared" si="1282"/>
        <v>6.156988708</v>
      </c>
      <c r="BG69" s="74">
        <f t="shared" si="56"/>
        <v>5.366291319</v>
      </c>
      <c r="BH69" s="75">
        <f t="shared" si="57"/>
        <v>-48.29662187</v>
      </c>
      <c r="BI69" s="75">
        <f t="shared" si="58"/>
        <v>0</v>
      </c>
      <c r="BJ69" s="75">
        <f t="shared" si="59"/>
        <v>3.141592654</v>
      </c>
      <c r="BK69" s="75">
        <f t="shared" si="60"/>
        <v>48.29662187</v>
      </c>
      <c r="BL69" s="50">
        <f t="shared" si="61"/>
        <v>0</v>
      </c>
      <c r="BM69" s="72">
        <f t="shared" si="62"/>
        <v>0</v>
      </c>
      <c r="BN69" s="72">
        <f t="shared" si="63"/>
        <v>0</v>
      </c>
      <c r="BO69" s="72">
        <f t="shared" si="64"/>
        <v>0</v>
      </c>
      <c r="BP69" s="73">
        <f t="shared" si="65"/>
        <v>0.3505832311</v>
      </c>
      <c r="BQ69" s="74">
        <f t="shared" si="66"/>
        <v>0.3505832311</v>
      </c>
      <c r="BR69" s="75">
        <f t="shared" si="67"/>
        <v>-9.465747239</v>
      </c>
      <c r="BS69" s="75">
        <f t="shared" si="68"/>
        <v>0</v>
      </c>
      <c r="BT69" s="75">
        <f t="shared" si="69"/>
        <v>3.141592654</v>
      </c>
      <c r="BU69" s="75">
        <f t="shared" si="70"/>
        <v>9.465747239</v>
      </c>
      <c r="BV69" s="76">
        <f t="shared" ref="BV69:BW69" si="1283">AV69+BH69+BR69</f>
        <v>-56.43818717</v>
      </c>
      <c r="BW69" s="76">
        <f t="shared" si="1283"/>
        <v>0</v>
      </c>
      <c r="BX69" s="76">
        <f t="shared" si="72"/>
        <v>3.141592654</v>
      </c>
      <c r="BY69" s="77">
        <f t="shared" si="73"/>
        <v>56.43818717</v>
      </c>
      <c r="BZ69" s="50">
        <f t="shared" ref="BZ69:CA69" si="1284">BZ$1*AA69</f>
        <v>6.283185307</v>
      </c>
      <c r="CA69" s="50">
        <f t="shared" si="1284"/>
        <v>0</v>
      </c>
      <c r="CB69" s="72">
        <f t="shared" si="75"/>
        <v>6.283185307</v>
      </c>
      <c r="CC69" s="72">
        <f t="shared" si="76"/>
        <v>0</v>
      </c>
      <c r="CD69" s="72">
        <f t="shared" si="77"/>
        <v>0</v>
      </c>
      <c r="CE69" s="73">
        <f t="shared" ref="CE69:CF69" si="1285">POWER(AE69,CE$1)</f>
        <v>0.7596469122</v>
      </c>
      <c r="CF69" s="73">
        <f t="shared" si="1285"/>
        <v>37.90850995</v>
      </c>
      <c r="CG69" s="74">
        <f t="shared" si="79"/>
        <v>28.79708253</v>
      </c>
      <c r="CH69" s="75">
        <f t="shared" si="80"/>
        <v>-28.79708253</v>
      </c>
      <c r="CI69" s="75">
        <f t="shared" si="81"/>
        <v>0</v>
      </c>
      <c r="CJ69" s="75">
        <f t="shared" si="82"/>
        <v>3.141592654</v>
      </c>
      <c r="CK69" s="75">
        <f t="shared" si="83"/>
        <v>28.79708253</v>
      </c>
      <c r="CL69" s="50">
        <f t="shared" si="84"/>
        <v>0</v>
      </c>
      <c r="CM69" s="72">
        <f t="shared" si="85"/>
        <v>0</v>
      </c>
      <c r="CN69" s="72">
        <f t="shared" si="86"/>
        <v>0</v>
      </c>
      <c r="CO69" s="72">
        <f t="shared" si="87"/>
        <v>0</v>
      </c>
      <c r="CP69" s="73">
        <f t="shared" si="88"/>
        <v>233.4022677</v>
      </c>
      <c r="CQ69" s="74">
        <f t="shared" si="89"/>
        <v>233.4022677</v>
      </c>
      <c r="CR69" s="75">
        <f t="shared" si="90"/>
        <v>933.6090706</v>
      </c>
      <c r="CS69" s="75">
        <f t="shared" si="91"/>
        <v>0</v>
      </c>
      <c r="CT69" s="75">
        <f t="shared" si="92"/>
        <v>0</v>
      </c>
      <c r="CU69" s="75">
        <f t="shared" si="93"/>
        <v>933.6090706</v>
      </c>
      <c r="CV69" s="50">
        <f t="shared" si="94"/>
        <v>9.424777961</v>
      </c>
      <c r="CW69" s="50">
        <f t="shared" si="95"/>
        <v>0</v>
      </c>
      <c r="CX69" s="72">
        <f t="shared" si="96"/>
        <v>9.424777961</v>
      </c>
      <c r="CY69" s="72">
        <f t="shared" si="97"/>
        <v>3.141592654</v>
      </c>
      <c r="CZ69" s="72">
        <f t="shared" si="98"/>
        <v>3.141592654</v>
      </c>
      <c r="DA69" s="73">
        <f t="shared" si="99"/>
        <v>0.6620909708</v>
      </c>
      <c r="DB69" s="73">
        <f t="shared" si="100"/>
        <v>0.3505832311</v>
      </c>
      <c r="DC69" s="74">
        <f t="shared" si="101"/>
        <v>0.2321179918</v>
      </c>
      <c r="DD69" s="75">
        <f t="shared" si="102"/>
        <v>-0.9284719673</v>
      </c>
      <c r="DE69" s="75">
        <f t="shared" si="103"/>
        <v>0</v>
      </c>
      <c r="DF69" s="75">
        <f t="shared" si="104"/>
        <v>3.141592654</v>
      </c>
      <c r="DG69" s="75">
        <f t="shared" si="105"/>
        <v>0.9284719673</v>
      </c>
      <c r="DH69" s="50">
        <f t="shared" ref="DH69:DJ69" si="1286">DH$1*AA69</f>
        <v>3.141592654</v>
      </c>
      <c r="DI69" s="50">
        <f t="shared" si="1286"/>
        <v>0</v>
      </c>
      <c r="DJ69" s="50">
        <f t="shared" si="1286"/>
        <v>0</v>
      </c>
      <c r="DK69" s="72">
        <f t="shared" si="107"/>
        <v>3.141592654</v>
      </c>
      <c r="DL69" s="72">
        <f t="shared" si="108"/>
        <v>3.141592654</v>
      </c>
      <c r="DM69" s="72">
        <f t="shared" si="109"/>
        <v>3.141592654</v>
      </c>
      <c r="DN69" s="73">
        <f t="shared" ref="DN69:DP69" si="1287">POWER(AE69,DN$1)</f>
        <v>0.8715772554</v>
      </c>
      <c r="DO69" s="73">
        <f t="shared" si="1287"/>
        <v>6.156988708</v>
      </c>
      <c r="DP69" s="73">
        <f t="shared" si="1287"/>
        <v>0.3505832311</v>
      </c>
      <c r="DQ69" s="74">
        <f t="shared" si="111"/>
        <v>1.88133175</v>
      </c>
      <c r="DR69" s="75">
        <f t="shared" si="112"/>
        <v>33.8639715</v>
      </c>
      <c r="DS69" s="75">
        <f t="shared" si="113"/>
        <v>0</v>
      </c>
      <c r="DT69" s="75">
        <f t="shared" si="114"/>
        <v>0</v>
      </c>
      <c r="DU69" s="75">
        <f t="shared" si="115"/>
        <v>33.8639715</v>
      </c>
      <c r="DV69" s="50">
        <f t="shared" si="116"/>
        <v>0</v>
      </c>
      <c r="DW69" s="72">
        <f t="shared" si="117"/>
        <v>0</v>
      </c>
      <c r="DX69" s="72">
        <f t="shared" si="118"/>
        <v>0</v>
      </c>
      <c r="DY69" s="72">
        <f t="shared" si="119"/>
        <v>0</v>
      </c>
      <c r="DZ69" s="73">
        <f t="shared" si="120"/>
        <v>0.1229086019</v>
      </c>
      <c r="EA69" s="74">
        <f t="shared" si="121"/>
        <v>0.1229086019</v>
      </c>
      <c r="EB69" s="75">
        <f t="shared" si="122"/>
        <v>3.318532252</v>
      </c>
      <c r="EC69" s="75">
        <f t="shared" si="123"/>
        <v>0</v>
      </c>
      <c r="ED69" s="75">
        <f t="shared" si="124"/>
        <v>0</v>
      </c>
      <c r="EE69" s="75">
        <f t="shared" si="125"/>
        <v>3.318532252</v>
      </c>
      <c r="EF69" s="76">
        <f t="shared" ref="EF69:EG69" si="1288">CH69+CR69+DD69+DR69+EB69</f>
        <v>941.0660199</v>
      </c>
      <c r="EG69" s="76">
        <f t="shared" si="1288"/>
        <v>0</v>
      </c>
      <c r="EH69" s="76">
        <f t="shared" si="127"/>
        <v>0</v>
      </c>
      <c r="EI69" s="77">
        <f t="shared" si="128"/>
        <v>941.0660199</v>
      </c>
      <c r="EJ69" s="50">
        <f t="shared" si="129"/>
        <v>0</v>
      </c>
      <c r="EK69" s="72">
        <f t="shared" si="130"/>
        <v>0</v>
      </c>
      <c r="EL69" s="72">
        <f t="shared" si="131"/>
        <v>0</v>
      </c>
      <c r="EM69" s="72">
        <f t="shared" si="132"/>
        <v>0</v>
      </c>
      <c r="EN69" s="73">
        <f t="shared" si="133"/>
        <v>30.67679937</v>
      </c>
      <c r="EO69" s="74">
        <f t="shared" si="134"/>
        <v>30.67679937</v>
      </c>
      <c r="EP69" s="75">
        <f t="shared" si="135"/>
        <v>159.4013254</v>
      </c>
      <c r="EQ69" s="75">
        <f t="shared" si="136"/>
        <v>0</v>
      </c>
      <c r="ER69" s="75">
        <f t="shared" si="137"/>
        <v>0</v>
      </c>
      <c r="ES69" s="75">
        <f t="shared" si="138"/>
        <v>159.4013254</v>
      </c>
      <c r="ET69" s="76">
        <f t="shared" ref="ET69:EU69" si="1289">BV69+EP69</f>
        <v>102.9631382</v>
      </c>
      <c r="EU69" s="76">
        <f t="shared" si="1289"/>
        <v>0</v>
      </c>
      <c r="EV69" s="76">
        <f t="shared" si="140"/>
        <v>0</v>
      </c>
      <c r="EW69" s="77">
        <f t="shared" si="141"/>
        <v>102.9631382</v>
      </c>
      <c r="EX69" s="50">
        <f t="shared" si="142"/>
        <v>0</v>
      </c>
      <c r="EY69" s="72">
        <f t="shared" si="143"/>
        <v>0</v>
      </c>
      <c r="EZ69" s="72">
        <f t="shared" si="144"/>
        <v>0</v>
      </c>
      <c r="FA69" s="72">
        <f t="shared" si="145"/>
        <v>0</v>
      </c>
      <c r="FB69" s="73">
        <f t="shared" si="146"/>
        <v>4.686988886</v>
      </c>
      <c r="FC69" s="74">
        <f t="shared" si="147"/>
        <v>4.686988886</v>
      </c>
      <c r="FD69" s="75">
        <f t="shared" si="148"/>
        <v>1.240021848</v>
      </c>
      <c r="FE69" s="75">
        <f t="shared" si="149"/>
        <v>0</v>
      </c>
      <c r="FF69" s="75">
        <f t="shared" si="150"/>
        <v>0</v>
      </c>
      <c r="FG69" s="75">
        <f t="shared" si="151"/>
        <v>1.240021848</v>
      </c>
      <c r="FH69" s="50">
        <f t="shared" si="152"/>
        <v>6.283185307</v>
      </c>
      <c r="FI69" s="72">
        <f t="shared" si="153"/>
        <v>6.283185307</v>
      </c>
      <c r="FJ69" s="72">
        <f t="shared" si="154"/>
        <v>0</v>
      </c>
      <c r="FK69" s="72">
        <f t="shared" si="155"/>
        <v>0</v>
      </c>
      <c r="FL69" s="73">
        <f t="shared" si="156"/>
        <v>0.7596469122</v>
      </c>
      <c r="FM69" s="74">
        <f t="shared" si="157"/>
        <v>0.7596469122</v>
      </c>
      <c r="FN69" s="75">
        <f t="shared" si="158"/>
        <v>-0.7596469122</v>
      </c>
      <c r="FO69" s="75">
        <f t="shared" si="159"/>
        <v>0</v>
      </c>
      <c r="FP69" s="75">
        <f t="shared" si="160"/>
        <v>3.141592654</v>
      </c>
      <c r="FQ69" s="75">
        <f t="shared" si="161"/>
        <v>0.7596469122</v>
      </c>
      <c r="FR69" s="76">
        <f t="shared" si="162"/>
        <v>17.71131921</v>
      </c>
      <c r="FS69" s="76">
        <f t="shared" si="163"/>
        <v>0</v>
      </c>
      <c r="FT69" s="76">
        <f t="shared" si="164"/>
        <v>0</v>
      </c>
      <c r="FU69" s="77">
        <f t="shared" si="165"/>
        <v>17.71131921</v>
      </c>
      <c r="FV69" s="50">
        <f t="shared" si="166"/>
        <v>0</v>
      </c>
      <c r="FW69" s="50">
        <f t="shared" si="167"/>
        <v>0</v>
      </c>
      <c r="FX69" s="72">
        <f t="shared" si="168"/>
        <v>0</v>
      </c>
      <c r="FY69" s="72">
        <f t="shared" si="169"/>
        <v>0</v>
      </c>
      <c r="FZ69" s="72">
        <f t="shared" si="170"/>
        <v>0</v>
      </c>
      <c r="GA69" s="73">
        <f t="shared" si="171"/>
        <v>17.71131921</v>
      </c>
      <c r="GB69" s="73">
        <f t="shared" si="172"/>
        <v>0.8064374041</v>
      </c>
      <c r="GC69" s="74">
        <f t="shared" si="173"/>
        <v>14.28307029</v>
      </c>
      <c r="GD69" s="75">
        <f t="shared" si="174"/>
        <v>1.58700781</v>
      </c>
      <c r="GE69" s="75">
        <f t="shared" si="175"/>
        <v>0</v>
      </c>
      <c r="GF69" s="75">
        <f t="shared" si="176"/>
        <v>0</v>
      </c>
      <c r="GG69" s="75">
        <f t="shared" si="177"/>
        <v>1.58700781</v>
      </c>
      <c r="GH69" s="78">
        <f t="shared" si="178"/>
        <v>-0.5</v>
      </c>
      <c r="GI69" s="78">
        <f t="shared" si="179"/>
        <v>-0.8660254038</v>
      </c>
      <c r="GJ69" s="78">
        <f t="shared" si="180"/>
        <v>-2.094395102</v>
      </c>
      <c r="GK69" s="78">
        <f t="shared" si="181"/>
        <v>1</v>
      </c>
      <c r="GL69" s="79">
        <f t="shared" si="182"/>
        <v>-0.5</v>
      </c>
      <c r="GM69" s="79">
        <f t="shared" si="183"/>
        <v>0.8660254038</v>
      </c>
      <c r="GN69" s="79">
        <f t="shared" si="184"/>
        <v>2.094395102</v>
      </c>
      <c r="GO69" s="79">
        <f t="shared" si="185"/>
        <v>1</v>
      </c>
      <c r="GP69" s="50">
        <f t="shared" si="186"/>
        <v>-2.094395102</v>
      </c>
      <c r="GQ69" s="50">
        <f t="shared" si="187"/>
        <v>0</v>
      </c>
      <c r="GR69" s="72">
        <f t="shared" si="188"/>
        <v>-2.094395102</v>
      </c>
      <c r="GS69" s="72">
        <f t="shared" si="189"/>
        <v>-2.094395102</v>
      </c>
      <c r="GT69" s="72">
        <f t="shared" si="190"/>
        <v>-2.094395102</v>
      </c>
      <c r="GU69" s="73">
        <f t="shared" si="191"/>
        <v>1</v>
      </c>
      <c r="GV69" s="73">
        <f t="shared" si="192"/>
        <v>1.240021848</v>
      </c>
      <c r="GW69" s="74">
        <f t="shared" si="193"/>
        <v>1.240021848</v>
      </c>
      <c r="GX69" s="75">
        <f t="shared" si="194"/>
        <v>-0.620010924</v>
      </c>
      <c r="GY69" s="75">
        <f t="shared" si="195"/>
        <v>-1.073890422</v>
      </c>
      <c r="GZ69" s="75">
        <f t="shared" si="196"/>
        <v>-2.094395102</v>
      </c>
      <c r="HA69" s="75">
        <f t="shared" si="197"/>
        <v>1.240021848</v>
      </c>
      <c r="HB69" s="50">
        <f t="shared" si="198"/>
        <v>2.094395102</v>
      </c>
      <c r="HC69" s="50">
        <f t="shared" si="199"/>
        <v>0</v>
      </c>
      <c r="HD69" s="72">
        <f t="shared" si="200"/>
        <v>2.094395102</v>
      </c>
      <c r="HE69" s="72">
        <f t="shared" si="201"/>
        <v>2.094395102</v>
      </c>
      <c r="HF69" s="72">
        <f t="shared" si="202"/>
        <v>2.094395102</v>
      </c>
      <c r="HG69" s="73">
        <f t="shared" si="203"/>
        <v>1</v>
      </c>
      <c r="HH69" s="73">
        <f t="shared" si="204"/>
        <v>1.58700781</v>
      </c>
      <c r="HI69" s="74">
        <f t="shared" si="205"/>
        <v>1.58700781</v>
      </c>
      <c r="HJ69" s="75">
        <f t="shared" si="206"/>
        <v>-0.7935039048</v>
      </c>
      <c r="HK69" s="75">
        <f t="shared" si="207"/>
        <v>1.374389079</v>
      </c>
      <c r="HL69" s="75">
        <f t="shared" si="208"/>
        <v>2.094395102</v>
      </c>
      <c r="HM69" s="75">
        <f t="shared" si="209"/>
        <v>1.58700781</v>
      </c>
      <c r="HN69" s="50">
        <f t="shared" si="210"/>
        <v>2.094395102</v>
      </c>
      <c r="HO69" s="50">
        <f t="shared" si="211"/>
        <v>0</v>
      </c>
      <c r="HP69" s="72">
        <f t="shared" si="212"/>
        <v>2.094395102</v>
      </c>
      <c r="HQ69" s="72">
        <f t="shared" si="213"/>
        <v>2.094395102</v>
      </c>
      <c r="HR69" s="72">
        <f t="shared" si="214"/>
        <v>2.094395102</v>
      </c>
      <c r="HS69" s="73">
        <f t="shared" si="215"/>
        <v>1</v>
      </c>
      <c r="HT69" s="73">
        <f t="shared" si="216"/>
        <v>1.240021848</v>
      </c>
      <c r="HU69" s="74">
        <f t="shared" si="217"/>
        <v>1.240021848</v>
      </c>
      <c r="HV69" s="75">
        <f t="shared" si="218"/>
        <v>-0.620010924</v>
      </c>
      <c r="HW69" s="75">
        <f t="shared" si="219"/>
        <v>1.073890422</v>
      </c>
      <c r="HX69" s="75">
        <f t="shared" si="220"/>
        <v>2.094395102</v>
      </c>
      <c r="HY69" s="75">
        <f t="shared" si="221"/>
        <v>1.240021848</v>
      </c>
      <c r="HZ69" s="50">
        <f t="shared" si="222"/>
        <v>-2.094395102</v>
      </c>
      <c r="IA69" s="50">
        <f t="shared" si="223"/>
        <v>0</v>
      </c>
      <c r="IB69" s="72">
        <f t="shared" si="224"/>
        <v>-2.094395102</v>
      </c>
      <c r="IC69" s="72">
        <f t="shared" si="225"/>
        <v>-2.094395102</v>
      </c>
      <c r="ID69" s="72">
        <f t="shared" si="226"/>
        <v>-2.094395102</v>
      </c>
      <c r="IE69" s="73">
        <f t="shared" si="227"/>
        <v>1</v>
      </c>
      <c r="IF69" s="73">
        <f t="shared" si="228"/>
        <v>1.58700781</v>
      </c>
      <c r="IG69" s="74">
        <f t="shared" si="229"/>
        <v>1.58700781</v>
      </c>
      <c r="IH69" s="75">
        <f t="shared" si="230"/>
        <v>-0.7935039048</v>
      </c>
      <c r="II69" s="75">
        <f t="shared" si="231"/>
        <v>-1.374389079</v>
      </c>
      <c r="IJ69" s="75">
        <f t="shared" si="232"/>
        <v>-2.094395102</v>
      </c>
      <c r="IK69" s="75">
        <f t="shared" si="233"/>
        <v>1.58700781</v>
      </c>
    </row>
    <row r="70" ht="12.75" customHeight="1">
      <c r="A70" s="80">
        <f>'Cubic Input'!P74</f>
        <v>0.1421007032</v>
      </c>
      <c r="B70" s="80">
        <f>'Cubic Input'!Q74</f>
        <v>-0.1830779774</v>
      </c>
      <c r="C70" s="80">
        <f>'Cubic Input'!R74</f>
        <v>0.8796622887</v>
      </c>
      <c r="D70" s="80">
        <f>'Cubic Input'!S74</f>
        <v>-0.0008485931149</v>
      </c>
      <c r="E70" s="80">
        <f t="shared" ref="E70:H70" si="1290">0</f>
        <v>0</v>
      </c>
      <c r="F70" s="80">
        <f t="shared" si="1290"/>
        <v>0</v>
      </c>
      <c r="G70" s="80">
        <f t="shared" si="1290"/>
        <v>0</v>
      </c>
      <c r="H70" s="81">
        <f t="shared" si="1290"/>
        <v>0</v>
      </c>
      <c r="I70" s="65">
        <f>'Cubic Input'!M74</f>
        <v>0.0002758551812</v>
      </c>
      <c r="J70" s="66">
        <f t="shared" si="27"/>
        <v>0.0009648741801</v>
      </c>
      <c r="K70" s="66">
        <f t="shared" si="28"/>
        <v>0.6437014877</v>
      </c>
      <c r="L70" s="67">
        <f t="shared" si="29"/>
        <v>0.0009648741801</v>
      </c>
      <c r="M70" s="67">
        <f t="shared" si="30"/>
        <v>0</v>
      </c>
      <c r="N70" s="68">
        <f t="shared" si="31"/>
        <v>0.6437014877</v>
      </c>
      <c r="O70" s="68">
        <f t="shared" si="32"/>
        <v>-2.403085717</v>
      </c>
      <c r="P70" s="69">
        <f t="shared" si="33"/>
        <v>0.6437014877</v>
      </c>
      <c r="Q70" s="69">
        <f t="shared" si="34"/>
        <v>2.403085717</v>
      </c>
      <c r="R70" s="70">
        <f t="shared" ref="R70:U70" si="1291">ATAN2(A70,E70)</f>
        <v>0</v>
      </c>
      <c r="S70" s="70">
        <f t="shared" si="1291"/>
        <v>3.141592654</v>
      </c>
      <c r="T70" s="70">
        <f t="shared" si="1291"/>
        <v>0</v>
      </c>
      <c r="U70" s="70">
        <f t="shared" si="1291"/>
        <v>3.141592654</v>
      </c>
      <c r="V70" s="70">
        <f t="shared" ref="V70:Y70" si="1292">SQRT(POWER(A70,2)+POWER(E70,2))</f>
        <v>0.1421007032</v>
      </c>
      <c r="W70" s="70">
        <f t="shared" si="1292"/>
        <v>0.1830779774</v>
      </c>
      <c r="X70" s="70">
        <f t="shared" si="1292"/>
        <v>0.8796622887</v>
      </c>
      <c r="Y70" s="70">
        <f t="shared" si="1292"/>
        <v>0.0008485931149</v>
      </c>
      <c r="Z70" s="71">
        <f t="shared" ref="Z70:AC70" si="1293">R70-$R70</f>
        <v>0</v>
      </c>
      <c r="AA70" s="71">
        <f t="shared" si="1293"/>
        <v>3.141592654</v>
      </c>
      <c r="AB70" s="71">
        <f t="shared" si="1293"/>
        <v>0</v>
      </c>
      <c r="AC70" s="71">
        <f t="shared" si="1293"/>
        <v>3.141592654</v>
      </c>
      <c r="AD70" s="71">
        <f t="shared" ref="AD70:AG70" si="1294">V70/$V70</f>
        <v>1</v>
      </c>
      <c r="AE70" s="71">
        <f t="shared" si="1294"/>
        <v>1.28836785</v>
      </c>
      <c r="AF70" s="71">
        <f t="shared" si="1294"/>
        <v>6.190414749</v>
      </c>
      <c r="AG70" s="71">
        <f t="shared" si="1294"/>
        <v>0.005971772806</v>
      </c>
      <c r="AH70" s="80">
        <f t="shared" ref="AH70:AK70" si="1295">AD70*COS(Z70)</f>
        <v>1</v>
      </c>
      <c r="AI70" s="80">
        <f t="shared" si="1295"/>
        <v>-1.28836785</v>
      </c>
      <c r="AJ70" s="80">
        <f t="shared" si="1295"/>
        <v>6.190414749</v>
      </c>
      <c r="AK70" s="80">
        <f t="shared" si="1295"/>
        <v>-0.005971772806</v>
      </c>
      <c r="AL70" s="80">
        <f t="shared" ref="AL70:AO70" si="1296">AD70*SIN(Z70)</f>
        <v>0</v>
      </c>
      <c r="AM70" s="80">
        <f t="shared" si="1296"/>
        <v>0</v>
      </c>
      <c r="AN70" s="80">
        <f t="shared" si="1296"/>
        <v>0</v>
      </c>
      <c r="AO70" s="80">
        <f t="shared" si="1296"/>
        <v>0</v>
      </c>
      <c r="AP70" s="50">
        <f t="shared" si="41"/>
        <v>9.424777961</v>
      </c>
      <c r="AQ70" s="72">
        <f t="shared" si="42"/>
        <v>9.424777961</v>
      </c>
      <c r="AR70" s="72">
        <f t="shared" si="43"/>
        <v>3.141592654</v>
      </c>
      <c r="AS70" s="72">
        <f t="shared" si="44"/>
        <v>3.141592654</v>
      </c>
      <c r="AT70" s="73">
        <f t="shared" si="45"/>
        <v>2.138551121</v>
      </c>
      <c r="AU70" s="74">
        <f t="shared" si="46"/>
        <v>2.138551121</v>
      </c>
      <c r="AV70" s="75">
        <f t="shared" si="47"/>
        <v>4.277102242</v>
      </c>
      <c r="AW70" s="75">
        <f t="shared" si="48"/>
        <v>0</v>
      </c>
      <c r="AX70" s="75">
        <f t="shared" si="49"/>
        <v>0</v>
      </c>
      <c r="AY70" s="75">
        <f t="shared" si="50"/>
        <v>4.277102242</v>
      </c>
      <c r="AZ70" s="50">
        <f t="shared" ref="AZ70:BA70" si="1297">AZ$1*AA70</f>
        <v>3.141592654</v>
      </c>
      <c r="BA70" s="50">
        <f t="shared" si="1297"/>
        <v>0</v>
      </c>
      <c r="BB70" s="72">
        <f t="shared" si="52"/>
        <v>3.141592654</v>
      </c>
      <c r="BC70" s="72">
        <f t="shared" si="53"/>
        <v>3.141592654</v>
      </c>
      <c r="BD70" s="72">
        <f t="shared" si="54"/>
        <v>3.141592654</v>
      </c>
      <c r="BE70" s="73">
        <f t="shared" ref="BE70:BF70" si="1298">POWER(AE70,BE$1)</f>
        <v>1.28836785</v>
      </c>
      <c r="BF70" s="73">
        <f t="shared" si="1298"/>
        <v>6.190414749</v>
      </c>
      <c r="BG70" s="74">
        <f t="shared" si="56"/>
        <v>7.975531339</v>
      </c>
      <c r="BH70" s="75">
        <f t="shared" si="57"/>
        <v>-71.77978205</v>
      </c>
      <c r="BI70" s="75">
        <f t="shared" si="58"/>
        <v>0</v>
      </c>
      <c r="BJ70" s="75">
        <f t="shared" si="59"/>
        <v>3.141592654</v>
      </c>
      <c r="BK70" s="75">
        <f t="shared" si="60"/>
        <v>71.77978205</v>
      </c>
      <c r="BL70" s="50">
        <f t="shared" si="61"/>
        <v>3.141592654</v>
      </c>
      <c r="BM70" s="72">
        <f t="shared" si="62"/>
        <v>3.141592654</v>
      </c>
      <c r="BN70" s="72">
        <f t="shared" si="63"/>
        <v>3.141592654</v>
      </c>
      <c r="BO70" s="72">
        <f t="shared" si="64"/>
        <v>3.141592654</v>
      </c>
      <c r="BP70" s="73">
        <f t="shared" si="65"/>
        <v>0.005971772806</v>
      </c>
      <c r="BQ70" s="74">
        <f t="shared" si="66"/>
        <v>0.005971772806</v>
      </c>
      <c r="BR70" s="75">
        <f t="shared" si="67"/>
        <v>0.1612378658</v>
      </c>
      <c r="BS70" s="75">
        <f t="shared" si="68"/>
        <v>0</v>
      </c>
      <c r="BT70" s="75">
        <f t="shared" si="69"/>
        <v>0</v>
      </c>
      <c r="BU70" s="75">
        <f t="shared" si="70"/>
        <v>0.1612378658</v>
      </c>
      <c r="BV70" s="76">
        <f t="shared" ref="BV70:BW70" si="1299">AV70+BH70+BR70</f>
        <v>-67.34144194</v>
      </c>
      <c r="BW70" s="76">
        <f t="shared" si="1299"/>
        <v>0</v>
      </c>
      <c r="BX70" s="76">
        <f t="shared" si="72"/>
        <v>3.141592654</v>
      </c>
      <c r="BY70" s="77">
        <f t="shared" si="73"/>
        <v>67.34144194</v>
      </c>
      <c r="BZ70" s="50">
        <f t="shared" ref="BZ70:CA70" si="1300">BZ$1*AA70</f>
        <v>6.283185307</v>
      </c>
      <c r="CA70" s="50">
        <f t="shared" si="1300"/>
        <v>0</v>
      </c>
      <c r="CB70" s="72">
        <f t="shared" si="75"/>
        <v>6.283185307</v>
      </c>
      <c r="CC70" s="72">
        <f t="shared" si="76"/>
        <v>0</v>
      </c>
      <c r="CD70" s="72">
        <f t="shared" si="77"/>
        <v>0</v>
      </c>
      <c r="CE70" s="73">
        <f t="shared" ref="CE70:CF70" si="1301">POWER(AE70,CE$1)</f>
        <v>1.659891716</v>
      </c>
      <c r="CF70" s="73">
        <f t="shared" si="1301"/>
        <v>38.32123477</v>
      </c>
      <c r="CG70" s="74">
        <f t="shared" si="79"/>
        <v>63.60910014</v>
      </c>
      <c r="CH70" s="75">
        <f t="shared" si="80"/>
        <v>-63.60910014</v>
      </c>
      <c r="CI70" s="75">
        <f t="shared" si="81"/>
        <v>0</v>
      </c>
      <c r="CJ70" s="75">
        <f t="shared" si="82"/>
        <v>3.141592654</v>
      </c>
      <c r="CK70" s="75">
        <f t="shared" si="83"/>
        <v>63.60910014</v>
      </c>
      <c r="CL70" s="50">
        <f t="shared" si="84"/>
        <v>0</v>
      </c>
      <c r="CM70" s="72">
        <f t="shared" si="85"/>
        <v>0</v>
      </c>
      <c r="CN70" s="72">
        <f t="shared" si="86"/>
        <v>0</v>
      </c>
      <c r="CO70" s="72">
        <f t="shared" si="87"/>
        <v>0</v>
      </c>
      <c r="CP70" s="73">
        <f t="shared" si="88"/>
        <v>237.2243369</v>
      </c>
      <c r="CQ70" s="74">
        <f t="shared" si="89"/>
        <v>237.2243369</v>
      </c>
      <c r="CR70" s="75">
        <f t="shared" si="90"/>
        <v>948.8973477</v>
      </c>
      <c r="CS70" s="75">
        <f t="shared" si="91"/>
        <v>0</v>
      </c>
      <c r="CT70" s="75">
        <f t="shared" si="92"/>
        <v>0</v>
      </c>
      <c r="CU70" s="75">
        <f t="shared" si="93"/>
        <v>948.8973477</v>
      </c>
      <c r="CV70" s="50">
        <f t="shared" si="94"/>
        <v>9.424777961</v>
      </c>
      <c r="CW70" s="50">
        <f t="shared" si="95"/>
        <v>3.141592654</v>
      </c>
      <c r="CX70" s="72">
        <f t="shared" si="96"/>
        <v>12.56637061</v>
      </c>
      <c r="CY70" s="72">
        <f t="shared" si="97"/>
        <v>0</v>
      </c>
      <c r="CZ70" s="72">
        <f t="shared" si="98"/>
        <v>0</v>
      </c>
      <c r="DA70" s="73">
        <f t="shared" si="99"/>
        <v>2.138551121</v>
      </c>
      <c r="DB70" s="73">
        <f t="shared" si="100"/>
        <v>0.005971772806</v>
      </c>
      <c r="DC70" s="74">
        <f t="shared" si="101"/>
        <v>0.01277094143</v>
      </c>
      <c r="DD70" s="75">
        <f t="shared" si="102"/>
        <v>0.05108376571</v>
      </c>
      <c r="DE70" s="75">
        <f t="shared" si="103"/>
        <v>0</v>
      </c>
      <c r="DF70" s="75">
        <f t="shared" si="104"/>
        <v>0</v>
      </c>
      <c r="DG70" s="75">
        <f t="shared" si="105"/>
        <v>0.05108376571</v>
      </c>
      <c r="DH70" s="50">
        <f t="shared" ref="DH70:DJ70" si="1302">DH$1*AA70</f>
        <v>3.141592654</v>
      </c>
      <c r="DI70" s="50">
        <f t="shared" si="1302"/>
        <v>0</v>
      </c>
      <c r="DJ70" s="50">
        <f t="shared" si="1302"/>
        <v>3.141592654</v>
      </c>
      <c r="DK70" s="72">
        <f t="shared" si="107"/>
        <v>6.283185307</v>
      </c>
      <c r="DL70" s="72">
        <f t="shared" si="108"/>
        <v>0</v>
      </c>
      <c r="DM70" s="72">
        <f t="shared" si="109"/>
        <v>0</v>
      </c>
      <c r="DN70" s="73">
        <f t="shared" ref="DN70:DP70" si="1303">POWER(AE70,DN$1)</f>
        <v>1.28836785</v>
      </c>
      <c r="DO70" s="73">
        <f t="shared" si="1303"/>
        <v>6.190414749</v>
      </c>
      <c r="DP70" s="73">
        <f t="shared" si="1303"/>
        <v>0.005971772806</v>
      </c>
      <c r="DQ70" s="74">
        <f t="shared" si="111"/>
        <v>0.04762806117</v>
      </c>
      <c r="DR70" s="75">
        <f t="shared" si="112"/>
        <v>-0.857305101</v>
      </c>
      <c r="DS70" s="75">
        <f t="shared" si="113"/>
        <v>0</v>
      </c>
      <c r="DT70" s="75">
        <f t="shared" si="114"/>
        <v>3.141592654</v>
      </c>
      <c r="DU70" s="75">
        <f t="shared" si="115"/>
        <v>0.857305101</v>
      </c>
      <c r="DV70" s="50">
        <f t="shared" si="116"/>
        <v>6.283185307</v>
      </c>
      <c r="DW70" s="72">
        <f t="shared" si="117"/>
        <v>6.283185307</v>
      </c>
      <c r="DX70" s="72">
        <f t="shared" si="118"/>
        <v>0</v>
      </c>
      <c r="DY70" s="72">
        <f t="shared" si="119"/>
        <v>0</v>
      </c>
      <c r="DZ70" s="73">
        <f t="shared" si="120"/>
        <v>0.00003566207045</v>
      </c>
      <c r="EA70" s="74">
        <f t="shared" si="121"/>
        <v>0.00003566207045</v>
      </c>
      <c r="EB70" s="75">
        <f t="shared" si="122"/>
        <v>0.0009628759022</v>
      </c>
      <c r="EC70" s="75">
        <f t="shared" si="123"/>
        <v>0</v>
      </c>
      <c r="ED70" s="75">
        <f t="shared" si="124"/>
        <v>0</v>
      </c>
      <c r="EE70" s="75">
        <f t="shared" si="125"/>
        <v>0.0009628759022</v>
      </c>
      <c r="EF70" s="76">
        <f t="shared" ref="EF70:EG70" si="1304">CH70+CR70+DD70+DR70+EB70</f>
        <v>884.4829891</v>
      </c>
      <c r="EG70" s="76">
        <f t="shared" si="1304"/>
        <v>0</v>
      </c>
      <c r="EH70" s="76">
        <f t="shared" si="127"/>
        <v>0</v>
      </c>
      <c r="EI70" s="77">
        <f t="shared" si="128"/>
        <v>884.4829891</v>
      </c>
      <c r="EJ70" s="50">
        <f t="shared" si="129"/>
        <v>0</v>
      </c>
      <c r="EK70" s="72">
        <f t="shared" si="130"/>
        <v>0</v>
      </c>
      <c r="EL70" s="72">
        <f t="shared" si="131"/>
        <v>0</v>
      </c>
      <c r="EM70" s="72">
        <f t="shared" si="132"/>
        <v>0</v>
      </c>
      <c r="EN70" s="73">
        <f t="shared" si="133"/>
        <v>29.74025873</v>
      </c>
      <c r="EO70" s="74">
        <f t="shared" si="134"/>
        <v>29.74025873</v>
      </c>
      <c r="EP70" s="75">
        <f t="shared" si="135"/>
        <v>154.5349174</v>
      </c>
      <c r="EQ70" s="75">
        <f t="shared" si="136"/>
        <v>0</v>
      </c>
      <c r="ER70" s="75">
        <f t="shared" si="137"/>
        <v>0</v>
      </c>
      <c r="ES70" s="75">
        <f t="shared" si="138"/>
        <v>154.5349174</v>
      </c>
      <c r="ET70" s="76">
        <f t="shared" ref="ET70:EU70" si="1305">BV70+EP70</f>
        <v>87.19347549</v>
      </c>
      <c r="EU70" s="76">
        <f t="shared" si="1305"/>
        <v>0</v>
      </c>
      <c r="EV70" s="76">
        <f t="shared" si="140"/>
        <v>0</v>
      </c>
      <c r="EW70" s="77">
        <f t="shared" si="141"/>
        <v>87.19347549</v>
      </c>
      <c r="EX70" s="50">
        <f t="shared" si="142"/>
        <v>0</v>
      </c>
      <c r="EY70" s="72">
        <f t="shared" si="143"/>
        <v>0</v>
      </c>
      <c r="EZ70" s="72">
        <f t="shared" si="144"/>
        <v>0</v>
      </c>
      <c r="FA70" s="72">
        <f t="shared" si="145"/>
        <v>0</v>
      </c>
      <c r="FB70" s="73">
        <f t="shared" si="146"/>
        <v>4.434329861</v>
      </c>
      <c r="FC70" s="74">
        <f t="shared" si="147"/>
        <v>4.434329861</v>
      </c>
      <c r="FD70" s="75">
        <f t="shared" si="148"/>
        <v>1.173176648</v>
      </c>
      <c r="FE70" s="75">
        <f t="shared" si="149"/>
        <v>0</v>
      </c>
      <c r="FF70" s="75">
        <f t="shared" si="150"/>
        <v>0</v>
      </c>
      <c r="FG70" s="75">
        <f t="shared" si="151"/>
        <v>1.173176648</v>
      </c>
      <c r="FH70" s="50">
        <f t="shared" si="152"/>
        <v>6.283185307</v>
      </c>
      <c r="FI70" s="72">
        <f t="shared" si="153"/>
        <v>6.283185307</v>
      </c>
      <c r="FJ70" s="72">
        <f t="shared" si="154"/>
        <v>0</v>
      </c>
      <c r="FK70" s="72">
        <f t="shared" si="155"/>
        <v>0</v>
      </c>
      <c r="FL70" s="73">
        <f t="shared" si="156"/>
        <v>1.659891716</v>
      </c>
      <c r="FM70" s="74">
        <f t="shared" si="157"/>
        <v>1.659891716</v>
      </c>
      <c r="FN70" s="75">
        <f t="shared" si="158"/>
        <v>-1.659891716</v>
      </c>
      <c r="FO70" s="75">
        <f t="shared" si="159"/>
        <v>0</v>
      </c>
      <c r="FP70" s="75">
        <f t="shared" si="160"/>
        <v>3.141592654</v>
      </c>
      <c r="FQ70" s="75">
        <f t="shared" si="161"/>
        <v>1.659891716</v>
      </c>
      <c r="FR70" s="76">
        <f t="shared" si="162"/>
        <v>16.91135253</v>
      </c>
      <c r="FS70" s="76">
        <f t="shared" si="163"/>
        <v>0</v>
      </c>
      <c r="FT70" s="76">
        <f t="shared" si="164"/>
        <v>0</v>
      </c>
      <c r="FU70" s="77">
        <f t="shared" si="165"/>
        <v>16.91135253</v>
      </c>
      <c r="FV70" s="50">
        <f t="shared" si="166"/>
        <v>0</v>
      </c>
      <c r="FW70" s="50">
        <f t="shared" si="167"/>
        <v>0</v>
      </c>
      <c r="FX70" s="72">
        <f t="shared" si="168"/>
        <v>0</v>
      </c>
      <c r="FY70" s="72">
        <f t="shared" si="169"/>
        <v>0</v>
      </c>
      <c r="FZ70" s="72">
        <f t="shared" si="170"/>
        <v>0</v>
      </c>
      <c r="GA70" s="73">
        <f t="shared" si="171"/>
        <v>16.91135253</v>
      </c>
      <c r="GB70" s="73">
        <f t="shared" si="172"/>
        <v>0.8523865541</v>
      </c>
      <c r="GC70" s="74">
        <f t="shared" si="173"/>
        <v>14.41500951</v>
      </c>
      <c r="GD70" s="75">
        <f t="shared" si="174"/>
        <v>1.601667723</v>
      </c>
      <c r="GE70" s="75">
        <f t="shared" si="175"/>
        <v>0</v>
      </c>
      <c r="GF70" s="75">
        <f t="shared" si="176"/>
        <v>0</v>
      </c>
      <c r="GG70" s="75">
        <f t="shared" si="177"/>
        <v>1.601667723</v>
      </c>
      <c r="GH70" s="78">
        <f t="shared" si="178"/>
        <v>-0.5</v>
      </c>
      <c r="GI70" s="78">
        <f t="shared" si="179"/>
        <v>-0.8660254038</v>
      </c>
      <c r="GJ70" s="78">
        <f t="shared" si="180"/>
        <v>-2.094395102</v>
      </c>
      <c r="GK70" s="78">
        <f t="shared" si="181"/>
        <v>1</v>
      </c>
      <c r="GL70" s="79">
        <f t="shared" si="182"/>
        <v>-0.5</v>
      </c>
      <c r="GM70" s="79">
        <f t="shared" si="183"/>
        <v>0.8660254038</v>
      </c>
      <c r="GN70" s="79">
        <f t="shared" si="184"/>
        <v>2.094395102</v>
      </c>
      <c r="GO70" s="79">
        <f t="shared" si="185"/>
        <v>1</v>
      </c>
      <c r="GP70" s="50">
        <f t="shared" si="186"/>
        <v>-2.094395102</v>
      </c>
      <c r="GQ70" s="50">
        <f t="shared" si="187"/>
        <v>0</v>
      </c>
      <c r="GR70" s="72">
        <f t="shared" si="188"/>
        <v>-2.094395102</v>
      </c>
      <c r="GS70" s="72">
        <f t="shared" si="189"/>
        <v>-2.094395102</v>
      </c>
      <c r="GT70" s="72">
        <f t="shared" si="190"/>
        <v>-2.094395102</v>
      </c>
      <c r="GU70" s="73">
        <f t="shared" si="191"/>
        <v>1</v>
      </c>
      <c r="GV70" s="73">
        <f t="shared" si="192"/>
        <v>1.173176648</v>
      </c>
      <c r="GW70" s="74">
        <f t="shared" si="193"/>
        <v>1.173176648</v>
      </c>
      <c r="GX70" s="75">
        <f t="shared" si="194"/>
        <v>-0.5865883238</v>
      </c>
      <c r="GY70" s="75">
        <f t="shared" si="195"/>
        <v>-1.01600078</v>
      </c>
      <c r="GZ70" s="75">
        <f t="shared" si="196"/>
        <v>-2.094395102</v>
      </c>
      <c r="HA70" s="75">
        <f t="shared" si="197"/>
        <v>1.173176648</v>
      </c>
      <c r="HB70" s="50">
        <f t="shared" si="198"/>
        <v>2.094395102</v>
      </c>
      <c r="HC70" s="50">
        <f t="shared" si="199"/>
        <v>0</v>
      </c>
      <c r="HD70" s="72">
        <f t="shared" si="200"/>
        <v>2.094395102</v>
      </c>
      <c r="HE70" s="72">
        <f t="shared" si="201"/>
        <v>2.094395102</v>
      </c>
      <c r="HF70" s="72">
        <f t="shared" si="202"/>
        <v>2.094395102</v>
      </c>
      <c r="HG70" s="73">
        <f t="shared" si="203"/>
        <v>1</v>
      </c>
      <c r="HH70" s="73">
        <f t="shared" si="204"/>
        <v>1.601667723</v>
      </c>
      <c r="HI70" s="74">
        <f t="shared" si="205"/>
        <v>1.601667723</v>
      </c>
      <c r="HJ70" s="75">
        <f t="shared" si="206"/>
        <v>-0.8008338617</v>
      </c>
      <c r="HK70" s="75">
        <f t="shared" si="207"/>
        <v>1.387084937</v>
      </c>
      <c r="HL70" s="75">
        <f t="shared" si="208"/>
        <v>2.094395102</v>
      </c>
      <c r="HM70" s="75">
        <f t="shared" si="209"/>
        <v>1.601667723</v>
      </c>
      <c r="HN70" s="50">
        <f t="shared" si="210"/>
        <v>2.094395102</v>
      </c>
      <c r="HO70" s="50">
        <f t="shared" si="211"/>
        <v>0</v>
      </c>
      <c r="HP70" s="72">
        <f t="shared" si="212"/>
        <v>2.094395102</v>
      </c>
      <c r="HQ70" s="72">
        <f t="shared" si="213"/>
        <v>2.094395102</v>
      </c>
      <c r="HR70" s="72">
        <f t="shared" si="214"/>
        <v>2.094395102</v>
      </c>
      <c r="HS70" s="73">
        <f t="shared" si="215"/>
        <v>1</v>
      </c>
      <c r="HT70" s="73">
        <f t="shared" si="216"/>
        <v>1.173176648</v>
      </c>
      <c r="HU70" s="74">
        <f t="shared" si="217"/>
        <v>1.173176648</v>
      </c>
      <c r="HV70" s="75">
        <f t="shared" si="218"/>
        <v>-0.5865883238</v>
      </c>
      <c r="HW70" s="75">
        <f t="shared" si="219"/>
        <v>1.01600078</v>
      </c>
      <c r="HX70" s="75">
        <f t="shared" si="220"/>
        <v>2.094395102</v>
      </c>
      <c r="HY70" s="75">
        <f t="shared" si="221"/>
        <v>1.173176648</v>
      </c>
      <c r="HZ70" s="50">
        <f t="shared" si="222"/>
        <v>-2.094395102</v>
      </c>
      <c r="IA70" s="50">
        <f t="shared" si="223"/>
        <v>0</v>
      </c>
      <c r="IB70" s="72">
        <f t="shared" si="224"/>
        <v>-2.094395102</v>
      </c>
      <c r="IC70" s="72">
        <f t="shared" si="225"/>
        <v>-2.094395102</v>
      </c>
      <c r="ID70" s="72">
        <f t="shared" si="226"/>
        <v>-2.094395102</v>
      </c>
      <c r="IE70" s="73">
        <f t="shared" si="227"/>
        <v>1</v>
      </c>
      <c r="IF70" s="73">
        <f t="shared" si="228"/>
        <v>1.601667723</v>
      </c>
      <c r="IG70" s="74">
        <f t="shared" si="229"/>
        <v>1.601667723</v>
      </c>
      <c r="IH70" s="75">
        <f t="shared" si="230"/>
        <v>-0.8008338617</v>
      </c>
      <c r="II70" s="75">
        <f t="shared" si="231"/>
        <v>-1.387084937</v>
      </c>
      <c r="IJ70" s="75">
        <f t="shared" si="232"/>
        <v>-2.094395102</v>
      </c>
      <c r="IK70" s="75">
        <f t="shared" si="233"/>
        <v>1.601667723</v>
      </c>
    </row>
    <row r="71" ht="12.75" customHeight="1">
      <c r="A71" s="80">
        <f>'Cubic Input'!P75</f>
        <v>0.1421007032</v>
      </c>
      <c r="B71" s="80">
        <f>'Cubic Input'!Q75</f>
        <v>-0.6063702171</v>
      </c>
      <c r="C71" s="80">
        <f>'Cubic Input'!R75</f>
        <v>0.8332438148</v>
      </c>
      <c r="D71" s="80">
        <f>'Cubic Input'!S75</f>
        <v>-0.03441231586</v>
      </c>
      <c r="E71" s="80">
        <f t="shared" ref="E71:H71" si="1306">0</f>
        <v>0</v>
      </c>
      <c r="F71" s="80">
        <f t="shared" si="1306"/>
        <v>0</v>
      </c>
      <c r="G71" s="80">
        <f t="shared" si="1306"/>
        <v>0</v>
      </c>
      <c r="H71" s="81">
        <f t="shared" si="1306"/>
        <v>0</v>
      </c>
      <c r="I71" s="65">
        <f>'Cubic Input'!M75</f>
        <v>0.02796547158</v>
      </c>
      <c r="J71" s="66">
        <f t="shared" si="27"/>
        <v>0.04260710696</v>
      </c>
      <c r="K71" s="66">
        <f t="shared" si="28"/>
        <v>0.04260710696</v>
      </c>
      <c r="L71" s="67">
        <f t="shared" si="29"/>
        <v>2.112289749</v>
      </c>
      <c r="M71" s="67">
        <f t="shared" si="30"/>
        <v>-1.10543686</v>
      </c>
      <c r="N71" s="68">
        <f t="shared" si="31"/>
        <v>2.112289749</v>
      </c>
      <c r="O71" s="68">
        <f t="shared" si="32"/>
        <v>1.10543686</v>
      </c>
      <c r="P71" s="69">
        <f t="shared" si="33"/>
        <v>0.04260710696</v>
      </c>
      <c r="Q71" s="69">
        <f t="shared" si="34"/>
        <v>0</v>
      </c>
      <c r="R71" s="70">
        <f t="shared" ref="R71:U71" si="1307">ATAN2(A71,E71)</f>
        <v>0</v>
      </c>
      <c r="S71" s="70">
        <f t="shared" si="1307"/>
        <v>3.141592654</v>
      </c>
      <c r="T71" s="70">
        <f t="shared" si="1307"/>
        <v>0</v>
      </c>
      <c r="U71" s="70">
        <f t="shared" si="1307"/>
        <v>3.141592654</v>
      </c>
      <c r="V71" s="70">
        <f t="shared" ref="V71:Y71" si="1308">SQRT(POWER(A71,2)+POWER(E71,2))</f>
        <v>0.1421007032</v>
      </c>
      <c r="W71" s="70">
        <f t="shared" si="1308"/>
        <v>0.6063702171</v>
      </c>
      <c r="X71" s="70">
        <f t="shared" si="1308"/>
        <v>0.8332438148</v>
      </c>
      <c r="Y71" s="70">
        <f t="shared" si="1308"/>
        <v>0.03441231586</v>
      </c>
      <c r="Z71" s="71">
        <f t="shared" ref="Z71:AC71" si="1309">R71-$R71</f>
        <v>0</v>
      </c>
      <c r="AA71" s="71">
        <f t="shared" si="1309"/>
        <v>3.141592654</v>
      </c>
      <c r="AB71" s="71">
        <f t="shared" si="1309"/>
        <v>0</v>
      </c>
      <c r="AC71" s="71">
        <f t="shared" si="1309"/>
        <v>3.141592654</v>
      </c>
      <c r="AD71" s="71">
        <f t="shared" ref="AD71:AG71" si="1310">V71/$V71</f>
        <v>1</v>
      </c>
      <c r="AE71" s="71">
        <f t="shared" si="1310"/>
        <v>4.267186605</v>
      </c>
      <c r="AF71" s="71">
        <f t="shared" si="1310"/>
        <v>5.863755747</v>
      </c>
      <c r="AG71" s="71">
        <f t="shared" si="1310"/>
        <v>0.2421685122</v>
      </c>
      <c r="AH71" s="80">
        <f t="shared" ref="AH71:AK71" si="1311">AD71*COS(Z71)</f>
        <v>1</v>
      </c>
      <c r="AI71" s="80">
        <f t="shared" si="1311"/>
        <v>-4.267186605</v>
      </c>
      <c r="AJ71" s="80">
        <f t="shared" si="1311"/>
        <v>5.863755747</v>
      </c>
      <c r="AK71" s="80">
        <f t="shared" si="1311"/>
        <v>-0.2421685122</v>
      </c>
      <c r="AL71" s="80">
        <f t="shared" ref="AL71:AO71" si="1312">AD71*SIN(Z71)</f>
        <v>0</v>
      </c>
      <c r="AM71" s="80">
        <f t="shared" si="1312"/>
        <v>0</v>
      </c>
      <c r="AN71" s="80">
        <f t="shared" si="1312"/>
        <v>0</v>
      </c>
      <c r="AO71" s="80">
        <f t="shared" si="1312"/>
        <v>0</v>
      </c>
      <c r="AP71" s="50">
        <f t="shared" si="41"/>
        <v>9.424777961</v>
      </c>
      <c r="AQ71" s="72">
        <f t="shared" si="42"/>
        <v>9.424777961</v>
      </c>
      <c r="AR71" s="72">
        <f t="shared" si="43"/>
        <v>3.141592654</v>
      </c>
      <c r="AS71" s="72">
        <f t="shared" si="44"/>
        <v>3.141592654</v>
      </c>
      <c r="AT71" s="73">
        <f t="shared" si="45"/>
        <v>77.70069533</v>
      </c>
      <c r="AU71" s="74">
        <f t="shared" si="46"/>
        <v>77.70069533</v>
      </c>
      <c r="AV71" s="75">
        <f t="shared" si="47"/>
        <v>155.4013907</v>
      </c>
      <c r="AW71" s="75">
        <f t="shared" si="48"/>
        <v>0</v>
      </c>
      <c r="AX71" s="75">
        <f t="shared" si="49"/>
        <v>0</v>
      </c>
      <c r="AY71" s="75">
        <f t="shared" si="50"/>
        <v>155.4013907</v>
      </c>
      <c r="AZ71" s="50">
        <f t="shared" ref="AZ71:BA71" si="1313">AZ$1*AA71</f>
        <v>3.141592654</v>
      </c>
      <c r="BA71" s="50">
        <f t="shared" si="1313"/>
        <v>0</v>
      </c>
      <c r="BB71" s="72">
        <f t="shared" si="52"/>
        <v>3.141592654</v>
      </c>
      <c r="BC71" s="72">
        <f t="shared" si="53"/>
        <v>3.141592654</v>
      </c>
      <c r="BD71" s="72">
        <f t="shared" si="54"/>
        <v>3.141592654</v>
      </c>
      <c r="BE71" s="73">
        <f t="shared" ref="BE71:BF71" si="1314">POWER(AE71,BE$1)</f>
        <v>4.267186605</v>
      </c>
      <c r="BF71" s="73">
        <f t="shared" si="1314"/>
        <v>5.863755747</v>
      </c>
      <c r="BG71" s="74">
        <f t="shared" si="56"/>
        <v>25.02173998</v>
      </c>
      <c r="BH71" s="75">
        <f t="shared" si="57"/>
        <v>-225.1956598</v>
      </c>
      <c r="BI71" s="75">
        <f t="shared" si="58"/>
        <v>0</v>
      </c>
      <c r="BJ71" s="75">
        <f t="shared" si="59"/>
        <v>3.141592654</v>
      </c>
      <c r="BK71" s="75">
        <f t="shared" si="60"/>
        <v>225.1956598</v>
      </c>
      <c r="BL71" s="50">
        <f t="shared" si="61"/>
        <v>3.141592654</v>
      </c>
      <c r="BM71" s="72">
        <f t="shared" si="62"/>
        <v>3.141592654</v>
      </c>
      <c r="BN71" s="72">
        <f t="shared" si="63"/>
        <v>3.141592654</v>
      </c>
      <c r="BO71" s="72">
        <f t="shared" si="64"/>
        <v>3.141592654</v>
      </c>
      <c r="BP71" s="73">
        <f t="shared" si="65"/>
        <v>0.2421685122</v>
      </c>
      <c r="BQ71" s="74">
        <f t="shared" si="66"/>
        <v>0.2421685122</v>
      </c>
      <c r="BR71" s="75">
        <f t="shared" si="67"/>
        <v>6.538549828</v>
      </c>
      <c r="BS71" s="75">
        <f t="shared" si="68"/>
        <v>0</v>
      </c>
      <c r="BT71" s="75">
        <f t="shared" si="69"/>
        <v>0</v>
      </c>
      <c r="BU71" s="75">
        <f t="shared" si="70"/>
        <v>6.538549828</v>
      </c>
      <c r="BV71" s="76">
        <f t="shared" ref="BV71:BW71" si="1315">AV71+BH71+BR71</f>
        <v>-63.25571933</v>
      </c>
      <c r="BW71" s="76">
        <f t="shared" si="1315"/>
        <v>0</v>
      </c>
      <c r="BX71" s="76">
        <f t="shared" si="72"/>
        <v>3.141592654</v>
      </c>
      <c r="BY71" s="77">
        <f t="shared" si="73"/>
        <v>63.25571933</v>
      </c>
      <c r="BZ71" s="50">
        <f t="shared" ref="BZ71:CA71" si="1316">BZ$1*AA71</f>
        <v>6.283185307</v>
      </c>
      <c r="CA71" s="50">
        <f t="shared" si="1316"/>
        <v>0</v>
      </c>
      <c r="CB71" s="72">
        <f t="shared" si="75"/>
        <v>6.283185307</v>
      </c>
      <c r="CC71" s="72">
        <f t="shared" si="76"/>
        <v>0</v>
      </c>
      <c r="CD71" s="72">
        <f t="shared" si="77"/>
        <v>0</v>
      </c>
      <c r="CE71" s="73">
        <f t="shared" ref="CE71:CF71" si="1317">POWER(AE71,CE$1)</f>
        <v>18.20888152</v>
      </c>
      <c r="CF71" s="73">
        <f t="shared" si="1317"/>
        <v>34.38363146</v>
      </c>
      <c r="CG71" s="74">
        <f t="shared" si="79"/>
        <v>626.0874716</v>
      </c>
      <c r="CH71" s="75">
        <f t="shared" si="80"/>
        <v>-626.0874716</v>
      </c>
      <c r="CI71" s="75">
        <f t="shared" si="81"/>
        <v>0</v>
      </c>
      <c r="CJ71" s="75">
        <f t="shared" si="82"/>
        <v>3.141592654</v>
      </c>
      <c r="CK71" s="75">
        <f t="shared" si="83"/>
        <v>626.0874716</v>
      </c>
      <c r="CL71" s="50">
        <f t="shared" si="84"/>
        <v>0</v>
      </c>
      <c r="CM71" s="72">
        <f t="shared" si="85"/>
        <v>0</v>
      </c>
      <c r="CN71" s="72">
        <f t="shared" si="86"/>
        <v>0</v>
      </c>
      <c r="CO71" s="72">
        <f t="shared" si="87"/>
        <v>0</v>
      </c>
      <c r="CP71" s="73">
        <f t="shared" si="88"/>
        <v>201.6172166</v>
      </c>
      <c r="CQ71" s="74">
        <f t="shared" si="89"/>
        <v>201.6172166</v>
      </c>
      <c r="CR71" s="75">
        <f t="shared" si="90"/>
        <v>806.4688663</v>
      </c>
      <c r="CS71" s="75">
        <f t="shared" si="91"/>
        <v>0</v>
      </c>
      <c r="CT71" s="75">
        <f t="shared" si="92"/>
        <v>0</v>
      </c>
      <c r="CU71" s="75">
        <f t="shared" si="93"/>
        <v>806.4688663</v>
      </c>
      <c r="CV71" s="50">
        <f t="shared" si="94"/>
        <v>9.424777961</v>
      </c>
      <c r="CW71" s="50">
        <f t="shared" si="95"/>
        <v>3.141592654</v>
      </c>
      <c r="CX71" s="72">
        <f t="shared" si="96"/>
        <v>12.56637061</v>
      </c>
      <c r="CY71" s="72">
        <f t="shared" si="97"/>
        <v>0</v>
      </c>
      <c r="CZ71" s="72">
        <f t="shared" si="98"/>
        <v>0</v>
      </c>
      <c r="DA71" s="73">
        <f t="shared" si="99"/>
        <v>77.70069533</v>
      </c>
      <c r="DB71" s="73">
        <f t="shared" si="100"/>
        <v>0.2421685122</v>
      </c>
      <c r="DC71" s="74">
        <f t="shared" si="101"/>
        <v>18.81666178</v>
      </c>
      <c r="DD71" s="75">
        <f t="shared" si="102"/>
        <v>75.26664712</v>
      </c>
      <c r="DE71" s="75">
        <f t="shared" si="103"/>
        <v>0</v>
      </c>
      <c r="DF71" s="75">
        <f t="shared" si="104"/>
        <v>0</v>
      </c>
      <c r="DG71" s="75">
        <f t="shared" si="105"/>
        <v>75.26664712</v>
      </c>
      <c r="DH71" s="50">
        <f t="shared" ref="DH71:DJ71" si="1318">DH$1*AA71</f>
        <v>3.141592654</v>
      </c>
      <c r="DI71" s="50">
        <f t="shared" si="1318"/>
        <v>0</v>
      </c>
      <c r="DJ71" s="50">
        <f t="shared" si="1318"/>
        <v>3.141592654</v>
      </c>
      <c r="DK71" s="72">
        <f t="shared" si="107"/>
        <v>6.283185307</v>
      </c>
      <c r="DL71" s="72">
        <f t="shared" si="108"/>
        <v>0</v>
      </c>
      <c r="DM71" s="72">
        <f t="shared" si="109"/>
        <v>0</v>
      </c>
      <c r="DN71" s="73">
        <f t="shared" ref="DN71:DP71" si="1319">POWER(AE71,DN$1)</f>
        <v>4.267186605</v>
      </c>
      <c r="DO71" s="73">
        <f t="shared" si="1319"/>
        <v>5.863755747</v>
      </c>
      <c r="DP71" s="73">
        <f t="shared" si="1319"/>
        <v>0.2421685122</v>
      </c>
      <c r="DQ71" s="74">
        <f t="shared" si="111"/>
        <v>6.059477542</v>
      </c>
      <c r="DR71" s="75">
        <f t="shared" si="112"/>
        <v>-109.0705958</v>
      </c>
      <c r="DS71" s="75">
        <f t="shared" si="113"/>
        <v>0</v>
      </c>
      <c r="DT71" s="75">
        <f t="shared" si="114"/>
        <v>3.141592654</v>
      </c>
      <c r="DU71" s="75">
        <f t="shared" si="115"/>
        <v>109.0705958</v>
      </c>
      <c r="DV71" s="50">
        <f t="shared" si="116"/>
        <v>6.283185307</v>
      </c>
      <c r="DW71" s="72">
        <f t="shared" si="117"/>
        <v>6.283185307</v>
      </c>
      <c r="DX71" s="72">
        <f t="shared" si="118"/>
        <v>0</v>
      </c>
      <c r="DY71" s="72">
        <f t="shared" si="119"/>
        <v>0</v>
      </c>
      <c r="DZ71" s="73">
        <f t="shared" si="120"/>
        <v>0.05864558828</v>
      </c>
      <c r="EA71" s="74">
        <f t="shared" si="121"/>
        <v>0.05864558828</v>
      </c>
      <c r="EB71" s="75">
        <f t="shared" si="122"/>
        <v>1.583430884</v>
      </c>
      <c r="EC71" s="75">
        <f t="shared" si="123"/>
        <v>0</v>
      </c>
      <c r="ED71" s="75">
        <f t="shared" si="124"/>
        <v>0</v>
      </c>
      <c r="EE71" s="75">
        <f t="shared" si="125"/>
        <v>1.583430884</v>
      </c>
      <c r="EF71" s="76">
        <f t="shared" ref="EF71:EG71" si="1320">CH71+CR71+DD71+DR71+EB71</f>
        <v>148.160877</v>
      </c>
      <c r="EG71" s="76">
        <f t="shared" si="1320"/>
        <v>0</v>
      </c>
      <c r="EH71" s="76">
        <f t="shared" si="127"/>
        <v>0</v>
      </c>
      <c r="EI71" s="77">
        <f t="shared" si="128"/>
        <v>148.160877</v>
      </c>
      <c r="EJ71" s="50">
        <f t="shared" si="129"/>
        <v>0</v>
      </c>
      <c r="EK71" s="72">
        <f t="shared" si="130"/>
        <v>0</v>
      </c>
      <c r="EL71" s="72">
        <f t="shared" si="131"/>
        <v>0</v>
      </c>
      <c r="EM71" s="72">
        <f t="shared" si="132"/>
        <v>0</v>
      </c>
      <c r="EN71" s="73">
        <f t="shared" si="133"/>
        <v>12.17213527</v>
      </c>
      <c r="EO71" s="74">
        <f t="shared" si="134"/>
        <v>12.17213527</v>
      </c>
      <c r="EP71" s="75">
        <f t="shared" si="135"/>
        <v>63.24827016</v>
      </c>
      <c r="EQ71" s="75">
        <f t="shared" si="136"/>
        <v>0</v>
      </c>
      <c r="ER71" s="75">
        <f t="shared" si="137"/>
        <v>0</v>
      </c>
      <c r="ES71" s="75">
        <f t="shared" si="138"/>
        <v>63.24827016</v>
      </c>
      <c r="ET71" s="76">
        <f t="shared" ref="ET71:EU71" si="1321">BV71+EP71</f>
        <v>-0.007449167836</v>
      </c>
      <c r="EU71" s="76">
        <f t="shared" si="1321"/>
        <v>0</v>
      </c>
      <c r="EV71" s="76">
        <f t="shared" si="140"/>
        <v>3.141592654</v>
      </c>
      <c r="EW71" s="77">
        <f t="shared" si="141"/>
        <v>0.007449167836</v>
      </c>
      <c r="EX71" s="50">
        <f t="shared" si="142"/>
        <v>1.047197551</v>
      </c>
      <c r="EY71" s="72">
        <f t="shared" si="143"/>
        <v>1.047197551</v>
      </c>
      <c r="EZ71" s="72">
        <f t="shared" si="144"/>
        <v>1.047197551</v>
      </c>
      <c r="FA71" s="72">
        <f t="shared" si="145"/>
        <v>1.047197551</v>
      </c>
      <c r="FB71" s="73">
        <f t="shared" si="146"/>
        <v>0.1953001543</v>
      </c>
      <c r="FC71" s="74">
        <f t="shared" si="147"/>
        <v>0.1953001543</v>
      </c>
      <c r="FD71" s="75">
        <f t="shared" si="148"/>
        <v>0.02583497254</v>
      </c>
      <c r="FE71" s="75">
        <f t="shared" si="149"/>
        <v>0.04474748504</v>
      </c>
      <c r="FF71" s="75">
        <f t="shared" si="150"/>
        <v>1.047197551</v>
      </c>
      <c r="FG71" s="75">
        <f t="shared" si="151"/>
        <v>0.05166994507</v>
      </c>
      <c r="FH71" s="50">
        <f t="shared" si="152"/>
        <v>6.283185307</v>
      </c>
      <c r="FI71" s="72">
        <f t="shared" si="153"/>
        <v>6.283185307</v>
      </c>
      <c r="FJ71" s="72">
        <f t="shared" si="154"/>
        <v>0</v>
      </c>
      <c r="FK71" s="72">
        <f t="shared" si="155"/>
        <v>0</v>
      </c>
      <c r="FL71" s="73">
        <f t="shared" si="156"/>
        <v>18.20888152</v>
      </c>
      <c r="FM71" s="74">
        <f t="shared" si="157"/>
        <v>18.20888152</v>
      </c>
      <c r="FN71" s="75">
        <f t="shared" si="158"/>
        <v>-18.20888152</v>
      </c>
      <c r="FO71" s="75">
        <f t="shared" si="159"/>
        <v>0</v>
      </c>
      <c r="FP71" s="75">
        <f t="shared" si="160"/>
        <v>3.141592654</v>
      </c>
      <c r="FQ71" s="75">
        <f t="shared" si="161"/>
        <v>18.20888152</v>
      </c>
      <c r="FR71" s="76">
        <f t="shared" si="162"/>
        <v>-0.6176142816</v>
      </c>
      <c r="FS71" s="76">
        <f t="shared" si="163"/>
        <v>0</v>
      </c>
      <c r="FT71" s="76">
        <f t="shared" si="164"/>
        <v>3.141592654</v>
      </c>
      <c r="FU71" s="77">
        <f t="shared" si="165"/>
        <v>0.6176142816</v>
      </c>
      <c r="FV71" s="50">
        <f t="shared" si="166"/>
        <v>3.141592654</v>
      </c>
      <c r="FW71" s="50">
        <f t="shared" si="167"/>
        <v>-1.047197551</v>
      </c>
      <c r="FX71" s="72">
        <f t="shared" si="168"/>
        <v>2.094395102</v>
      </c>
      <c r="FY71" s="72">
        <f t="shared" si="169"/>
        <v>2.094395102</v>
      </c>
      <c r="FZ71" s="72">
        <f t="shared" si="170"/>
        <v>2.094395102</v>
      </c>
      <c r="GA71" s="73">
        <f t="shared" si="171"/>
        <v>0.6176142816</v>
      </c>
      <c r="GB71" s="73">
        <f t="shared" si="172"/>
        <v>19.35361067</v>
      </c>
      <c r="GC71" s="74">
        <f t="shared" si="173"/>
        <v>11.95306635</v>
      </c>
      <c r="GD71" s="75">
        <f t="shared" si="174"/>
        <v>-0.6640592415</v>
      </c>
      <c r="GE71" s="75">
        <f t="shared" si="175"/>
        <v>1.150184346</v>
      </c>
      <c r="GF71" s="75">
        <f t="shared" si="176"/>
        <v>2.094395102</v>
      </c>
      <c r="GG71" s="75">
        <f t="shared" si="177"/>
        <v>1.328118483</v>
      </c>
      <c r="GH71" s="78">
        <f t="shared" si="178"/>
        <v>-0.5</v>
      </c>
      <c r="GI71" s="78">
        <f t="shared" si="179"/>
        <v>-0.8660254038</v>
      </c>
      <c r="GJ71" s="78">
        <f t="shared" si="180"/>
        <v>-2.094395102</v>
      </c>
      <c r="GK71" s="78">
        <f t="shared" si="181"/>
        <v>1</v>
      </c>
      <c r="GL71" s="79">
        <f t="shared" si="182"/>
        <v>-0.5</v>
      </c>
      <c r="GM71" s="79">
        <f t="shared" si="183"/>
        <v>0.8660254038</v>
      </c>
      <c r="GN71" s="79">
        <f t="shared" si="184"/>
        <v>2.094395102</v>
      </c>
      <c r="GO71" s="79">
        <f t="shared" si="185"/>
        <v>1</v>
      </c>
      <c r="GP71" s="50">
        <f t="shared" si="186"/>
        <v>-2.094395102</v>
      </c>
      <c r="GQ71" s="50">
        <f t="shared" si="187"/>
        <v>1.047197551</v>
      </c>
      <c r="GR71" s="72">
        <f t="shared" si="188"/>
        <v>-1.047197551</v>
      </c>
      <c r="GS71" s="72">
        <f t="shared" si="189"/>
        <v>-1.047197551</v>
      </c>
      <c r="GT71" s="72">
        <f t="shared" si="190"/>
        <v>-1.047197551</v>
      </c>
      <c r="GU71" s="73">
        <f t="shared" si="191"/>
        <v>1</v>
      </c>
      <c r="GV71" s="73">
        <f t="shared" si="192"/>
        <v>0.05166994507</v>
      </c>
      <c r="GW71" s="74">
        <f t="shared" si="193"/>
        <v>0.05166994507</v>
      </c>
      <c r="GX71" s="75">
        <f t="shared" si="194"/>
        <v>0.02583497254</v>
      </c>
      <c r="GY71" s="75">
        <f t="shared" si="195"/>
        <v>-0.04474748504</v>
      </c>
      <c r="GZ71" s="75">
        <f t="shared" si="196"/>
        <v>-1.047197551</v>
      </c>
      <c r="HA71" s="75">
        <f t="shared" si="197"/>
        <v>0.05166994507</v>
      </c>
      <c r="HB71" s="50">
        <f t="shared" si="198"/>
        <v>2.094395102</v>
      </c>
      <c r="HC71" s="50">
        <f t="shared" si="199"/>
        <v>2.094395102</v>
      </c>
      <c r="HD71" s="72">
        <f t="shared" si="200"/>
        <v>4.188790205</v>
      </c>
      <c r="HE71" s="72">
        <f t="shared" si="201"/>
        <v>4.188790205</v>
      </c>
      <c r="HF71" s="72">
        <f t="shared" si="202"/>
        <v>-2.094395102</v>
      </c>
      <c r="HG71" s="73">
        <f t="shared" si="203"/>
        <v>1</v>
      </c>
      <c r="HH71" s="73">
        <f t="shared" si="204"/>
        <v>1.328118483</v>
      </c>
      <c r="HI71" s="74">
        <f t="shared" si="205"/>
        <v>1.328118483</v>
      </c>
      <c r="HJ71" s="75">
        <f t="shared" si="206"/>
        <v>-0.6640592415</v>
      </c>
      <c r="HK71" s="75">
        <f t="shared" si="207"/>
        <v>-1.150184346</v>
      </c>
      <c r="HL71" s="75">
        <f t="shared" si="208"/>
        <v>-2.094395102</v>
      </c>
      <c r="HM71" s="75">
        <f t="shared" si="209"/>
        <v>1.328118483</v>
      </c>
      <c r="HN71" s="50">
        <f t="shared" si="210"/>
        <v>2.094395102</v>
      </c>
      <c r="HO71" s="50">
        <f t="shared" si="211"/>
        <v>1.047197551</v>
      </c>
      <c r="HP71" s="72">
        <f t="shared" si="212"/>
        <v>3.141592654</v>
      </c>
      <c r="HQ71" s="72">
        <f t="shared" si="213"/>
        <v>3.141592654</v>
      </c>
      <c r="HR71" s="72">
        <f t="shared" si="214"/>
        <v>3.141592654</v>
      </c>
      <c r="HS71" s="73">
        <f t="shared" si="215"/>
        <v>1</v>
      </c>
      <c r="HT71" s="73">
        <f t="shared" si="216"/>
        <v>0.05166994507</v>
      </c>
      <c r="HU71" s="74">
        <f t="shared" si="217"/>
        <v>0.05166994507</v>
      </c>
      <c r="HV71" s="75">
        <f t="shared" si="218"/>
        <v>-0.05166994507</v>
      </c>
      <c r="HW71" s="75">
        <f t="shared" si="219"/>
        <v>0</v>
      </c>
      <c r="HX71" s="75">
        <f t="shared" si="220"/>
        <v>3.141592654</v>
      </c>
      <c r="HY71" s="75">
        <f t="shared" si="221"/>
        <v>0.05166994507</v>
      </c>
      <c r="HZ71" s="50">
        <f t="shared" si="222"/>
        <v>-2.094395102</v>
      </c>
      <c r="IA71" s="50">
        <f t="shared" si="223"/>
        <v>2.094395102</v>
      </c>
      <c r="IB71" s="72">
        <f t="shared" si="224"/>
        <v>0</v>
      </c>
      <c r="IC71" s="72">
        <f t="shared" si="225"/>
        <v>0</v>
      </c>
      <c r="ID71" s="72">
        <f t="shared" si="226"/>
        <v>0</v>
      </c>
      <c r="IE71" s="73">
        <f t="shared" si="227"/>
        <v>1</v>
      </c>
      <c r="IF71" s="73">
        <f t="shared" si="228"/>
        <v>1.328118483</v>
      </c>
      <c r="IG71" s="74">
        <f t="shared" si="229"/>
        <v>1.328118483</v>
      </c>
      <c r="IH71" s="75">
        <f t="shared" si="230"/>
        <v>1.328118483</v>
      </c>
      <c r="II71" s="75">
        <f t="shared" si="231"/>
        <v>0</v>
      </c>
      <c r="IJ71" s="75">
        <f t="shared" si="232"/>
        <v>0</v>
      </c>
      <c r="IK71" s="75">
        <f t="shared" si="233"/>
        <v>1.328118483</v>
      </c>
    </row>
    <row r="72" ht="12.75" customHeight="1">
      <c r="A72" s="80">
        <f>'Cubic Input'!P76</f>
        <v>0.1421007032</v>
      </c>
      <c r="B72" s="80">
        <f>'Cubic Input'!Q76</f>
        <v>-0.3732949224</v>
      </c>
      <c r="C72" s="80">
        <f>'Cubic Input'!R76</f>
        <v>0.8872268055</v>
      </c>
      <c r="D72" s="80">
        <f>'Cubic Input'!S76</f>
        <v>0.0242929826</v>
      </c>
      <c r="E72" s="80">
        <f t="shared" ref="E72:H72" si="1322">0</f>
        <v>0</v>
      </c>
      <c r="F72" s="80">
        <f t="shared" si="1322"/>
        <v>0</v>
      </c>
      <c r="G72" s="80">
        <f t="shared" si="1322"/>
        <v>0</v>
      </c>
      <c r="H72" s="81">
        <f t="shared" si="1322"/>
        <v>0</v>
      </c>
      <c r="I72" s="65">
        <f>'Cubic Input'!M76</f>
        <v>-0.02668220102</v>
      </c>
      <c r="J72" s="66">
        <f t="shared" si="27"/>
        <v>-0.02706932725</v>
      </c>
      <c r="K72" s="66">
        <f t="shared" si="28"/>
        <v>1.327021909</v>
      </c>
      <c r="L72" s="67">
        <f t="shared" si="29"/>
        <v>-0.02706932725</v>
      </c>
      <c r="M72" s="67">
        <f t="shared" si="30"/>
        <v>0</v>
      </c>
      <c r="N72" s="68">
        <f t="shared" si="31"/>
        <v>1.327021909</v>
      </c>
      <c r="O72" s="68">
        <f t="shared" si="32"/>
        <v>-2.134128458</v>
      </c>
      <c r="P72" s="69">
        <f t="shared" si="33"/>
        <v>1.327021909</v>
      </c>
      <c r="Q72" s="69">
        <f t="shared" si="34"/>
        <v>2.134128458</v>
      </c>
      <c r="R72" s="70">
        <f t="shared" ref="R72:U72" si="1323">ATAN2(A72,E72)</f>
        <v>0</v>
      </c>
      <c r="S72" s="70">
        <f t="shared" si="1323"/>
        <v>3.141592654</v>
      </c>
      <c r="T72" s="70">
        <f t="shared" si="1323"/>
        <v>0</v>
      </c>
      <c r="U72" s="70">
        <f t="shared" si="1323"/>
        <v>0</v>
      </c>
      <c r="V72" s="70">
        <f t="shared" ref="V72:Y72" si="1324">SQRT(POWER(A72,2)+POWER(E72,2))</f>
        <v>0.1421007032</v>
      </c>
      <c r="W72" s="70">
        <f t="shared" si="1324"/>
        <v>0.3732949224</v>
      </c>
      <c r="X72" s="70">
        <f t="shared" si="1324"/>
        <v>0.8872268055</v>
      </c>
      <c r="Y72" s="70">
        <f t="shared" si="1324"/>
        <v>0.0242929826</v>
      </c>
      <c r="Z72" s="71">
        <f t="shared" ref="Z72:AC72" si="1325">R72-$R72</f>
        <v>0</v>
      </c>
      <c r="AA72" s="71">
        <f t="shared" si="1325"/>
        <v>3.141592654</v>
      </c>
      <c r="AB72" s="71">
        <f t="shared" si="1325"/>
        <v>0</v>
      </c>
      <c r="AC72" s="71">
        <f t="shared" si="1325"/>
        <v>0</v>
      </c>
      <c r="AD72" s="71">
        <f t="shared" ref="AD72:AG72" si="1326">V72/$V72</f>
        <v>1</v>
      </c>
      <c r="AE72" s="71">
        <f t="shared" si="1326"/>
        <v>2.626974491</v>
      </c>
      <c r="AF72" s="71">
        <f t="shared" si="1326"/>
        <v>6.243648243</v>
      </c>
      <c r="AG72" s="71">
        <f t="shared" si="1326"/>
        <v>0.1709561041</v>
      </c>
      <c r="AH72" s="80">
        <f t="shared" ref="AH72:AK72" si="1327">AD72*COS(Z72)</f>
        <v>1</v>
      </c>
      <c r="AI72" s="80">
        <f t="shared" si="1327"/>
        <v>-2.626974491</v>
      </c>
      <c r="AJ72" s="80">
        <f t="shared" si="1327"/>
        <v>6.243648243</v>
      </c>
      <c r="AK72" s="80">
        <f t="shared" si="1327"/>
        <v>0.1709561041</v>
      </c>
      <c r="AL72" s="80">
        <f t="shared" ref="AL72:AO72" si="1328">AD72*SIN(Z72)</f>
        <v>0</v>
      </c>
      <c r="AM72" s="80">
        <f t="shared" si="1328"/>
        <v>0</v>
      </c>
      <c r="AN72" s="80">
        <f t="shared" si="1328"/>
        <v>0</v>
      </c>
      <c r="AO72" s="80">
        <f t="shared" si="1328"/>
        <v>0</v>
      </c>
      <c r="AP72" s="50">
        <f t="shared" si="41"/>
        <v>9.424777961</v>
      </c>
      <c r="AQ72" s="72">
        <f t="shared" si="42"/>
        <v>9.424777961</v>
      </c>
      <c r="AR72" s="72">
        <f t="shared" si="43"/>
        <v>3.141592654</v>
      </c>
      <c r="AS72" s="72">
        <f t="shared" si="44"/>
        <v>3.141592654</v>
      </c>
      <c r="AT72" s="73">
        <f t="shared" si="45"/>
        <v>18.12873777</v>
      </c>
      <c r="AU72" s="74">
        <f t="shared" si="46"/>
        <v>18.12873777</v>
      </c>
      <c r="AV72" s="75">
        <f t="shared" si="47"/>
        <v>36.25747555</v>
      </c>
      <c r="AW72" s="75">
        <f t="shared" si="48"/>
        <v>0</v>
      </c>
      <c r="AX72" s="75">
        <f t="shared" si="49"/>
        <v>0</v>
      </c>
      <c r="AY72" s="75">
        <f t="shared" si="50"/>
        <v>36.25747555</v>
      </c>
      <c r="AZ72" s="50">
        <f t="shared" ref="AZ72:BA72" si="1329">AZ$1*AA72</f>
        <v>3.141592654</v>
      </c>
      <c r="BA72" s="50">
        <f t="shared" si="1329"/>
        <v>0</v>
      </c>
      <c r="BB72" s="72">
        <f t="shared" si="52"/>
        <v>3.141592654</v>
      </c>
      <c r="BC72" s="72">
        <f t="shared" si="53"/>
        <v>3.141592654</v>
      </c>
      <c r="BD72" s="72">
        <f t="shared" si="54"/>
        <v>3.141592654</v>
      </c>
      <c r="BE72" s="73">
        <f t="shared" ref="BE72:BF72" si="1330">POWER(AE72,BE$1)</f>
        <v>2.626974491</v>
      </c>
      <c r="BF72" s="73">
        <f t="shared" si="1330"/>
        <v>6.243648243</v>
      </c>
      <c r="BG72" s="74">
        <f t="shared" si="56"/>
        <v>16.40190467</v>
      </c>
      <c r="BH72" s="75">
        <f t="shared" si="57"/>
        <v>-147.617142</v>
      </c>
      <c r="BI72" s="75">
        <f t="shared" si="58"/>
        <v>0</v>
      </c>
      <c r="BJ72" s="75">
        <f t="shared" si="59"/>
        <v>3.141592654</v>
      </c>
      <c r="BK72" s="75">
        <f t="shared" si="60"/>
        <v>147.617142</v>
      </c>
      <c r="BL72" s="50">
        <f t="shared" si="61"/>
        <v>0</v>
      </c>
      <c r="BM72" s="72">
        <f t="shared" si="62"/>
        <v>0</v>
      </c>
      <c r="BN72" s="72">
        <f t="shared" si="63"/>
        <v>0</v>
      </c>
      <c r="BO72" s="72">
        <f t="shared" si="64"/>
        <v>0</v>
      </c>
      <c r="BP72" s="73">
        <f t="shared" si="65"/>
        <v>0.1709561041</v>
      </c>
      <c r="BQ72" s="74">
        <f t="shared" si="66"/>
        <v>0.1709561041</v>
      </c>
      <c r="BR72" s="75">
        <f t="shared" si="67"/>
        <v>-4.61581481</v>
      </c>
      <c r="BS72" s="75">
        <f t="shared" si="68"/>
        <v>0</v>
      </c>
      <c r="BT72" s="75">
        <f t="shared" si="69"/>
        <v>3.141592654</v>
      </c>
      <c r="BU72" s="75">
        <f t="shared" si="70"/>
        <v>4.61581481</v>
      </c>
      <c r="BV72" s="76">
        <f t="shared" ref="BV72:BW72" si="1331">AV72+BH72+BR72</f>
        <v>-115.9754813</v>
      </c>
      <c r="BW72" s="76">
        <f t="shared" si="1331"/>
        <v>0</v>
      </c>
      <c r="BX72" s="76">
        <f t="shared" si="72"/>
        <v>3.141592654</v>
      </c>
      <c r="BY72" s="77">
        <f t="shared" si="73"/>
        <v>115.9754813</v>
      </c>
      <c r="BZ72" s="50">
        <f t="shared" ref="BZ72:CA72" si="1332">BZ$1*AA72</f>
        <v>6.283185307</v>
      </c>
      <c r="CA72" s="50">
        <f t="shared" si="1332"/>
        <v>0</v>
      </c>
      <c r="CB72" s="72">
        <f t="shared" si="75"/>
        <v>6.283185307</v>
      </c>
      <c r="CC72" s="72">
        <f t="shared" si="76"/>
        <v>0</v>
      </c>
      <c r="CD72" s="72">
        <f t="shared" si="77"/>
        <v>0</v>
      </c>
      <c r="CE72" s="73">
        <f t="shared" ref="CE72:CF72" si="1333">POWER(AE72,CE$1)</f>
        <v>6.900994979</v>
      </c>
      <c r="CF72" s="73">
        <f t="shared" si="1333"/>
        <v>38.98314338</v>
      </c>
      <c r="CG72" s="74">
        <f t="shared" si="79"/>
        <v>269.0224767</v>
      </c>
      <c r="CH72" s="75">
        <f t="shared" si="80"/>
        <v>-269.0224767</v>
      </c>
      <c r="CI72" s="75">
        <f t="shared" si="81"/>
        <v>0</v>
      </c>
      <c r="CJ72" s="75">
        <f t="shared" si="82"/>
        <v>3.141592654</v>
      </c>
      <c r="CK72" s="75">
        <f t="shared" si="83"/>
        <v>269.0224767</v>
      </c>
      <c r="CL72" s="50">
        <f t="shared" si="84"/>
        <v>0</v>
      </c>
      <c r="CM72" s="72">
        <f t="shared" si="85"/>
        <v>0</v>
      </c>
      <c r="CN72" s="72">
        <f t="shared" si="86"/>
        <v>0</v>
      </c>
      <c r="CO72" s="72">
        <f t="shared" si="87"/>
        <v>0</v>
      </c>
      <c r="CP72" s="73">
        <f t="shared" si="88"/>
        <v>243.3970347</v>
      </c>
      <c r="CQ72" s="74">
        <f t="shared" si="89"/>
        <v>243.3970347</v>
      </c>
      <c r="CR72" s="75">
        <f t="shared" si="90"/>
        <v>973.5881386</v>
      </c>
      <c r="CS72" s="75">
        <f t="shared" si="91"/>
        <v>0</v>
      </c>
      <c r="CT72" s="75">
        <f t="shared" si="92"/>
        <v>0</v>
      </c>
      <c r="CU72" s="75">
        <f t="shared" si="93"/>
        <v>973.5881386</v>
      </c>
      <c r="CV72" s="50">
        <f t="shared" si="94"/>
        <v>9.424777961</v>
      </c>
      <c r="CW72" s="50">
        <f t="shared" si="95"/>
        <v>0</v>
      </c>
      <c r="CX72" s="72">
        <f t="shared" si="96"/>
        <v>9.424777961</v>
      </c>
      <c r="CY72" s="72">
        <f t="shared" si="97"/>
        <v>3.141592654</v>
      </c>
      <c r="CZ72" s="72">
        <f t="shared" si="98"/>
        <v>3.141592654</v>
      </c>
      <c r="DA72" s="73">
        <f t="shared" si="99"/>
        <v>18.12873777</v>
      </c>
      <c r="DB72" s="73">
        <f t="shared" si="100"/>
        <v>0.1709561041</v>
      </c>
      <c r="DC72" s="74">
        <f t="shared" si="101"/>
        <v>3.099218382</v>
      </c>
      <c r="DD72" s="75">
        <f t="shared" si="102"/>
        <v>-12.39687353</v>
      </c>
      <c r="DE72" s="75">
        <f t="shared" si="103"/>
        <v>0</v>
      </c>
      <c r="DF72" s="75">
        <f t="shared" si="104"/>
        <v>3.141592654</v>
      </c>
      <c r="DG72" s="75">
        <f t="shared" si="105"/>
        <v>12.39687353</v>
      </c>
      <c r="DH72" s="50">
        <f t="shared" ref="DH72:DJ72" si="1334">DH$1*AA72</f>
        <v>3.141592654</v>
      </c>
      <c r="DI72" s="50">
        <f t="shared" si="1334"/>
        <v>0</v>
      </c>
      <c r="DJ72" s="50">
        <f t="shared" si="1334"/>
        <v>0</v>
      </c>
      <c r="DK72" s="72">
        <f t="shared" si="107"/>
        <v>3.141592654</v>
      </c>
      <c r="DL72" s="72">
        <f t="shared" si="108"/>
        <v>3.141592654</v>
      </c>
      <c r="DM72" s="72">
        <f t="shared" si="109"/>
        <v>3.141592654</v>
      </c>
      <c r="DN72" s="73">
        <f t="shared" ref="DN72:DP72" si="1335">POWER(AE72,DN$1)</f>
        <v>2.626974491</v>
      </c>
      <c r="DO72" s="73">
        <f t="shared" si="1335"/>
        <v>6.243648243</v>
      </c>
      <c r="DP72" s="73">
        <f t="shared" si="1335"/>
        <v>0.1709561041</v>
      </c>
      <c r="DQ72" s="74">
        <f t="shared" si="111"/>
        <v>2.804005721</v>
      </c>
      <c r="DR72" s="75">
        <f t="shared" si="112"/>
        <v>50.47210299</v>
      </c>
      <c r="DS72" s="75">
        <f t="shared" si="113"/>
        <v>0</v>
      </c>
      <c r="DT72" s="75">
        <f t="shared" si="114"/>
        <v>0</v>
      </c>
      <c r="DU72" s="75">
        <f t="shared" si="115"/>
        <v>50.47210299</v>
      </c>
      <c r="DV72" s="50">
        <f t="shared" si="116"/>
        <v>0</v>
      </c>
      <c r="DW72" s="72">
        <f t="shared" si="117"/>
        <v>0</v>
      </c>
      <c r="DX72" s="72">
        <f t="shared" si="118"/>
        <v>0</v>
      </c>
      <c r="DY72" s="72">
        <f t="shared" si="119"/>
        <v>0</v>
      </c>
      <c r="DZ72" s="73">
        <f t="shared" si="120"/>
        <v>0.02922598952</v>
      </c>
      <c r="EA72" s="74">
        <f t="shared" si="121"/>
        <v>0.02922598952</v>
      </c>
      <c r="EB72" s="75">
        <f t="shared" si="122"/>
        <v>0.7891017171</v>
      </c>
      <c r="EC72" s="75">
        <f t="shared" si="123"/>
        <v>0</v>
      </c>
      <c r="ED72" s="75">
        <f t="shared" si="124"/>
        <v>0</v>
      </c>
      <c r="EE72" s="75">
        <f t="shared" si="125"/>
        <v>0.7891017171</v>
      </c>
      <c r="EF72" s="76">
        <f t="shared" ref="EF72:EG72" si="1336">CH72+CR72+DD72+DR72+EB72</f>
        <v>743.4299931</v>
      </c>
      <c r="EG72" s="76">
        <f t="shared" si="1336"/>
        <v>0</v>
      </c>
      <c r="EH72" s="76">
        <f t="shared" si="127"/>
        <v>0</v>
      </c>
      <c r="EI72" s="77">
        <f t="shared" si="128"/>
        <v>743.4299931</v>
      </c>
      <c r="EJ72" s="50">
        <f t="shared" si="129"/>
        <v>0</v>
      </c>
      <c r="EK72" s="72">
        <f t="shared" si="130"/>
        <v>0</v>
      </c>
      <c r="EL72" s="72">
        <f t="shared" si="131"/>
        <v>0</v>
      </c>
      <c r="EM72" s="72">
        <f t="shared" si="132"/>
        <v>0</v>
      </c>
      <c r="EN72" s="73">
        <f t="shared" si="133"/>
        <v>27.26591266</v>
      </c>
      <c r="EO72" s="74">
        <f t="shared" si="134"/>
        <v>27.26591266</v>
      </c>
      <c r="EP72" s="75">
        <f t="shared" si="135"/>
        <v>141.6778381</v>
      </c>
      <c r="EQ72" s="75">
        <f t="shared" si="136"/>
        <v>0</v>
      </c>
      <c r="ER72" s="75">
        <f t="shared" si="137"/>
        <v>0</v>
      </c>
      <c r="ES72" s="75">
        <f t="shared" si="138"/>
        <v>141.6778381</v>
      </c>
      <c r="ET72" s="76">
        <f t="shared" ref="ET72:EU72" si="1337">BV72+EP72</f>
        <v>25.70235685</v>
      </c>
      <c r="EU72" s="76">
        <f t="shared" si="1337"/>
        <v>0</v>
      </c>
      <c r="EV72" s="76">
        <f t="shared" si="140"/>
        <v>0</v>
      </c>
      <c r="EW72" s="77">
        <f t="shared" si="141"/>
        <v>25.70235685</v>
      </c>
      <c r="EX72" s="50">
        <f t="shared" si="142"/>
        <v>0</v>
      </c>
      <c r="EY72" s="72">
        <f t="shared" si="143"/>
        <v>0</v>
      </c>
      <c r="EZ72" s="72">
        <f t="shared" si="144"/>
        <v>0</v>
      </c>
      <c r="FA72" s="72">
        <f t="shared" si="145"/>
        <v>0</v>
      </c>
      <c r="FB72" s="73">
        <f t="shared" si="146"/>
        <v>2.951147953</v>
      </c>
      <c r="FC72" s="74">
        <f t="shared" si="147"/>
        <v>2.951147953</v>
      </c>
      <c r="FD72" s="75">
        <f t="shared" si="148"/>
        <v>0.7807758942</v>
      </c>
      <c r="FE72" s="75">
        <f t="shared" si="149"/>
        <v>0</v>
      </c>
      <c r="FF72" s="75">
        <f t="shared" si="150"/>
        <v>0</v>
      </c>
      <c r="FG72" s="75">
        <f t="shared" si="151"/>
        <v>0.7807758942</v>
      </c>
      <c r="FH72" s="50">
        <f t="shared" si="152"/>
        <v>6.283185307</v>
      </c>
      <c r="FI72" s="72">
        <f t="shared" si="153"/>
        <v>6.283185307</v>
      </c>
      <c r="FJ72" s="72">
        <f t="shared" si="154"/>
        <v>0</v>
      </c>
      <c r="FK72" s="72">
        <f t="shared" si="155"/>
        <v>0</v>
      </c>
      <c r="FL72" s="73">
        <f t="shared" si="156"/>
        <v>6.900994979</v>
      </c>
      <c r="FM72" s="74">
        <f t="shared" si="157"/>
        <v>6.900994979</v>
      </c>
      <c r="FN72" s="75">
        <f t="shared" si="158"/>
        <v>-6.900994979</v>
      </c>
      <c r="FO72" s="75">
        <f t="shared" si="159"/>
        <v>0</v>
      </c>
      <c r="FP72" s="75">
        <f t="shared" si="160"/>
        <v>3.141592654</v>
      </c>
      <c r="FQ72" s="75">
        <f t="shared" si="161"/>
        <v>6.900994979</v>
      </c>
      <c r="FR72" s="76">
        <f t="shared" si="162"/>
        <v>11.82994975</v>
      </c>
      <c r="FS72" s="76">
        <f t="shared" si="163"/>
        <v>0</v>
      </c>
      <c r="FT72" s="76">
        <f t="shared" si="164"/>
        <v>0</v>
      </c>
      <c r="FU72" s="77">
        <f t="shared" si="165"/>
        <v>11.82994975</v>
      </c>
      <c r="FV72" s="50">
        <f t="shared" si="166"/>
        <v>0</v>
      </c>
      <c r="FW72" s="50">
        <f t="shared" si="167"/>
        <v>0</v>
      </c>
      <c r="FX72" s="72">
        <f t="shared" si="168"/>
        <v>0</v>
      </c>
      <c r="FY72" s="72">
        <f t="shared" si="169"/>
        <v>0</v>
      </c>
      <c r="FZ72" s="72">
        <f t="shared" si="170"/>
        <v>0</v>
      </c>
      <c r="GA72" s="73">
        <f t="shared" si="171"/>
        <v>11.82994975</v>
      </c>
      <c r="GB72" s="73">
        <f t="shared" si="172"/>
        <v>1.280777247</v>
      </c>
      <c r="GC72" s="74">
        <f t="shared" si="173"/>
        <v>15.15153047</v>
      </c>
      <c r="GD72" s="75">
        <f t="shared" si="174"/>
        <v>1.683503385</v>
      </c>
      <c r="GE72" s="75">
        <f t="shared" si="175"/>
        <v>0</v>
      </c>
      <c r="GF72" s="75">
        <f t="shared" si="176"/>
        <v>0</v>
      </c>
      <c r="GG72" s="75">
        <f t="shared" si="177"/>
        <v>1.683503385</v>
      </c>
      <c r="GH72" s="78">
        <f t="shared" si="178"/>
        <v>-0.5</v>
      </c>
      <c r="GI72" s="78">
        <f t="shared" si="179"/>
        <v>-0.8660254038</v>
      </c>
      <c r="GJ72" s="78">
        <f t="shared" si="180"/>
        <v>-2.094395102</v>
      </c>
      <c r="GK72" s="78">
        <f t="shared" si="181"/>
        <v>1</v>
      </c>
      <c r="GL72" s="79">
        <f t="shared" si="182"/>
        <v>-0.5</v>
      </c>
      <c r="GM72" s="79">
        <f t="shared" si="183"/>
        <v>0.8660254038</v>
      </c>
      <c r="GN72" s="79">
        <f t="shared" si="184"/>
        <v>2.094395102</v>
      </c>
      <c r="GO72" s="79">
        <f t="shared" si="185"/>
        <v>1</v>
      </c>
      <c r="GP72" s="50">
        <f t="shared" si="186"/>
        <v>-2.094395102</v>
      </c>
      <c r="GQ72" s="50">
        <f t="shared" si="187"/>
        <v>0</v>
      </c>
      <c r="GR72" s="72">
        <f t="shared" si="188"/>
        <v>-2.094395102</v>
      </c>
      <c r="GS72" s="72">
        <f t="shared" si="189"/>
        <v>-2.094395102</v>
      </c>
      <c r="GT72" s="72">
        <f t="shared" si="190"/>
        <v>-2.094395102</v>
      </c>
      <c r="GU72" s="73">
        <f t="shared" si="191"/>
        <v>1</v>
      </c>
      <c r="GV72" s="73">
        <f t="shared" si="192"/>
        <v>0.7807758942</v>
      </c>
      <c r="GW72" s="74">
        <f t="shared" si="193"/>
        <v>0.7807758942</v>
      </c>
      <c r="GX72" s="75">
        <f t="shared" si="194"/>
        <v>-0.3903879471</v>
      </c>
      <c r="GY72" s="75">
        <f t="shared" si="195"/>
        <v>-0.6761717591</v>
      </c>
      <c r="GZ72" s="75">
        <f t="shared" si="196"/>
        <v>-2.094395102</v>
      </c>
      <c r="HA72" s="75">
        <f t="shared" si="197"/>
        <v>0.7807758942</v>
      </c>
      <c r="HB72" s="50">
        <f t="shared" si="198"/>
        <v>2.094395102</v>
      </c>
      <c r="HC72" s="50">
        <f t="shared" si="199"/>
        <v>0</v>
      </c>
      <c r="HD72" s="72">
        <f t="shared" si="200"/>
        <v>2.094395102</v>
      </c>
      <c r="HE72" s="72">
        <f t="shared" si="201"/>
        <v>2.094395102</v>
      </c>
      <c r="HF72" s="72">
        <f t="shared" si="202"/>
        <v>2.094395102</v>
      </c>
      <c r="HG72" s="73">
        <f t="shared" si="203"/>
        <v>1</v>
      </c>
      <c r="HH72" s="73">
        <f t="shared" si="204"/>
        <v>1.683503385</v>
      </c>
      <c r="HI72" s="74">
        <f t="shared" si="205"/>
        <v>1.683503385</v>
      </c>
      <c r="HJ72" s="75">
        <f t="shared" si="206"/>
        <v>-0.8417516926</v>
      </c>
      <c r="HK72" s="75">
        <f t="shared" si="207"/>
        <v>1.457956699</v>
      </c>
      <c r="HL72" s="75">
        <f t="shared" si="208"/>
        <v>2.094395102</v>
      </c>
      <c r="HM72" s="75">
        <f t="shared" si="209"/>
        <v>1.683503385</v>
      </c>
      <c r="HN72" s="50">
        <f t="shared" si="210"/>
        <v>2.094395102</v>
      </c>
      <c r="HO72" s="50">
        <f t="shared" si="211"/>
        <v>0</v>
      </c>
      <c r="HP72" s="72">
        <f t="shared" si="212"/>
        <v>2.094395102</v>
      </c>
      <c r="HQ72" s="72">
        <f t="shared" si="213"/>
        <v>2.094395102</v>
      </c>
      <c r="HR72" s="72">
        <f t="shared" si="214"/>
        <v>2.094395102</v>
      </c>
      <c r="HS72" s="73">
        <f t="shared" si="215"/>
        <v>1</v>
      </c>
      <c r="HT72" s="73">
        <f t="shared" si="216"/>
        <v>0.7807758942</v>
      </c>
      <c r="HU72" s="74">
        <f t="shared" si="217"/>
        <v>0.7807758942</v>
      </c>
      <c r="HV72" s="75">
        <f t="shared" si="218"/>
        <v>-0.3903879471</v>
      </c>
      <c r="HW72" s="75">
        <f t="shared" si="219"/>
        <v>0.6761717591</v>
      </c>
      <c r="HX72" s="75">
        <f t="shared" si="220"/>
        <v>2.094395102</v>
      </c>
      <c r="HY72" s="75">
        <f t="shared" si="221"/>
        <v>0.7807758942</v>
      </c>
      <c r="HZ72" s="50">
        <f t="shared" si="222"/>
        <v>-2.094395102</v>
      </c>
      <c r="IA72" s="50">
        <f t="shared" si="223"/>
        <v>0</v>
      </c>
      <c r="IB72" s="72">
        <f t="shared" si="224"/>
        <v>-2.094395102</v>
      </c>
      <c r="IC72" s="72">
        <f t="shared" si="225"/>
        <v>-2.094395102</v>
      </c>
      <c r="ID72" s="72">
        <f t="shared" si="226"/>
        <v>-2.094395102</v>
      </c>
      <c r="IE72" s="73">
        <f t="shared" si="227"/>
        <v>1</v>
      </c>
      <c r="IF72" s="73">
        <f t="shared" si="228"/>
        <v>1.683503385</v>
      </c>
      <c r="IG72" s="74">
        <f t="shared" si="229"/>
        <v>1.683503385</v>
      </c>
      <c r="IH72" s="75">
        <f t="shared" si="230"/>
        <v>-0.8417516926</v>
      </c>
      <c r="II72" s="75">
        <f t="shared" si="231"/>
        <v>-1.457956699</v>
      </c>
      <c r="IJ72" s="75">
        <f t="shared" si="232"/>
        <v>-2.094395102</v>
      </c>
      <c r="IK72" s="75">
        <f t="shared" si="233"/>
        <v>1.683503385</v>
      </c>
    </row>
    <row r="73" ht="12.75" customHeight="1">
      <c r="A73" s="80">
        <f>'Cubic Input'!P77</f>
        <v>0.1421007032</v>
      </c>
      <c r="B73" s="80">
        <f>'Cubic Input'!Q77</f>
        <v>-0.5566458171</v>
      </c>
      <c r="C73" s="80">
        <f>'Cubic Input'!R77</f>
        <v>0.8774287991</v>
      </c>
      <c r="D73" s="80">
        <f>'Cubic Input'!S77</f>
        <v>0.07438067989</v>
      </c>
      <c r="E73" s="80">
        <f t="shared" ref="E73:H73" si="1338">0</f>
        <v>0</v>
      </c>
      <c r="F73" s="80">
        <f t="shared" si="1338"/>
        <v>0</v>
      </c>
      <c r="G73" s="80">
        <f t="shared" si="1338"/>
        <v>0</v>
      </c>
      <c r="H73" s="81">
        <f t="shared" si="1338"/>
        <v>0</v>
      </c>
      <c r="I73" s="65">
        <f>'Cubic Input'!M77</f>
        <v>-0.08365597683</v>
      </c>
      <c r="J73" s="66">
        <f t="shared" si="27"/>
        <v>-0.0805683911</v>
      </c>
      <c r="K73" s="66">
        <f t="shared" si="28"/>
        <v>1.998915662</v>
      </c>
      <c r="L73" s="67">
        <f t="shared" si="29"/>
        <v>-0.0805683911</v>
      </c>
      <c r="M73" s="67">
        <f t="shared" si="30"/>
        <v>0</v>
      </c>
      <c r="N73" s="68">
        <f t="shared" si="31"/>
        <v>1.998915662</v>
      </c>
      <c r="O73" s="68">
        <f t="shared" si="32"/>
        <v>-1.581496795</v>
      </c>
      <c r="P73" s="69">
        <f t="shared" si="33"/>
        <v>1.998915662</v>
      </c>
      <c r="Q73" s="69">
        <f t="shared" si="34"/>
        <v>1.581496795</v>
      </c>
      <c r="R73" s="70">
        <f t="shared" ref="R73:U73" si="1339">ATAN2(A73,E73)</f>
        <v>0</v>
      </c>
      <c r="S73" s="70">
        <f t="shared" si="1339"/>
        <v>3.141592654</v>
      </c>
      <c r="T73" s="70">
        <f t="shared" si="1339"/>
        <v>0</v>
      </c>
      <c r="U73" s="70">
        <f t="shared" si="1339"/>
        <v>0</v>
      </c>
      <c r="V73" s="70">
        <f t="shared" ref="V73:Y73" si="1340">SQRT(POWER(A73,2)+POWER(E73,2))</f>
        <v>0.1421007032</v>
      </c>
      <c r="W73" s="70">
        <f t="shared" si="1340"/>
        <v>0.5566458171</v>
      </c>
      <c r="X73" s="70">
        <f t="shared" si="1340"/>
        <v>0.8774287991</v>
      </c>
      <c r="Y73" s="70">
        <f t="shared" si="1340"/>
        <v>0.07438067989</v>
      </c>
      <c r="Z73" s="71">
        <f t="shared" ref="Z73:AC73" si="1341">R73-$R73</f>
        <v>0</v>
      </c>
      <c r="AA73" s="71">
        <f t="shared" si="1341"/>
        <v>3.141592654</v>
      </c>
      <c r="AB73" s="71">
        <f t="shared" si="1341"/>
        <v>0</v>
      </c>
      <c r="AC73" s="71">
        <f t="shared" si="1341"/>
        <v>0</v>
      </c>
      <c r="AD73" s="71">
        <f t="shared" ref="AD73:AG73" si="1342">V73/$V73</f>
        <v>1</v>
      </c>
      <c r="AE73" s="71">
        <f t="shared" si="1342"/>
        <v>3.917262932</v>
      </c>
      <c r="AF73" s="71">
        <f t="shared" si="1342"/>
        <v>6.174697096</v>
      </c>
      <c r="AG73" s="71">
        <f t="shared" si="1342"/>
        <v>0.5234363957</v>
      </c>
      <c r="AH73" s="80">
        <f t="shared" ref="AH73:AK73" si="1343">AD73*COS(Z73)</f>
        <v>1</v>
      </c>
      <c r="AI73" s="80">
        <f t="shared" si="1343"/>
        <v>-3.917262932</v>
      </c>
      <c r="AJ73" s="80">
        <f t="shared" si="1343"/>
        <v>6.174697096</v>
      </c>
      <c r="AK73" s="80">
        <f t="shared" si="1343"/>
        <v>0.5234363957</v>
      </c>
      <c r="AL73" s="80">
        <f t="shared" ref="AL73:AO73" si="1344">AD73*SIN(Z73)</f>
        <v>0</v>
      </c>
      <c r="AM73" s="80">
        <f t="shared" si="1344"/>
        <v>0</v>
      </c>
      <c r="AN73" s="80">
        <f t="shared" si="1344"/>
        <v>0</v>
      </c>
      <c r="AO73" s="80">
        <f t="shared" si="1344"/>
        <v>0</v>
      </c>
      <c r="AP73" s="50">
        <f t="shared" si="41"/>
        <v>9.424777961</v>
      </c>
      <c r="AQ73" s="72">
        <f t="shared" si="42"/>
        <v>9.424777961</v>
      </c>
      <c r="AR73" s="72">
        <f t="shared" si="43"/>
        <v>3.141592654</v>
      </c>
      <c r="AS73" s="72">
        <f t="shared" si="44"/>
        <v>3.141592654</v>
      </c>
      <c r="AT73" s="73">
        <f t="shared" si="45"/>
        <v>60.11019943</v>
      </c>
      <c r="AU73" s="74">
        <f t="shared" si="46"/>
        <v>60.11019943</v>
      </c>
      <c r="AV73" s="75">
        <f t="shared" si="47"/>
        <v>120.2203989</v>
      </c>
      <c r="AW73" s="75">
        <f t="shared" si="48"/>
        <v>0</v>
      </c>
      <c r="AX73" s="75">
        <f t="shared" si="49"/>
        <v>0</v>
      </c>
      <c r="AY73" s="75">
        <f t="shared" si="50"/>
        <v>120.2203989</v>
      </c>
      <c r="AZ73" s="50">
        <f t="shared" ref="AZ73:BA73" si="1345">AZ$1*AA73</f>
        <v>3.141592654</v>
      </c>
      <c r="BA73" s="50">
        <f t="shared" si="1345"/>
        <v>0</v>
      </c>
      <c r="BB73" s="72">
        <f t="shared" si="52"/>
        <v>3.141592654</v>
      </c>
      <c r="BC73" s="72">
        <f t="shared" si="53"/>
        <v>3.141592654</v>
      </c>
      <c r="BD73" s="72">
        <f t="shared" si="54"/>
        <v>3.141592654</v>
      </c>
      <c r="BE73" s="73">
        <f t="shared" ref="BE73:BF73" si="1346">POWER(AE73,BE$1)</f>
        <v>3.917262932</v>
      </c>
      <c r="BF73" s="73">
        <f t="shared" si="1346"/>
        <v>6.174697096</v>
      </c>
      <c r="BG73" s="74">
        <f t="shared" si="56"/>
        <v>24.18791205</v>
      </c>
      <c r="BH73" s="75">
        <f t="shared" si="57"/>
        <v>-217.6912085</v>
      </c>
      <c r="BI73" s="75">
        <f t="shared" si="58"/>
        <v>0</v>
      </c>
      <c r="BJ73" s="75">
        <f t="shared" si="59"/>
        <v>3.141592654</v>
      </c>
      <c r="BK73" s="75">
        <f t="shared" si="60"/>
        <v>217.6912085</v>
      </c>
      <c r="BL73" s="50">
        <f t="shared" si="61"/>
        <v>0</v>
      </c>
      <c r="BM73" s="72">
        <f t="shared" si="62"/>
        <v>0</v>
      </c>
      <c r="BN73" s="72">
        <f t="shared" si="63"/>
        <v>0</v>
      </c>
      <c r="BO73" s="72">
        <f t="shared" si="64"/>
        <v>0</v>
      </c>
      <c r="BP73" s="73">
        <f t="shared" si="65"/>
        <v>0.5234363957</v>
      </c>
      <c r="BQ73" s="74">
        <f t="shared" si="66"/>
        <v>0.5234363957</v>
      </c>
      <c r="BR73" s="75">
        <f t="shared" si="67"/>
        <v>-14.13278268</v>
      </c>
      <c r="BS73" s="75">
        <f t="shared" si="68"/>
        <v>0</v>
      </c>
      <c r="BT73" s="75">
        <f t="shared" si="69"/>
        <v>3.141592654</v>
      </c>
      <c r="BU73" s="75">
        <f t="shared" si="70"/>
        <v>14.13278268</v>
      </c>
      <c r="BV73" s="76">
        <f t="shared" ref="BV73:BW73" si="1347">AV73+BH73+BR73</f>
        <v>-111.6035923</v>
      </c>
      <c r="BW73" s="76">
        <f t="shared" si="1347"/>
        <v>0</v>
      </c>
      <c r="BX73" s="76">
        <f t="shared" si="72"/>
        <v>3.141592654</v>
      </c>
      <c r="BY73" s="77">
        <f t="shared" si="73"/>
        <v>111.6035923</v>
      </c>
      <c r="BZ73" s="50">
        <f t="shared" ref="BZ73:CA73" si="1348">BZ$1*AA73</f>
        <v>6.283185307</v>
      </c>
      <c r="CA73" s="50">
        <f t="shared" si="1348"/>
        <v>0</v>
      </c>
      <c r="CB73" s="72">
        <f t="shared" si="75"/>
        <v>6.283185307</v>
      </c>
      <c r="CC73" s="72">
        <f t="shared" si="76"/>
        <v>0</v>
      </c>
      <c r="CD73" s="72">
        <f t="shared" si="77"/>
        <v>0</v>
      </c>
      <c r="CE73" s="73">
        <f t="shared" ref="CE73:CF73" si="1349">POWER(AE73,CE$1)</f>
        <v>15.34494888</v>
      </c>
      <c r="CF73" s="73">
        <f t="shared" si="1349"/>
        <v>38.12688423</v>
      </c>
      <c r="CG73" s="74">
        <f t="shared" si="79"/>
        <v>585.0550894</v>
      </c>
      <c r="CH73" s="75">
        <f t="shared" si="80"/>
        <v>-585.0550894</v>
      </c>
      <c r="CI73" s="75">
        <f t="shared" si="81"/>
        <v>0</v>
      </c>
      <c r="CJ73" s="75">
        <f t="shared" si="82"/>
        <v>3.141592654</v>
      </c>
      <c r="CK73" s="75">
        <f t="shared" si="83"/>
        <v>585.0550894</v>
      </c>
      <c r="CL73" s="50">
        <f t="shared" si="84"/>
        <v>0</v>
      </c>
      <c r="CM73" s="72">
        <f t="shared" si="85"/>
        <v>0</v>
      </c>
      <c r="CN73" s="72">
        <f t="shared" si="86"/>
        <v>0</v>
      </c>
      <c r="CO73" s="72">
        <f t="shared" si="87"/>
        <v>0</v>
      </c>
      <c r="CP73" s="73">
        <f t="shared" si="88"/>
        <v>235.4219614</v>
      </c>
      <c r="CQ73" s="74">
        <f t="shared" si="89"/>
        <v>235.4219614</v>
      </c>
      <c r="CR73" s="75">
        <f t="shared" si="90"/>
        <v>941.6878454</v>
      </c>
      <c r="CS73" s="75">
        <f t="shared" si="91"/>
        <v>0</v>
      </c>
      <c r="CT73" s="75">
        <f t="shared" si="92"/>
        <v>0</v>
      </c>
      <c r="CU73" s="75">
        <f t="shared" si="93"/>
        <v>941.6878454</v>
      </c>
      <c r="CV73" s="50">
        <f t="shared" si="94"/>
        <v>9.424777961</v>
      </c>
      <c r="CW73" s="50">
        <f t="shared" si="95"/>
        <v>0</v>
      </c>
      <c r="CX73" s="72">
        <f t="shared" si="96"/>
        <v>9.424777961</v>
      </c>
      <c r="CY73" s="72">
        <f t="shared" si="97"/>
        <v>3.141592654</v>
      </c>
      <c r="CZ73" s="72">
        <f t="shared" si="98"/>
        <v>3.141592654</v>
      </c>
      <c r="DA73" s="73">
        <f t="shared" si="99"/>
        <v>60.11019943</v>
      </c>
      <c r="DB73" s="73">
        <f t="shared" si="100"/>
        <v>0.5234363957</v>
      </c>
      <c r="DC73" s="74">
        <f t="shared" si="101"/>
        <v>31.46386614</v>
      </c>
      <c r="DD73" s="75">
        <f t="shared" si="102"/>
        <v>-125.8554645</v>
      </c>
      <c r="DE73" s="75">
        <f t="shared" si="103"/>
        <v>0</v>
      </c>
      <c r="DF73" s="75">
        <f t="shared" si="104"/>
        <v>3.141592654</v>
      </c>
      <c r="DG73" s="75">
        <f t="shared" si="105"/>
        <v>125.8554645</v>
      </c>
      <c r="DH73" s="50">
        <f t="shared" ref="DH73:DJ73" si="1350">DH$1*AA73</f>
        <v>3.141592654</v>
      </c>
      <c r="DI73" s="50">
        <f t="shared" si="1350"/>
        <v>0</v>
      </c>
      <c r="DJ73" s="50">
        <f t="shared" si="1350"/>
        <v>0</v>
      </c>
      <c r="DK73" s="72">
        <f t="shared" si="107"/>
        <v>3.141592654</v>
      </c>
      <c r="DL73" s="72">
        <f t="shared" si="108"/>
        <v>3.141592654</v>
      </c>
      <c r="DM73" s="72">
        <f t="shared" si="109"/>
        <v>3.141592654</v>
      </c>
      <c r="DN73" s="73">
        <f t="shared" ref="DN73:DP73" si="1351">POWER(AE73,DN$1)</f>
        <v>3.917262932</v>
      </c>
      <c r="DO73" s="73">
        <f t="shared" si="1351"/>
        <v>6.174697096</v>
      </c>
      <c r="DP73" s="73">
        <f t="shared" si="1351"/>
        <v>0.5234363957</v>
      </c>
      <c r="DQ73" s="74">
        <f t="shared" si="111"/>
        <v>12.6608335</v>
      </c>
      <c r="DR73" s="75">
        <f t="shared" si="112"/>
        <v>227.8950031</v>
      </c>
      <c r="DS73" s="75">
        <f t="shared" si="113"/>
        <v>0</v>
      </c>
      <c r="DT73" s="75">
        <f t="shared" si="114"/>
        <v>0</v>
      </c>
      <c r="DU73" s="75">
        <f t="shared" si="115"/>
        <v>227.8950031</v>
      </c>
      <c r="DV73" s="50">
        <f t="shared" si="116"/>
        <v>0</v>
      </c>
      <c r="DW73" s="72">
        <f t="shared" si="117"/>
        <v>0</v>
      </c>
      <c r="DX73" s="72">
        <f t="shared" si="118"/>
        <v>0</v>
      </c>
      <c r="DY73" s="72">
        <f t="shared" si="119"/>
        <v>0</v>
      </c>
      <c r="DZ73" s="73">
        <f t="shared" si="120"/>
        <v>0.2739856604</v>
      </c>
      <c r="EA73" s="74">
        <f t="shared" si="121"/>
        <v>0.2739856604</v>
      </c>
      <c r="EB73" s="75">
        <f t="shared" si="122"/>
        <v>7.39761283</v>
      </c>
      <c r="EC73" s="75">
        <f t="shared" si="123"/>
        <v>0</v>
      </c>
      <c r="ED73" s="75">
        <f t="shared" si="124"/>
        <v>0</v>
      </c>
      <c r="EE73" s="75">
        <f t="shared" si="125"/>
        <v>7.39761283</v>
      </c>
      <c r="EF73" s="76">
        <f t="shared" ref="EF73:EG73" si="1352">CH73+CR73+DD73+DR73+EB73</f>
        <v>466.0699074</v>
      </c>
      <c r="EG73" s="76">
        <f t="shared" si="1352"/>
        <v>0</v>
      </c>
      <c r="EH73" s="76">
        <f t="shared" si="127"/>
        <v>0</v>
      </c>
      <c r="EI73" s="77">
        <f t="shared" si="128"/>
        <v>466.0699074</v>
      </c>
      <c r="EJ73" s="50">
        <f t="shared" si="129"/>
        <v>0</v>
      </c>
      <c r="EK73" s="72">
        <f t="shared" si="130"/>
        <v>0</v>
      </c>
      <c r="EL73" s="72">
        <f t="shared" si="131"/>
        <v>0</v>
      </c>
      <c r="EM73" s="72">
        <f t="shared" si="132"/>
        <v>0</v>
      </c>
      <c r="EN73" s="73">
        <f t="shared" si="133"/>
        <v>21.58865228</v>
      </c>
      <c r="EO73" s="74">
        <f t="shared" si="134"/>
        <v>21.58865228</v>
      </c>
      <c r="EP73" s="75">
        <f t="shared" si="135"/>
        <v>112.1779279</v>
      </c>
      <c r="EQ73" s="75">
        <f t="shared" si="136"/>
        <v>0</v>
      </c>
      <c r="ER73" s="75">
        <f t="shared" si="137"/>
        <v>0</v>
      </c>
      <c r="ES73" s="75">
        <f t="shared" si="138"/>
        <v>112.1779279</v>
      </c>
      <c r="ET73" s="76">
        <f t="shared" ref="ET73:EU73" si="1353">BV73+EP73</f>
        <v>0.5743355778</v>
      </c>
      <c r="EU73" s="76">
        <f t="shared" si="1353"/>
        <v>0</v>
      </c>
      <c r="EV73" s="76">
        <f t="shared" si="140"/>
        <v>0</v>
      </c>
      <c r="EW73" s="77">
        <f t="shared" si="141"/>
        <v>0.5743355778</v>
      </c>
      <c r="EX73" s="50">
        <f t="shared" si="142"/>
        <v>0</v>
      </c>
      <c r="EY73" s="72">
        <f t="shared" si="143"/>
        <v>0</v>
      </c>
      <c r="EZ73" s="72">
        <f t="shared" si="144"/>
        <v>0</v>
      </c>
      <c r="FA73" s="72">
        <f t="shared" si="145"/>
        <v>0</v>
      </c>
      <c r="FB73" s="73">
        <f t="shared" si="146"/>
        <v>0.8312313353</v>
      </c>
      <c r="FC73" s="74">
        <f t="shared" si="147"/>
        <v>0.8312313353</v>
      </c>
      <c r="FD73" s="75">
        <f t="shared" si="148"/>
        <v>0.2199162493</v>
      </c>
      <c r="FE73" s="75">
        <f t="shared" si="149"/>
        <v>0</v>
      </c>
      <c r="FF73" s="75">
        <f t="shared" si="150"/>
        <v>0</v>
      </c>
      <c r="FG73" s="75">
        <f t="shared" si="151"/>
        <v>0.2199162493</v>
      </c>
      <c r="FH73" s="50">
        <f t="shared" si="152"/>
        <v>6.283185307</v>
      </c>
      <c r="FI73" s="72">
        <f t="shared" si="153"/>
        <v>6.283185307</v>
      </c>
      <c r="FJ73" s="72">
        <f t="shared" si="154"/>
        <v>0</v>
      </c>
      <c r="FK73" s="72">
        <f t="shared" si="155"/>
        <v>0</v>
      </c>
      <c r="FL73" s="73">
        <f t="shared" si="156"/>
        <v>15.34494888</v>
      </c>
      <c r="FM73" s="74">
        <f t="shared" si="157"/>
        <v>15.34494888</v>
      </c>
      <c r="FN73" s="75">
        <f t="shared" si="158"/>
        <v>-15.34494888</v>
      </c>
      <c r="FO73" s="75">
        <f t="shared" si="159"/>
        <v>0</v>
      </c>
      <c r="FP73" s="75">
        <f t="shared" si="160"/>
        <v>3.141592654</v>
      </c>
      <c r="FQ73" s="75">
        <f t="shared" si="161"/>
        <v>15.34494888</v>
      </c>
      <c r="FR73" s="76">
        <f t="shared" si="162"/>
        <v>3.179142411</v>
      </c>
      <c r="FS73" s="76">
        <f t="shared" si="163"/>
        <v>0</v>
      </c>
      <c r="FT73" s="76">
        <f t="shared" si="164"/>
        <v>0</v>
      </c>
      <c r="FU73" s="77">
        <f t="shared" si="165"/>
        <v>3.179142411</v>
      </c>
      <c r="FV73" s="50">
        <f t="shared" si="166"/>
        <v>0</v>
      </c>
      <c r="FW73" s="50">
        <f t="shared" si="167"/>
        <v>0</v>
      </c>
      <c r="FX73" s="72">
        <f t="shared" si="168"/>
        <v>0</v>
      </c>
      <c r="FY73" s="72">
        <f t="shared" si="169"/>
        <v>0</v>
      </c>
      <c r="FZ73" s="72">
        <f t="shared" si="170"/>
        <v>0</v>
      </c>
      <c r="GA73" s="73">
        <f t="shared" si="171"/>
        <v>3.179142411</v>
      </c>
      <c r="GB73" s="73">
        <f t="shared" si="172"/>
        <v>4.54718559</v>
      </c>
      <c r="GC73" s="74">
        <f t="shared" si="173"/>
        <v>14.45615056</v>
      </c>
      <c r="GD73" s="75">
        <f t="shared" si="174"/>
        <v>1.606238951</v>
      </c>
      <c r="GE73" s="75">
        <f t="shared" si="175"/>
        <v>0</v>
      </c>
      <c r="GF73" s="75">
        <f t="shared" si="176"/>
        <v>0</v>
      </c>
      <c r="GG73" s="75">
        <f t="shared" si="177"/>
        <v>1.606238951</v>
      </c>
      <c r="GH73" s="78">
        <f t="shared" si="178"/>
        <v>-0.5</v>
      </c>
      <c r="GI73" s="78">
        <f t="shared" si="179"/>
        <v>-0.8660254038</v>
      </c>
      <c r="GJ73" s="78">
        <f t="shared" si="180"/>
        <v>-2.094395102</v>
      </c>
      <c r="GK73" s="78">
        <f t="shared" si="181"/>
        <v>1</v>
      </c>
      <c r="GL73" s="79">
        <f t="shared" si="182"/>
        <v>-0.5</v>
      </c>
      <c r="GM73" s="79">
        <f t="shared" si="183"/>
        <v>0.8660254038</v>
      </c>
      <c r="GN73" s="79">
        <f t="shared" si="184"/>
        <v>2.094395102</v>
      </c>
      <c r="GO73" s="79">
        <f t="shared" si="185"/>
        <v>1</v>
      </c>
      <c r="GP73" s="50">
        <f t="shared" si="186"/>
        <v>-2.094395102</v>
      </c>
      <c r="GQ73" s="50">
        <f t="shared" si="187"/>
        <v>0</v>
      </c>
      <c r="GR73" s="72">
        <f t="shared" si="188"/>
        <v>-2.094395102</v>
      </c>
      <c r="GS73" s="72">
        <f t="shared" si="189"/>
        <v>-2.094395102</v>
      </c>
      <c r="GT73" s="72">
        <f t="shared" si="190"/>
        <v>-2.094395102</v>
      </c>
      <c r="GU73" s="73">
        <f t="shared" si="191"/>
        <v>1</v>
      </c>
      <c r="GV73" s="73">
        <f t="shared" si="192"/>
        <v>0.2199162493</v>
      </c>
      <c r="GW73" s="74">
        <f t="shared" si="193"/>
        <v>0.2199162493</v>
      </c>
      <c r="GX73" s="75">
        <f t="shared" si="194"/>
        <v>-0.1099581247</v>
      </c>
      <c r="GY73" s="75">
        <f t="shared" si="195"/>
        <v>-0.1904530586</v>
      </c>
      <c r="GZ73" s="75">
        <f t="shared" si="196"/>
        <v>-2.094395102</v>
      </c>
      <c r="HA73" s="75">
        <f t="shared" si="197"/>
        <v>0.2199162493</v>
      </c>
      <c r="HB73" s="50">
        <f t="shared" si="198"/>
        <v>2.094395102</v>
      </c>
      <c r="HC73" s="50">
        <f t="shared" si="199"/>
        <v>0</v>
      </c>
      <c r="HD73" s="72">
        <f t="shared" si="200"/>
        <v>2.094395102</v>
      </c>
      <c r="HE73" s="72">
        <f t="shared" si="201"/>
        <v>2.094395102</v>
      </c>
      <c r="HF73" s="72">
        <f t="shared" si="202"/>
        <v>2.094395102</v>
      </c>
      <c r="HG73" s="73">
        <f t="shared" si="203"/>
        <v>1</v>
      </c>
      <c r="HH73" s="73">
        <f t="shared" si="204"/>
        <v>1.606238951</v>
      </c>
      <c r="HI73" s="74">
        <f t="shared" si="205"/>
        <v>1.606238951</v>
      </c>
      <c r="HJ73" s="75">
        <f t="shared" si="206"/>
        <v>-0.8031194755</v>
      </c>
      <c r="HK73" s="75">
        <f t="shared" si="207"/>
        <v>1.391043736</v>
      </c>
      <c r="HL73" s="75">
        <f t="shared" si="208"/>
        <v>2.094395102</v>
      </c>
      <c r="HM73" s="75">
        <f t="shared" si="209"/>
        <v>1.606238951</v>
      </c>
      <c r="HN73" s="50">
        <f t="shared" si="210"/>
        <v>2.094395102</v>
      </c>
      <c r="HO73" s="50">
        <f t="shared" si="211"/>
        <v>0</v>
      </c>
      <c r="HP73" s="72">
        <f t="shared" si="212"/>
        <v>2.094395102</v>
      </c>
      <c r="HQ73" s="72">
        <f t="shared" si="213"/>
        <v>2.094395102</v>
      </c>
      <c r="HR73" s="72">
        <f t="shared" si="214"/>
        <v>2.094395102</v>
      </c>
      <c r="HS73" s="73">
        <f t="shared" si="215"/>
        <v>1</v>
      </c>
      <c r="HT73" s="73">
        <f t="shared" si="216"/>
        <v>0.2199162493</v>
      </c>
      <c r="HU73" s="74">
        <f t="shared" si="217"/>
        <v>0.2199162493</v>
      </c>
      <c r="HV73" s="75">
        <f t="shared" si="218"/>
        <v>-0.1099581247</v>
      </c>
      <c r="HW73" s="75">
        <f t="shared" si="219"/>
        <v>0.1904530586</v>
      </c>
      <c r="HX73" s="75">
        <f t="shared" si="220"/>
        <v>2.094395102</v>
      </c>
      <c r="HY73" s="75">
        <f t="shared" si="221"/>
        <v>0.2199162493</v>
      </c>
      <c r="HZ73" s="50">
        <f t="shared" si="222"/>
        <v>-2.094395102</v>
      </c>
      <c r="IA73" s="50">
        <f t="shared" si="223"/>
        <v>0</v>
      </c>
      <c r="IB73" s="72">
        <f t="shared" si="224"/>
        <v>-2.094395102</v>
      </c>
      <c r="IC73" s="72">
        <f t="shared" si="225"/>
        <v>-2.094395102</v>
      </c>
      <c r="ID73" s="72">
        <f t="shared" si="226"/>
        <v>-2.094395102</v>
      </c>
      <c r="IE73" s="73">
        <f t="shared" si="227"/>
        <v>1</v>
      </c>
      <c r="IF73" s="73">
        <f t="shared" si="228"/>
        <v>1.606238951</v>
      </c>
      <c r="IG73" s="74">
        <f t="shared" si="229"/>
        <v>1.606238951</v>
      </c>
      <c r="IH73" s="75">
        <f t="shared" si="230"/>
        <v>-0.8031194755</v>
      </c>
      <c r="II73" s="75">
        <f t="shared" si="231"/>
        <v>-1.391043736</v>
      </c>
      <c r="IJ73" s="75">
        <f t="shared" si="232"/>
        <v>-2.094395102</v>
      </c>
      <c r="IK73" s="75">
        <f t="shared" si="233"/>
        <v>1.606238951</v>
      </c>
    </row>
    <row r="74" ht="12.75" customHeight="1">
      <c r="A74" s="80">
        <f>'Cubic Input'!P78</f>
        <v>0.1421007032</v>
      </c>
      <c r="B74" s="80">
        <f>'Cubic Input'!Q78</f>
        <v>-0.5081431728</v>
      </c>
      <c r="C74" s="80">
        <f>'Cubic Input'!R78</f>
        <v>0.867154019</v>
      </c>
      <c r="D74" s="80">
        <f>'Cubic Input'!S78</f>
        <v>0.003227237574</v>
      </c>
      <c r="E74" s="80">
        <f t="shared" ref="E74:H74" si="1354">0</f>
        <v>0</v>
      </c>
      <c r="F74" s="80">
        <f t="shared" si="1354"/>
        <v>0</v>
      </c>
      <c r="G74" s="80">
        <f t="shared" si="1354"/>
        <v>0</v>
      </c>
      <c r="H74" s="81">
        <f t="shared" si="1354"/>
        <v>0</v>
      </c>
      <c r="I74" s="65">
        <f>'Cubic Input'!M78</f>
        <v>-0.01151294107</v>
      </c>
      <c r="J74" s="66">
        <f t="shared" si="27"/>
        <v>-0.003713553404</v>
      </c>
      <c r="K74" s="66">
        <f t="shared" si="28"/>
        <v>1.789825314</v>
      </c>
      <c r="L74" s="67">
        <f t="shared" si="29"/>
        <v>-0.003713553404</v>
      </c>
      <c r="M74" s="67">
        <f t="shared" si="30"/>
        <v>0</v>
      </c>
      <c r="N74" s="68">
        <f t="shared" si="31"/>
        <v>1.789825314</v>
      </c>
      <c r="O74" s="68">
        <f t="shared" si="32"/>
        <v>-1.706519656</v>
      </c>
      <c r="P74" s="69">
        <f t="shared" si="33"/>
        <v>1.789825314</v>
      </c>
      <c r="Q74" s="69">
        <f t="shared" si="34"/>
        <v>1.706519656</v>
      </c>
      <c r="R74" s="70">
        <f t="shared" ref="R74:U74" si="1355">ATAN2(A74,E74)</f>
        <v>0</v>
      </c>
      <c r="S74" s="70">
        <f t="shared" si="1355"/>
        <v>3.141592654</v>
      </c>
      <c r="T74" s="70">
        <f t="shared" si="1355"/>
        <v>0</v>
      </c>
      <c r="U74" s="70">
        <f t="shared" si="1355"/>
        <v>0</v>
      </c>
      <c r="V74" s="70">
        <f t="shared" ref="V74:Y74" si="1356">SQRT(POWER(A74,2)+POWER(E74,2))</f>
        <v>0.1421007032</v>
      </c>
      <c r="W74" s="70">
        <f t="shared" si="1356"/>
        <v>0.5081431728</v>
      </c>
      <c r="X74" s="70">
        <f t="shared" si="1356"/>
        <v>0.867154019</v>
      </c>
      <c r="Y74" s="70">
        <f t="shared" si="1356"/>
        <v>0.003227237574</v>
      </c>
      <c r="Z74" s="71">
        <f t="shared" ref="Z74:AC74" si="1357">R74-$R74</f>
        <v>0</v>
      </c>
      <c r="AA74" s="71">
        <f t="shared" si="1357"/>
        <v>3.141592654</v>
      </c>
      <c r="AB74" s="71">
        <f t="shared" si="1357"/>
        <v>0</v>
      </c>
      <c r="AC74" s="71">
        <f t="shared" si="1357"/>
        <v>0</v>
      </c>
      <c r="AD74" s="71">
        <f t="shared" ref="AD74:AG74" si="1358">V74/$V74</f>
        <v>1</v>
      </c>
      <c r="AE74" s="71">
        <f t="shared" si="1358"/>
        <v>3.575937075</v>
      </c>
      <c r="AF74" s="71">
        <f t="shared" si="1358"/>
        <v>6.102390768</v>
      </c>
      <c r="AG74" s="71">
        <f t="shared" si="1358"/>
        <v>0.0227109191</v>
      </c>
      <c r="AH74" s="80">
        <f t="shared" ref="AH74:AK74" si="1359">AD74*COS(Z74)</f>
        <v>1</v>
      </c>
      <c r="AI74" s="80">
        <f t="shared" si="1359"/>
        <v>-3.575937075</v>
      </c>
      <c r="AJ74" s="80">
        <f t="shared" si="1359"/>
        <v>6.102390768</v>
      </c>
      <c r="AK74" s="80">
        <f t="shared" si="1359"/>
        <v>0.0227109191</v>
      </c>
      <c r="AL74" s="80">
        <f t="shared" ref="AL74:AO74" si="1360">AD74*SIN(Z74)</f>
        <v>0</v>
      </c>
      <c r="AM74" s="80">
        <f t="shared" si="1360"/>
        <v>0</v>
      </c>
      <c r="AN74" s="80">
        <f t="shared" si="1360"/>
        <v>0</v>
      </c>
      <c r="AO74" s="80">
        <f t="shared" si="1360"/>
        <v>0</v>
      </c>
      <c r="AP74" s="50">
        <f t="shared" si="41"/>
        <v>9.424777961</v>
      </c>
      <c r="AQ74" s="72">
        <f t="shared" si="42"/>
        <v>9.424777961</v>
      </c>
      <c r="AR74" s="72">
        <f t="shared" si="43"/>
        <v>3.141592654</v>
      </c>
      <c r="AS74" s="72">
        <f t="shared" si="44"/>
        <v>3.141592654</v>
      </c>
      <c r="AT74" s="73">
        <f t="shared" si="45"/>
        <v>45.72667301</v>
      </c>
      <c r="AU74" s="74">
        <f t="shared" si="46"/>
        <v>45.72667301</v>
      </c>
      <c r="AV74" s="75">
        <f t="shared" si="47"/>
        <v>91.45334602</v>
      </c>
      <c r="AW74" s="75">
        <f t="shared" si="48"/>
        <v>0</v>
      </c>
      <c r="AX74" s="75">
        <f t="shared" si="49"/>
        <v>0</v>
      </c>
      <c r="AY74" s="75">
        <f t="shared" si="50"/>
        <v>91.45334602</v>
      </c>
      <c r="AZ74" s="50">
        <f t="shared" ref="AZ74:BA74" si="1361">AZ$1*AA74</f>
        <v>3.141592654</v>
      </c>
      <c r="BA74" s="50">
        <f t="shared" si="1361"/>
        <v>0</v>
      </c>
      <c r="BB74" s="72">
        <f t="shared" si="52"/>
        <v>3.141592654</v>
      </c>
      <c r="BC74" s="72">
        <f t="shared" si="53"/>
        <v>3.141592654</v>
      </c>
      <c r="BD74" s="72">
        <f t="shared" si="54"/>
        <v>3.141592654</v>
      </c>
      <c r="BE74" s="73">
        <f t="shared" ref="BE74:BF74" si="1362">POWER(AE74,BE$1)</f>
        <v>3.575937075</v>
      </c>
      <c r="BF74" s="73">
        <f t="shared" si="1362"/>
        <v>6.102390768</v>
      </c>
      <c r="BG74" s="74">
        <f t="shared" si="56"/>
        <v>21.82176539</v>
      </c>
      <c r="BH74" s="75">
        <f t="shared" si="57"/>
        <v>-196.3958885</v>
      </c>
      <c r="BI74" s="75">
        <f t="shared" si="58"/>
        <v>0</v>
      </c>
      <c r="BJ74" s="75">
        <f t="shared" si="59"/>
        <v>3.141592654</v>
      </c>
      <c r="BK74" s="75">
        <f t="shared" si="60"/>
        <v>196.3958885</v>
      </c>
      <c r="BL74" s="50">
        <f t="shared" si="61"/>
        <v>0</v>
      </c>
      <c r="BM74" s="72">
        <f t="shared" si="62"/>
        <v>0</v>
      </c>
      <c r="BN74" s="72">
        <f t="shared" si="63"/>
        <v>0</v>
      </c>
      <c r="BO74" s="72">
        <f t="shared" si="64"/>
        <v>0</v>
      </c>
      <c r="BP74" s="73">
        <f t="shared" si="65"/>
        <v>0.0227109191</v>
      </c>
      <c r="BQ74" s="74">
        <f t="shared" si="66"/>
        <v>0.0227109191</v>
      </c>
      <c r="BR74" s="75">
        <f t="shared" si="67"/>
        <v>-0.6131948158</v>
      </c>
      <c r="BS74" s="75">
        <f t="shared" si="68"/>
        <v>0</v>
      </c>
      <c r="BT74" s="75">
        <f t="shared" si="69"/>
        <v>3.141592654</v>
      </c>
      <c r="BU74" s="75">
        <f t="shared" si="70"/>
        <v>0.6131948158</v>
      </c>
      <c r="BV74" s="76">
        <f t="shared" ref="BV74:BW74" si="1363">AV74+BH74+BR74</f>
        <v>-105.5557373</v>
      </c>
      <c r="BW74" s="76">
        <f t="shared" si="1363"/>
        <v>0</v>
      </c>
      <c r="BX74" s="76">
        <f t="shared" si="72"/>
        <v>3.141592654</v>
      </c>
      <c r="BY74" s="77">
        <f t="shared" si="73"/>
        <v>105.5557373</v>
      </c>
      <c r="BZ74" s="50">
        <f t="shared" ref="BZ74:CA74" si="1364">BZ$1*AA74</f>
        <v>6.283185307</v>
      </c>
      <c r="CA74" s="50">
        <f t="shared" si="1364"/>
        <v>0</v>
      </c>
      <c r="CB74" s="72">
        <f t="shared" si="75"/>
        <v>6.283185307</v>
      </c>
      <c r="CC74" s="72">
        <f t="shared" si="76"/>
        <v>0</v>
      </c>
      <c r="CD74" s="72">
        <f t="shared" si="77"/>
        <v>0</v>
      </c>
      <c r="CE74" s="73">
        <f t="shared" ref="CE74:CF74" si="1365">POWER(AE74,CE$1)</f>
        <v>12.78732596</v>
      </c>
      <c r="CF74" s="73">
        <f t="shared" si="1365"/>
        <v>37.23917308</v>
      </c>
      <c r="CG74" s="74">
        <f t="shared" si="79"/>
        <v>476.1894449</v>
      </c>
      <c r="CH74" s="75">
        <f t="shared" si="80"/>
        <v>-476.1894449</v>
      </c>
      <c r="CI74" s="75">
        <f t="shared" si="81"/>
        <v>0</v>
      </c>
      <c r="CJ74" s="75">
        <f t="shared" si="82"/>
        <v>3.141592654</v>
      </c>
      <c r="CK74" s="75">
        <f t="shared" si="83"/>
        <v>476.1894449</v>
      </c>
      <c r="CL74" s="50">
        <f t="shared" si="84"/>
        <v>0</v>
      </c>
      <c r="CM74" s="72">
        <f t="shared" si="85"/>
        <v>0</v>
      </c>
      <c r="CN74" s="72">
        <f t="shared" si="86"/>
        <v>0</v>
      </c>
      <c r="CO74" s="72">
        <f t="shared" si="87"/>
        <v>0</v>
      </c>
      <c r="CP74" s="73">
        <f t="shared" si="88"/>
        <v>227.247986</v>
      </c>
      <c r="CQ74" s="74">
        <f t="shared" si="89"/>
        <v>227.247986</v>
      </c>
      <c r="CR74" s="75">
        <f t="shared" si="90"/>
        <v>908.9919441</v>
      </c>
      <c r="CS74" s="75">
        <f t="shared" si="91"/>
        <v>0</v>
      </c>
      <c r="CT74" s="75">
        <f t="shared" si="92"/>
        <v>0</v>
      </c>
      <c r="CU74" s="75">
        <f t="shared" si="93"/>
        <v>908.9919441</v>
      </c>
      <c r="CV74" s="50">
        <f t="shared" si="94"/>
        <v>9.424777961</v>
      </c>
      <c r="CW74" s="50">
        <f t="shared" si="95"/>
        <v>0</v>
      </c>
      <c r="CX74" s="72">
        <f t="shared" si="96"/>
        <v>9.424777961</v>
      </c>
      <c r="CY74" s="72">
        <f t="shared" si="97"/>
        <v>3.141592654</v>
      </c>
      <c r="CZ74" s="72">
        <f t="shared" si="98"/>
        <v>3.141592654</v>
      </c>
      <c r="DA74" s="73">
        <f t="shared" si="99"/>
        <v>45.72667301</v>
      </c>
      <c r="DB74" s="73">
        <f t="shared" si="100"/>
        <v>0.0227109191</v>
      </c>
      <c r="DC74" s="74">
        <f t="shared" si="101"/>
        <v>1.038494772</v>
      </c>
      <c r="DD74" s="75">
        <f t="shared" si="102"/>
        <v>-4.153979086</v>
      </c>
      <c r="DE74" s="75">
        <f t="shared" si="103"/>
        <v>0</v>
      </c>
      <c r="DF74" s="75">
        <f t="shared" si="104"/>
        <v>3.141592654</v>
      </c>
      <c r="DG74" s="75">
        <f t="shared" si="105"/>
        <v>4.153979086</v>
      </c>
      <c r="DH74" s="50">
        <f t="shared" ref="DH74:DJ74" si="1366">DH$1*AA74</f>
        <v>3.141592654</v>
      </c>
      <c r="DI74" s="50">
        <f t="shared" si="1366"/>
        <v>0</v>
      </c>
      <c r="DJ74" s="50">
        <f t="shared" si="1366"/>
        <v>0</v>
      </c>
      <c r="DK74" s="72">
        <f t="shared" si="107"/>
        <v>3.141592654</v>
      </c>
      <c r="DL74" s="72">
        <f t="shared" si="108"/>
        <v>3.141592654</v>
      </c>
      <c r="DM74" s="72">
        <f t="shared" si="109"/>
        <v>3.141592654</v>
      </c>
      <c r="DN74" s="73">
        <f t="shared" ref="DN74:DP74" si="1367">POWER(AE74,DN$1)</f>
        <v>3.575937075</v>
      </c>
      <c r="DO74" s="73">
        <f t="shared" si="1367"/>
        <v>6.102390768</v>
      </c>
      <c r="DP74" s="73">
        <f t="shared" si="1367"/>
        <v>0.0227109191</v>
      </c>
      <c r="DQ74" s="74">
        <f t="shared" si="111"/>
        <v>0.4955923485</v>
      </c>
      <c r="DR74" s="75">
        <f t="shared" si="112"/>
        <v>8.920662273</v>
      </c>
      <c r="DS74" s="75">
        <f t="shared" si="113"/>
        <v>0</v>
      </c>
      <c r="DT74" s="75">
        <f t="shared" si="114"/>
        <v>0</v>
      </c>
      <c r="DU74" s="75">
        <f t="shared" si="115"/>
        <v>8.920662273</v>
      </c>
      <c r="DV74" s="50">
        <f t="shared" si="116"/>
        <v>0</v>
      </c>
      <c r="DW74" s="72">
        <f t="shared" si="117"/>
        <v>0</v>
      </c>
      <c r="DX74" s="72">
        <f t="shared" si="118"/>
        <v>0</v>
      </c>
      <c r="DY74" s="72">
        <f t="shared" si="119"/>
        <v>0</v>
      </c>
      <c r="DZ74" s="73">
        <f t="shared" si="120"/>
        <v>0.0005157858465</v>
      </c>
      <c r="EA74" s="74">
        <f t="shared" si="121"/>
        <v>0.0005157858465</v>
      </c>
      <c r="EB74" s="75">
        <f t="shared" si="122"/>
        <v>0.01392621785</v>
      </c>
      <c r="EC74" s="75">
        <f t="shared" si="123"/>
        <v>0</v>
      </c>
      <c r="ED74" s="75">
        <f t="shared" si="124"/>
        <v>0</v>
      </c>
      <c r="EE74" s="75">
        <f t="shared" si="125"/>
        <v>0.01392621785</v>
      </c>
      <c r="EF74" s="76">
        <f t="shared" ref="EF74:EG74" si="1368">CH74+CR74+DD74+DR74+EB74</f>
        <v>437.5831086</v>
      </c>
      <c r="EG74" s="76">
        <f t="shared" si="1368"/>
        <v>0</v>
      </c>
      <c r="EH74" s="76">
        <f t="shared" si="127"/>
        <v>0</v>
      </c>
      <c r="EI74" s="77">
        <f t="shared" si="128"/>
        <v>437.5831086</v>
      </c>
      <c r="EJ74" s="50">
        <f t="shared" si="129"/>
        <v>0</v>
      </c>
      <c r="EK74" s="72">
        <f t="shared" si="130"/>
        <v>0</v>
      </c>
      <c r="EL74" s="72">
        <f t="shared" si="131"/>
        <v>0</v>
      </c>
      <c r="EM74" s="72">
        <f t="shared" si="132"/>
        <v>0</v>
      </c>
      <c r="EN74" s="73">
        <f t="shared" si="133"/>
        <v>20.91848724</v>
      </c>
      <c r="EO74" s="74">
        <f t="shared" si="134"/>
        <v>20.91848724</v>
      </c>
      <c r="EP74" s="75">
        <f t="shared" si="135"/>
        <v>108.6956482</v>
      </c>
      <c r="EQ74" s="75">
        <f t="shared" si="136"/>
        <v>0</v>
      </c>
      <c r="ER74" s="75">
        <f t="shared" si="137"/>
        <v>0</v>
      </c>
      <c r="ES74" s="75">
        <f t="shared" si="138"/>
        <v>108.6956482</v>
      </c>
      <c r="ET74" s="76">
        <f t="shared" ref="ET74:EU74" si="1369">BV74+EP74</f>
        <v>3.13991084</v>
      </c>
      <c r="EU74" s="76">
        <f t="shared" si="1369"/>
        <v>0</v>
      </c>
      <c r="EV74" s="76">
        <f t="shared" si="140"/>
        <v>0</v>
      </c>
      <c r="EW74" s="77">
        <f t="shared" si="141"/>
        <v>3.13991084</v>
      </c>
      <c r="EX74" s="50">
        <f t="shared" si="142"/>
        <v>0</v>
      </c>
      <c r="EY74" s="72">
        <f t="shared" si="143"/>
        <v>0</v>
      </c>
      <c r="EZ74" s="72">
        <f t="shared" si="144"/>
        <v>0</v>
      </c>
      <c r="FA74" s="72">
        <f t="shared" si="145"/>
        <v>0</v>
      </c>
      <c r="FB74" s="73">
        <f t="shared" si="146"/>
        <v>1.46433049</v>
      </c>
      <c r="FC74" s="74">
        <f t="shared" si="147"/>
        <v>1.46433049</v>
      </c>
      <c r="FD74" s="75">
        <f t="shared" si="148"/>
        <v>0.3874132935</v>
      </c>
      <c r="FE74" s="75">
        <f t="shared" si="149"/>
        <v>0</v>
      </c>
      <c r="FF74" s="75">
        <f t="shared" si="150"/>
        <v>0</v>
      </c>
      <c r="FG74" s="75">
        <f t="shared" si="151"/>
        <v>0.3874132935</v>
      </c>
      <c r="FH74" s="50">
        <f t="shared" si="152"/>
        <v>6.283185307</v>
      </c>
      <c r="FI74" s="72">
        <f t="shared" si="153"/>
        <v>6.283185307</v>
      </c>
      <c r="FJ74" s="72">
        <f t="shared" si="154"/>
        <v>0</v>
      </c>
      <c r="FK74" s="72">
        <f t="shared" si="155"/>
        <v>0</v>
      </c>
      <c r="FL74" s="73">
        <f t="shared" si="156"/>
        <v>12.78732596</v>
      </c>
      <c r="FM74" s="74">
        <f t="shared" si="157"/>
        <v>12.78732596</v>
      </c>
      <c r="FN74" s="75">
        <f t="shared" si="158"/>
        <v>-12.78732596</v>
      </c>
      <c r="FO74" s="75">
        <f t="shared" si="159"/>
        <v>0</v>
      </c>
      <c r="FP74" s="75">
        <f t="shared" si="160"/>
        <v>3.141592654</v>
      </c>
      <c r="FQ74" s="75">
        <f t="shared" si="161"/>
        <v>12.78732596</v>
      </c>
      <c r="FR74" s="76">
        <f t="shared" si="162"/>
        <v>5.519846338</v>
      </c>
      <c r="FS74" s="76">
        <f t="shared" si="163"/>
        <v>0</v>
      </c>
      <c r="FT74" s="76">
        <f t="shared" si="164"/>
        <v>0</v>
      </c>
      <c r="FU74" s="77">
        <f t="shared" si="165"/>
        <v>5.519846338</v>
      </c>
      <c r="FV74" s="50">
        <f t="shared" si="166"/>
        <v>0</v>
      </c>
      <c r="FW74" s="50">
        <f t="shared" si="167"/>
        <v>0</v>
      </c>
      <c r="FX74" s="72">
        <f t="shared" si="168"/>
        <v>0</v>
      </c>
      <c r="FY74" s="72">
        <f t="shared" si="169"/>
        <v>0</v>
      </c>
      <c r="FZ74" s="72">
        <f t="shared" si="170"/>
        <v>0</v>
      </c>
      <c r="GA74" s="73">
        <f t="shared" si="171"/>
        <v>5.519846338</v>
      </c>
      <c r="GB74" s="73">
        <f t="shared" si="172"/>
        <v>2.581222732</v>
      </c>
      <c r="GC74" s="74">
        <f t="shared" si="173"/>
        <v>14.24795285</v>
      </c>
      <c r="GD74" s="75">
        <f t="shared" si="174"/>
        <v>1.583105872</v>
      </c>
      <c r="GE74" s="75">
        <f t="shared" si="175"/>
        <v>0</v>
      </c>
      <c r="GF74" s="75">
        <f t="shared" si="176"/>
        <v>0</v>
      </c>
      <c r="GG74" s="75">
        <f t="shared" si="177"/>
        <v>1.583105872</v>
      </c>
      <c r="GH74" s="78">
        <f t="shared" si="178"/>
        <v>-0.5</v>
      </c>
      <c r="GI74" s="78">
        <f t="shared" si="179"/>
        <v>-0.8660254038</v>
      </c>
      <c r="GJ74" s="78">
        <f t="shared" si="180"/>
        <v>-2.094395102</v>
      </c>
      <c r="GK74" s="78">
        <f t="shared" si="181"/>
        <v>1</v>
      </c>
      <c r="GL74" s="79">
        <f t="shared" si="182"/>
        <v>-0.5</v>
      </c>
      <c r="GM74" s="79">
        <f t="shared" si="183"/>
        <v>0.8660254038</v>
      </c>
      <c r="GN74" s="79">
        <f t="shared" si="184"/>
        <v>2.094395102</v>
      </c>
      <c r="GO74" s="79">
        <f t="shared" si="185"/>
        <v>1</v>
      </c>
      <c r="GP74" s="50">
        <f t="shared" si="186"/>
        <v>-2.094395102</v>
      </c>
      <c r="GQ74" s="50">
        <f t="shared" si="187"/>
        <v>0</v>
      </c>
      <c r="GR74" s="72">
        <f t="shared" si="188"/>
        <v>-2.094395102</v>
      </c>
      <c r="GS74" s="72">
        <f t="shared" si="189"/>
        <v>-2.094395102</v>
      </c>
      <c r="GT74" s="72">
        <f t="shared" si="190"/>
        <v>-2.094395102</v>
      </c>
      <c r="GU74" s="73">
        <f t="shared" si="191"/>
        <v>1</v>
      </c>
      <c r="GV74" s="73">
        <f t="shared" si="192"/>
        <v>0.3874132935</v>
      </c>
      <c r="GW74" s="74">
        <f t="shared" si="193"/>
        <v>0.3874132935</v>
      </c>
      <c r="GX74" s="75">
        <f t="shared" si="194"/>
        <v>-0.1937066468</v>
      </c>
      <c r="GY74" s="75">
        <f t="shared" si="195"/>
        <v>-0.3355097539</v>
      </c>
      <c r="GZ74" s="75">
        <f t="shared" si="196"/>
        <v>-2.094395102</v>
      </c>
      <c r="HA74" s="75">
        <f t="shared" si="197"/>
        <v>0.3874132935</v>
      </c>
      <c r="HB74" s="50">
        <f t="shared" si="198"/>
        <v>2.094395102</v>
      </c>
      <c r="HC74" s="50">
        <f t="shared" si="199"/>
        <v>0</v>
      </c>
      <c r="HD74" s="72">
        <f t="shared" si="200"/>
        <v>2.094395102</v>
      </c>
      <c r="HE74" s="72">
        <f t="shared" si="201"/>
        <v>2.094395102</v>
      </c>
      <c r="HF74" s="72">
        <f t="shared" si="202"/>
        <v>2.094395102</v>
      </c>
      <c r="HG74" s="73">
        <f t="shared" si="203"/>
        <v>1</v>
      </c>
      <c r="HH74" s="73">
        <f t="shared" si="204"/>
        <v>1.583105872</v>
      </c>
      <c r="HI74" s="74">
        <f t="shared" si="205"/>
        <v>1.583105872</v>
      </c>
      <c r="HJ74" s="75">
        <f t="shared" si="206"/>
        <v>-0.791552936</v>
      </c>
      <c r="HK74" s="75">
        <f t="shared" si="207"/>
        <v>1.371009902</v>
      </c>
      <c r="HL74" s="75">
        <f t="shared" si="208"/>
        <v>2.094395102</v>
      </c>
      <c r="HM74" s="75">
        <f t="shared" si="209"/>
        <v>1.583105872</v>
      </c>
      <c r="HN74" s="50">
        <f t="shared" si="210"/>
        <v>2.094395102</v>
      </c>
      <c r="HO74" s="50">
        <f t="shared" si="211"/>
        <v>0</v>
      </c>
      <c r="HP74" s="72">
        <f t="shared" si="212"/>
        <v>2.094395102</v>
      </c>
      <c r="HQ74" s="72">
        <f t="shared" si="213"/>
        <v>2.094395102</v>
      </c>
      <c r="HR74" s="72">
        <f t="shared" si="214"/>
        <v>2.094395102</v>
      </c>
      <c r="HS74" s="73">
        <f t="shared" si="215"/>
        <v>1</v>
      </c>
      <c r="HT74" s="73">
        <f t="shared" si="216"/>
        <v>0.3874132935</v>
      </c>
      <c r="HU74" s="74">
        <f t="shared" si="217"/>
        <v>0.3874132935</v>
      </c>
      <c r="HV74" s="75">
        <f t="shared" si="218"/>
        <v>-0.1937066468</v>
      </c>
      <c r="HW74" s="75">
        <f t="shared" si="219"/>
        <v>0.3355097539</v>
      </c>
      <c r="HX74" s="75">
        <f t="shared" si="220"/>
        <v>2.094395102</v>
      </c>
      <c r="HY74" s="75">
        <f t="shared" si="221"/>
        <v>0.3874132935</v>
      </c>
      <c r="HZ74" s="50">
        <f t="shared" si="222"/>
        <v>-2.094395102</v>
      </c>
      <c r="IA74" s="50">
        <f t="shared" si="223"/>
        <v>0</v>
      </c>
      <c r="IB74" s="72">
        <f t="shared" si="224"/>
        <v>-2.094395102</v>
      </c>
      <c r="IC74" s="72">
        <f t="shared" si="225"/>
        <v>-2.094395102</v>
      </c>
      <c r="ID74" s="72">
        <f t="shared" si="226"/>
        <v>-2.094395102</v>
      </c>
      <c r="IE74" s="73">
        <f t="shared" si="227"/>
        <v>1</v>
      </c>
      <c r="IF74" s="73">
        <f t="shared" si="228"/>
        <v>1.583105872</v>
      </c>
      <c r="IG74" s="74">
        <f t="shared" si="229"/>
        <v>1.583105872</v>
      </c>
      <c r="IH74" s="75">
        <f t="shared" si="230"/>
        <v>-0.791552936</v>
      </c>
      <c r="II74" s="75">
        <f t="shared" si="231"/>
        <v>-1.371009902</v>
      </c>
      <c r="IJ74" s="75">
        <f t="shared" si="232"/>
        <v>-2.094395102</v>
      </c>
      <c r="IK74" s="75">
        <f t="shared" si="233"/>
        <v>1.583105872</v>
      </c>
    </row>
    <row r="75" ht="12.75" customHeight="1">
      <c r="A75" s="80">
        <f>'Cubic Input'!P79</f>
        <v>0.1421007032</v>
      </c>
      <c r="B75" s="80">
        <f>'Cubic Input'!Q79</f>
        <v>-0.3064176282</v>
      </c>
      <c r="C75" s="80">
        <f>'Cubic Input'!R79</f>
        <v>0.8938554321</v>
      </c>
      <c r="D75" s="80">
        <f>'Cubic Input'!S79</f>
        <v>0.06055426348</v>
      </c>
      <c r="E75" s="80">
        <f t="shared" ref="E75:H75" si="1370">0</f>
        <v>0</v>
      </c>
      <c r="F75" s="80">
        <f t="shared" si="1370"/>
        <v>0</v>
      </c>
      <c r="G75" s="80">
        <f t="shared" si="1370"/>
        <v>0</v>
      </c>
      <c r="H75" s="81">
        <f t="shared" si="1370"/>
        <v>0</v>
      </c>
      <c r="I75" s="65">
        <f>'Cubic Input'!M79</f>
        <v>-0.07080315425</v>
      </c>
      <c r="J75" s="66">
        <f t="shared" si="27"/>
        <v>-0.06619674364</v>
      </c>
      <c r="K75" s="66">
        <f t="shared" si="28"/>
        <v>1.111269068</v>
      </c>
      <c r="L75" s="67">
        <f t="shared" si="29"/>
        <v>-0.06619674364</v>
      </c>
      <c r="M75" s="67">
        <f t="shared" si="30"/>
        <v>0</v>
      </c>
      <c r="N75" s="68">
        <f t="shared" si="31"/>
        <v>1.111269068</v>
      </c>
      <c r="O75" s="68">
        <f t="shared" si="32"/>
        <v>-2.280899269</v>
      </c>
      <c r="P75" s="69">
        <f t="shared" si="33"/>
        <v>1.111269068</v>
      </c>
      <c r="Q75" s="69">
        <f t="shared" si="34"/>
        <v>2.280899269</v>
      </c>
      <c r="R75" s="70">
        <f t="shared" ref="R75:U75" si="1371">ATAN2(A75,E75)</f>
        <v>0</v>
      </c>
      <c r="S75" s="70">
        <f t="shared" si="1371"/>
        <v>3.141592654</v>
      </c>
      <c r="T75" s="70">
        <f t="shared" si="1371"/>
        <v>0</v>
      </c>
      <c r="U75" s="70">
        <f t="shared" si="1371"/>
        <v>0</v>
      </c>
      <c r="V75" s="70">
        <f t="shared" ref="V75:Y75" si="1372">SQRT(POWER(A75,2)+POWER(E75,2))</f>
        <v>0.1421007032</v>
      </c>
      <c r="W75" s="70">
        <f t="shared" si="1372"/>
        <v>0.3064176282</v>
      </c>
      <c r="X75" s="70">
        <f t="shared" si="1372"/>
        <v>0.8938554321</v>
      </c>
      <c r="Y75" s="70">
        <f t="shared" si="1372"/>
        <v>0.06055426348</v>
      </c>
      <c r="Z75" s="71">
        <f t="shared" ref="Z75:AC75" si="1373">R75-$R75</f>
        <v>0</v>
      </c>
      <c r="AA75" s="71">
        <f t="shared" si="1373"/>
        <v>3.141592654</v>
      </c>
      <c r="AB75" s="71">
        <f t="shared" si="1373"/>
        <v>0</v>
      </c>
      <c r="AC75" s="71">
        <f t="shared" si="1373"/>
        <v>0</v>
      </c>
      <c r="AD75" s="71">
        <f t="shared" ref="AD75:AG75" si="1374">V75/$V75</f>
        <v>1</v>
      </c>
      <c r="AE75" s="71">
        <f t="shared" si="1374"/>
        <v>2.156341393</v>
      </c>
      <c r="AF75" s="71">
        <f t="shared" si="1374"/>
        <v>6.29029563</v>
      </c>
      <c r="AG75" s="71">
        <f t="shared" si="1374"/>
        <v>0.4261362691</v>
      </c>
      <c r="AH75" s="80">
        <f t="shared" ref="AH75:AK75" si="1375">AD75*COS(Z75)</f>
        <v>1</v>
      </c>
      <c r="AI75" s="80">
        <f t="shared" si="1375"/>
        <v>-2.156341393</v>
      </c>
      <c r="AJ75" s="80">
        <f t="shared" si="1375"/>
        <v>6.29029563</v>
      </c>
      <c r="AK75" s="80">
        <f t="shared" si="1375"/>
        <v>0.4261362691</v>
      </c>
      <c r="AL75" s="80">
        <f t="shared" ref="AL75:AO75" si="1376">AD75*SIN(Z75)</f>
        <v>0</v>
      </c>
      <c r="AM75" s="80">
        <f t="shared" si="1376"/>
        <v>0</v>
      </c>
      <c r="AN75" s="80">
        <f t="shared" si="1376"/>
        <v>0</v>
      </c>
      <c r="AO75" s="80">
        <f t="shared" si="1376"/>
        <v>0</v>
      </c>
      <c r="AP75" s="50">
        <f t="shared" si="41"/>
        <v>9.424777961</v>
      </c>
      <c r="AQ75" s="72">
        <f t="shared" si="42"/>
        <v>9.424777961</v>
      </c>
      <c r="AR75" s="72">
        <f t="shared" si="43"/>
        <v>3.141592654</v>
      </c>
      <c r="AS75" s="72">
        <f t="shared" si="44"/>
        <v>3.141592654</v>
      </c>
      <c r="AT75" s="73">
        <f t="shared" si="45"/>
        <v>10.0265739</v>
      </c>
      <c r="AU75" s="74">
        <f t="shared" si="46"/>
        <v>10.0265739</v>
      </c>
      <c r="AV75" s="75">
        <f t="shared" si="47"/>
        <v>20.0531478</v>
      </c>
      <c r="AW75" s="75">
        <f t="shared" si="48"/>
        <v>0</v>
      </c>
      <c r="AX75" s="75">
        <f t="shared" si="49"/>
        <v>0</v>
      </c>
      <c r="AY75" s="75">
        <f t="shared" si="50"/>
        <v>20.0531478</v>
      </c>
      <c r="AZ75" s="50">
        <f t="shared" ref="AZ75:BA75" si="1377">AZ$1*AA75</f>
        <v>3.141592654</v>
      </c>
      <c r="BA75" s="50">
        <f t="shared" si="1377"/>
        <v>0</v>
      </c>
      <c r="BB75" s="72">
        <f t="shared" si="52"/>
        <v>3.141592654</v>
      </c>
      <c r="BC75" s="72">
        <f t="shared" si="53"/>
        <v>3.141592654</v>
      </c>
      <c r="BD75" s="72">
        <f t="shared" si="54"/>
        <v>3.141592654</v>
      </c>
      <c r="BE75" s="73">
        <f t="shared" ref="BE75:BF75" si="1378">POWER(AE75,BE$1)</f>
        <v>2.156341393</v>
      </c>
      <c r="BF75" s="73">
        <f t="shared" si="1378"/>
        <v>6.29029563</v>
      </c>
      <c r="BG75" s="74">
        <f t="shared" si="56"/>
        <v>13.56402484</v>
      </c>
      <c r="BH75" s="75">
        <f t="shared" si="57"/>
        <v>-122.0762236</v>
      </c>
      <c r="BI75" s="75">
        <f t="shared" si="58"/>
        <v>0</v>
      </c>
      <c r="BJ75" s="75">
        <f t="shared" si="59"/>
        <v>3.141592654</v>
      </c>
      <c r="BK75" s="75">
        <f t="shared" si="60"/>
        <v>122.0762236</v>
      </c>
      <c r="BL75" s="50">
        <f t="shared" si="61"/>
        <v>0</v>
      </c>
      <c r="BM75" s="72">
        <f t="shared" si="62"/>
        <v>0</v>
      </c>
      <c r="BN75" s="72">
        <f t="shared" si="63"/>
        <v>0</v>
      </c>
      <c r="BO75" s="72">
        <f t="shared" si="64"/>
        <v>0</v>
      </c>
      <c r="BP75" s="73">
        <f t="shared" si="65"/>
        <v>0.4261362691</v>
      </c>
      <c r="BQ75" s="74">
        <f t="shared" si="66"/>
        <v>0.4261362691</v>
      </c>
      <c r="BR75" s="75">
        <f t="shared" si="67"/>
        <v>-11.50567927</v>
      </c>
      <c r="BS75" s="75">
        <f t="shared" si="68"/>
        <v>0</v>
      </c>
      <c r="BT75" s="75">
        <f t="shared" si="69"/>
        <v>3.141592654</v>
      </c>
      <c r="BU75" s="75">
        <f t="shared" si="70"/>
        <v>11.50567927</v>
      </c>
      <c r="BV75" s="76">
        <f t="shared" ref="BV75:BW75" si="1379">AV75+BH75+BR75</f>
        <v>-113.5287551</v>
      </c>
      <c r="BW75" s="76">
        <f t="shared" si="1379"/>
        <v>0</v>
      </c>
      <c r="BX75" s="76">
        <f t="shared" si="72"/>
        <v>3.141592654</v>
      </c>
      <c r="BY75" s="77">
        <f t="shared" si="73"/>
        <v>113.5287551</v>
      </c>
      <c r="BZ75" s="50">
        <f t="shared" ref="BZ75:CA75" si="1380">BZ$1*AA75</f>
        <v>6.283185307</v>
      </c>
      <c r="CA75" s="50">
        <f t="shared" si="1380"/>
        <v>0</v>
      </c>
      <c r="CB75" s="72">
        <f t="shared" si="75"/>
        <v>6.283185307</v>
      </c>
      <c r="CC75" s="72">
        <f t="shared" si="76"/>
        <v>0</v>
      </c>
      <c r="CD75" s="72">
        <f t="shared" si="77"/>
        <v>0</v>
      </c>
      <c r="CE75" s="73">
        <f t="shared" ref="CE75:CF75" si="1381">POWER(AE75,CE$1)</f>
        <v>4.649808203</v>
      </c>
      <c r="CF75" s="73">
        <f t="shared" si="1381"/>
        <v>39.56781912</v>
      </c>
      <c r="CG75" s="74">
        <f t="shared" si="79"/>
        <v>183.9827699</v>
      </c>
      <c r="CH75" s="75">
        <f t="shared" si="80"/>
        <v>-183.9827699</v>
      </c>
      <c r="CI75" s="75">
        <f t="shared" si="81"/>
        <v>0</v>
      </c>
      <c r="CJ75" s="75">
        <f t="shared" si="82"/>
        <v>3.141592654</v>
      </c>
      <c r="CK75" s="75">
        <f t="shared" si="83"/>
        <v>183.9827699</v>
      </c>
      <c r="CL75" s="50">
        <f t="shared" si="84"/>
        <v>0</v>
      </c>
      <c r="CM75" s="72">
        <f t="shared" si="85"/>
        <v>0</v>
      </c>
      <c r="CN75" s="72">
        <f t="shared" si="86"/>
        <v>0</v>
      </c>
      <c r="CO75" s="72">
        <f t="shared" si="87"/>
        <v>0</v>
      </c>
      <c r="CP75" s="73">
        <f t="shared" si="88"/>
        <v>248.8932797</v>
      </c>
      <c r="CQ75" s="74">
        <f t="shared" si="89"/>
        <v>248.8932797</v>
      </c>
      <c r="CR75" s="75">
        <f t="shared" si="90"/>
        <v>995.5731189</v>
      </c>
      <c r="CS75" s="75">
        <f t="shared" si="91"/>
        <v>0</v>
      </c>
      <c r="CT75" s="75">
        <f t="shared" si="92"/>
        <v>0</v>
      </c>
      <c r="CU75" s="75">
        <f t="shared" si="93"/>
        <v>995.5731189</v>
      </c>
      <c r="CV75" s="50">
        <f t="shared" si="94"/>
        <v>9.424777961</v>
      </c>
      <c r="CW75" s="50">
        <f t="shared" si="95"/>
        <v>0</v>
      </c>
      <c r="CX75" s="72">
        <f t="shared" si="96"/>
        <v>9.424777961</v>
      </c>
      <c r="CY75" s="72">
        <f t="shared" si="97"/>
        <v>3.141592654</v>
      </c>
      <c r="CZ75" s="72">
        <f t="shared" si="98"/>
        <v>3.141592654</v>
      </c>
      <c r="DA75" s="73">
        <f t="shared" si="99"/>
        <v>10.0265739</v>
      </c>
      <c r="DB75" s="73">
        <f t="shared" si="100"/>
        <v>0.4261362691</v>
      </c>
      <c r="DC75" s="74">
        <f t="shared" si="101"/>
        <v>4.272686793</v>
      </c>
      <c r="DD75" s="75">
        <f t="shared" si="102"/>
        <v>-17.09074717</v>
      </c>
      <c r="DE75" s="75">
        <f t="shared" si="103"/>
        <v>0</v>
      </c>
      <c r="DF75" s="75">
        <f t="shared" si="104"/>
        <v>3.141592654</v>
      </c>
      <c r="DG75" s="75">
        <f t="shared" si="105"/>
        <v>17.09074717</v>
      </c>
      <c r="DH75" s="50">
        <f t="shared" ref="DH75:DJ75" si="1382">DH$1*AA75</f>
        <v>3.141592654</v>
      </c>
      <c r="DI75" s="50">
        <f t="shared" si="1382"/>
        <v>0</v>
      </c>
      <c r="DJ75" s="50">
        <f t="shared" si="1382"/>
        <v>0</v>
      </c>
      <c r="DK75" s="72">
        <f t="shared" si="107"/>
        <v>3.141592654</v>
      </c>
      <c r="DL75" s="72">
        <f t="shared" si="108"/>
        <v>3.141592654</v>
      </c>
      <c r="DM75" s="72">
        <f t="shared" si="109"/>
        <v>3.141592654</v>
      </c>
      <c r="DN75" s="73">
        <f t="shared" ref="DN75:DP75" si="1383">POWER(AE75,DN$1)</f>
        <v>2.156341393</v>
      </c>
      <c r="DO75" s="73">
        <f t="shared" si="1383"/>
        <v>6.29029563</v>
      </c>
      <c r="DP75" s="73">
        <f t="shared" si="1383"/>
        <v>0.4261362691</v>
      </c>
      <c r="DQ75" s="74">
        <f t="shared" si="111"/>
        <v>5.78012294</v>
      </c>
      <c r="DR75" s="75">
        <f t="shared" si="112"/>
        <v>104.0422129</v>
      </c>
      <c r="DS75" s="75">
        <f t="shared" si="113"/>
        <v>0</v>
      </c>
      <c r="DT75" s="75">
        <f t="shared" si="114"/>
        <v>0</v>
      </c>
      <c r="DU75" s="75">
        <f t="shared" si="115"/>
        <v>104.0422129</v>
      </c>
      <c r="DV75" s="50">
        <f t="shared" si="116"/>
        <v>0</v>
      </c>
      <c r="DW75" s="72">
        <f t="shared" si="117"/>
        <v>0</v>
      </c>
      <c r="DX75" s="72">
        <f t="shared" si="118"/>
        <v>0</v>
      </c>
      <c r="DY75" s="72">
        <f t="shared" si="119"/>
        <v>0</v>
      </c>
      <c r="DZ75" s="73">
        <f t="shared" si="120"/>
        <v>0.1815921198</v>
      </c>
      <c r="EA75" s="74">
        <f t="shared" si="121"/>
        <v>0.1815921198</v>
      </c>
      <c r="EB75" s="75">
        <f t="shared" si="122"/>
        <v>4.902987236</v>
      </c>
      <c r="EC75" s="75">
        <f t="shared" si="123"/>
        <v>0</v>
      </c>
      <c r="ED75" s="75">
        <f t="shared" si="124"/>
        <v>0</v>
      </c>
      <c r="EE75" s="75">
        <f t="shared" si="125"/>
        <v>4.902987236</v>
      </c>
      <c r="EF75" s="76">
        <f t="shared" ref="EF75:EG75" si="1384">CH75+CR75+DD75+DR75+EB75</f>
        <v>903.4448019</v>
      </c>
      <c r="EG75" s="76">
        <f t="shared" si="1384"/>
        <v>0</v>
      </c>
      <c r="EH75" s="76">
        <f t="shared" si="127"/>
        <v>0</v>
      </c>
      <c r="EI75" s="77">
        <f t="shared" si="128"/>
        <v>903.4448019</v>
      </c>
      <c r="EJ75" s="50">
        <f t="shared" si="129"/>
        <v>0</v>
      </c>
      <c r="EK75" s="72">
        <f t="shared" si="130"/>
        <v>0</v>
      </c>
      <c r="EL75" s="72">
        <f t="shared" si="131"/>
        <v>0</v>
      </c>
      <c r="EM75" s="72">
        <f t="shared" si="132"/>
        <v>0</v>
      </c>
      <c r="EN75" s="73">
        <f t="shared" si="133"/>
        <v>30.05735853</v>
      </c>
      <c r="EO75" s="74">
        <f t="shared" si="134"/>
        <v>30.05735853</v>
      </c>
      <c r="EP75" s="75">
        <f t="shared" si="135"/>
        <v>156.1826164</v>
      </c>
      <c r="EQ75" s="75">
        <f t="shared" si="136"/>
        <v>0</v>
      </c>
      <c r="ER75" s="75">
        <f t="shared" si="137"/>
        <v>0</v>
      </c>
      <c r="ES75" s="75">
        <f t="shared" si="138"/>
        <v>156.1826164</v>
      </c>
      <c r="ET75" s="76">
        <f t="shared" ref="ET75:EU75" si="1385">BV75+EP75</f>
        <v>42.6538613</v>
      </c>
      <c r="EU75" s="76">
        <f t="shared" si="1385"/>
        <v>0</v>
      </c>
      <c r="EV75" s="76">
        <f t="shared" si="140"/>
        <v>0</v>
      </c>
      <c r="EW75" s="77">
        <f t="shared" si="141"/>
        <v>42.6538613</v>
      </c>
      <c r="EX75" s="50">
        <f t="shared" si="142"/>
        <v>0</v>
      </c>
      <c r="EY75" s="72">
        <f t="shared" si="143"/>
        <v>0</v>
      </c>
      <c r="EZ75" s="72">
        <f t="shared" si="144"/>
        <v>0</v>
      </c>
      <c r="FA75" s="72">
        <f t="shared" si="145"/>
        <v>0</v>
      </c>
      <c r="FB75" s="73">
        <f t="shared" si="146"/>
        <v>3.493972245</v>
      </c>
      <c r="FC75" s="74">
        <f t="shared" si="147"/>
        <v>3.493972245</v>
      </c>
      <c r="FD75" s="75">
        <f t="shared" si="148"/>
        <v>0.924389203</v>
      </c>
      <c r="FE75" s="75">
        <f t="shared" si="149"/>
        <v>0</v>
      </c>
      <c r="FF75" s="75">
        <f t="shared" si="150"/>
        <v>0</v>
      </c>
      <c r="FG75" s="75">
        <f t="shared" si="151"/>
        <v>0.924389203</v>
      </c>
      <c r="FH75" s="50">
        <f t="shared" si="152"/>
        <v>6.283185307</v>
      </c>
      <c r="FI75" s="72">
        <f t="shared" si="153"/>
        <v>6.283185307</v>
      </c>
      <c r="FJ75" s="72">
        <f t="shared" si="154"/>
        <v>0</v>
      </c>
      <c r="FK75" s="72">
        <f t="shared" si="155"/>
        <v>0</v>
      </c>
      <c r="FL75" s="73">
        <f t="shared" si="156"/>
        <v>4.649808203</v>
      </c>
      <c r="FM75" s="74">
        <f t="shared" si="157"/>
        <v>4.649808203</v>
      </c>
      <c r="FN75" s="75">
        <f t="shared" si="158"/>
        <v>-4.649808203</v>
      </c>
      <c r="FO75" s="75">
        <f t="shared" si="159"/>
        <v>0</v>
      </c>
      <c r="FP75" s="75">
        <f t="shared" si="160"/>
        <v>3.141592654</v>
      </c>
      <c r="FQ75" s="75">
        <f t="shared" si="161"/>
        <v>4.649808203</v>
      </c>
      <c r="FR75" s="76">
        <f t="shared" si="162"/>
        <v>14.22107869</v>
      </c>
      <c r="FS75" s="76">
        <f t="shared" si="163"/>
        <v>0</v>
      </c>
      <c r="FT75" s="76">
        <f t="shared" si="164"/>
        <v>0</v>
      </c>
      <c r="FU75" s="77">
        <f t="shared" si="165"/>
        <v>14.22107869</v>
      </c>
      <c r="FV75" s="50">
        <f t="shared" si="166"/>
        <v>0</v>
      </c>
      <c r="FW75" s="50">
        <f t="shared" si="167"/>
        <v>0</v>
      </c>
      <c r="FX75" s="72">
        <f t="shared" si="168"/>
        <v>0</v>
      </c>
      <c r="FY75" s="72">
        <f t="shared" si="169"/>
        <v>0</v>
      </c>
      <c r="FZ75" s="72">
        <f t="shared" si="170"/>
        <v>0</v>
      </c>
      <c r="GA75" s="73">
        <f t="shared" si="171"/>
        <v>14.22107869</v>
      </c>
      <c r="GB75" s="73">
        <f t="shared" si="172"/>
        <v>1.081795413</v>
      </c>
      <c r="GC75" s="74">
        <f t="shared" si="173"/>
        <v>15.3842977</v>
      </c>
      <c r="GD75" s="75">
        <f t="shared" si="174"/>
        <v>1.709366411</v>
      </c>
      <c r="GE75" s="75">
        <f t="shared" si="175"/>
        <v>0</v>
      </c>
      <c r="GF75" s="75">
        <f t="shared" si="176"/>
        <v>0</v>
      </c>
      <c r="GG75" s="75">
        <f t="shared" si="177"/>
        <v>1.709366411</v>
      </c>
      <c r="GH75" s="78">
        <f t="shared" si="178"/>
        <v>-0.5</v>
      </c>
      <c r="GI75" s="78">
        <f t="shared" si="179"/>
        <v>-0.8660254038</v>
      </c>
      <c r="GJ75" s="78">
        <f t="shared" si="180"/>
        <v>-2.094395102</v>
      </c>
      <c r="GK75" s="78">
        <f t="shared" si="181"/>
        <v>1</v>
      </c>
      <c r="GL75" s="79">
        <f t="shared" si="182"/>
        <v>-0.5</v>
      </c>
      <c r="GM75" s="79">
        <f t="shared" si="183"/>
        <v>0.8660254038</v>
      </c>
      <c r="GN75" s="79">
        <f t="shared" si="184"/>
        <v>2.094395102</v>
      </c>
      <c r="GO75" s="79">
        <f t="shared" si="185"/>
        <v>1</v>
      </c>
      <c r="GP75" s="50">
        <f t="shared" si="186"/>
        <v>-2.094395102</v>
      </c>
      <c r="GQ75" s="50">
        <f t="shared" si="187"/>
        <v>0</v>
      </c>
      <c r="GR75" s="72">
        <f t="shared" si="188"/>
        <v>-2.094395102</v>
      </c>
      <c r="GS75" s="72">
        <f t="shared" si="189"/>
        <v>-2.094395102</v>
      </c>
      <c r="GT75" s="72">
        <f t="shared" si="190"/>
        <v>-2.094395102</v>
      </c>
      <c r="GU75" s="73">
        <f t="shared" si="191"/>
        <v>1</v>
      </c>
      <c r="GV75" s="73">
        <f t="shared" si="192"/>
        <v>0.924389203</v>
      </c>
      <c r="GW75" s="74">
        <f t="shared" si="193"/>
        <v>0.924389203</v>
      </c>
      <c r="GX75" s="75">
        <f t="shared" si="194"/>
        <v>-0.4621946015</v>
      </c>
      <c r="GY75" s="75">
        <f t="shared" si="195"/>
        <v>-0.8005445328</v>
      </c>
      <c r="GZ75" s="75">
        <f t="shared" si="196"/>
        <v>-2.094395102</v>
      </c>
      <c r="HA75" s="75">
        <f t="shared" si="197"/>
        <v>0.924389203</v>
      </c>
      <c r="HB75" s="50">
        <f t="shared" si="198"/>
        <v>2.094395102</v>
      </c>
      <c r="HC75" s="50">
        <f t="shared" si="199"/>
        <v>0</v>
      </c>
      <c r="HD75" s="72">
        <f t="shared" si="200"/>
        <v>2.094395102</v>
      </c>
      <c r="HE75" s="72">
        <f t="shared" si="201"/>
        <v>2.094395102</v>
      </c>
      <c r="HF75" s="72">
        <f t="shared" si="202"/>
        <v>2.094395102</v>
      </c>
      <c r="HG75" s="73">
        <f t="shared" si="203"/>
        <v>1</v>
      </c>
      <c r="HH75" s="73">
        <f t="shared" si="204"/>
        <v>1.709366411</v>
      </c>
      <c r="HI75" s="74">
        <f t="shared" si="205"/>
        <v>1.709366411</v>
      </c>
      <c r="HJ75" s="75">
        <f t="shared" si="206"/>
        <v>-0.8546832055</v>
      </c>
      <c r="HK75" s="75">
        <f t="shared" si="207"/>
        <v>1.480354736</v>
      </c>
      <c r="HL75" s="75">
        <f t="shared" si="208"/>
        <v>2.094395102</v>
      </c>
      <c r="HM75" s="75">
        <f t="shared" si="209"/>
        <v>1.709366411</v>
      </c>
      <c r="HN75" s="50">
        <f t="shared" si="210"/>
        <v>2.094395102</v>
      </c>
      <c r="HO75" s="50">
        <f t="shared" si="211"/>
        <v>0</v>
      </c>
      <c r="HP75" s="72">
        <f t="shared" si="212"/>
        <v>2.094395102</v>
      </c>
      <c r="HQ75" s="72">
        <f t="shared" si="213"/>
        <v>2.094395102</v>
      </c>
      <c r="HR75" s="72">
        <f t="shared" si="214"/>
        <v>2.094395102</v>
      </c>
      <c r="HS75" s="73">
        <f t="shared" si="215"/>
        <v>1</v>
      </c>
      <c r="HT75" s="73">
        <f t="shared" si="216"/>
        <v>0.924389203</v>
      </c>
      <c r="HU75" s="74">
        <f t="shared" si="217"/>
        <v>0.924389203</v>
      </c>
      <c r="HV75" s="75">
        <f t="shared" si="218"/>
        <v>-0.4621946015</v>
      </c>
      <c r="HW75" s="75">
        <f t="shared" si="219"/>
        <v>0.8005445328</v>
      </c>
      <c r="HX75" s="75">
        <f t="shared" si="220"/>
        <v>2.094395102</v>
      </c>
      <c r="HY75" s="75">
        <f t="shared" si="221"/>
        <v>0.924389203</v>
      </c>
      <c r="HZ75" s="50">
        <f t="shared" si="222"/>
        <v>-2.094395102</v>
      </c>
      <c r="IA75" s="50">
        <f t="shared" si="223"/>
        <v>0</v>
      </c>
      <c r="IB75" s="72">
        <f t="shared" si="224"/>
        <v>-2.094395102</v>
      </c>
      <c r="IC75" s="72">
        <f t="shared" si="225"/>
        <v>-2.094395102</v>
      </c>
      <c r="ID75" s="72">
        <f t="shared" si="226"/>
        <v>-2.094395102</v>
      </c>
      <c r="IE75" s="73">
        <f t="shared" si="227"/>
        <v>1</v>
      </c>
      <c r="IF75" s="73">
        <f t="shared" si="228"/>
        <v>1.709366411</v>
      </c>
      <c r="IG75" s="74">
        <f t="shared" si="229"/>
        <v>1.709366411</v>
      </c>
      <c r="IH75" s="75">
        <f t="shared" si="230"/>
        <v>-0.8546832055</v>
      </c>
      <c r="II75" s="75">
        <f t="shared" si="231"/>
        <v>-1.480354736</v>
      </c>
      <c r="IJ75" s="75">
        <f t="shared" si="232"/>
        <v>-2.094395102</v>
      </c>
      <c r="IK75" s="75">
        <f t="shared" si="233"/>
        <v>1.709366411</v>
      </c>
    </row>
    <row r="76" ht="12.75" customHeight="1">
      <c r="A76" s="80">
        <f>'Cubic Input'!P80</f>
        <v>0.1421007032</v>
      </c>
      <c r="B76" s="80">
        <f>'Cubic Input'!Q80</f>
        <v>-0.5028046292</v>
      </c>
      <c r="C76" s="80">
        <f>'Cubic Input'!R80</f>
        <v>0.9136992947</v>
      </c>
      <c r="D76" s="80">
        <f>'Cubic Input'!S80</f>
        <v>0.1852000951</v>
      </c>
      <c r="E76" s="80">
        <f t="shared" ref="E76:H76" si="1386">0</f>
        <v>0</v>
      </c>
      <c r="F76" s="80">
        <f t="shared" si="1386"/>
        <v>0</v>
      </c>
      <c r="G76" s="80">
        <f t="shared" si="1386"/>
        <v>0</v>
      </c>
      <c r="H76" s="81">
        <f t="shared" si="1386"/>
        <v>0</v>
      </c>
      <c r="I76" s="65">
        <f>'Cubic Input'!M80</f>
        <v>-0.1820341625</v>
      </c>
      <c r="J76" s="66">
        <f t="shared" si="27"/>
        <v>-0.1832552152</v>
      </c>
      <c r="K76" s="66">
        <f t="shared" si="28"/>
        <v>1.860811778</v>
      </c>
      <c r="L76" s="67">
        <f t="shared" si="29"/>
        <v>-0.1832552152</v>
      </c>
      <c r="M76" s="67">
        <f t="shared" si="30"/>
        <v>0</v>
      </c>
      <c r="N76" s="68">
        <f t="shared" si="31"/>
        <v>1.860811778</v>
      </c>
      <c r="O76" s="68">
        <f t="shared" si="32"/>
        <v>-1.910321585</v>
      </c>
      <c r="P76" s="69">
        <f t="shared" si="33"/>
        <v>1.860811778</v>
      </c>
      <c r="Q76" s="69">
        <f t="shared" si="34"/>
        <v>1.910321585</v>
      </c>
      <c r="R76" s="70">
        <f t="shared" ref="R76:U76" si="1387">ATAN2(A76,E76)</f>
        <v>0</v>
      </c>
      <c r="S76" s="70">
        <f t="shared" si="1387"/>
        <v>3.141592654</v>
      </c>
      <c r="T76" s="70">
        <f t="shared" si="1387"/>
        <v>0</v>
      </c>
      <c r="U76" s="70">
        <f t="shared" si="1387"/>
        <v>0</v>
      </c>
      <c r="V76" s="70">
        <f t="shared" ref="V76:Y76" si="1388">SQRT(POWER(A76,2)+POWER(E76,2))</f>
        <v>0.1421007032</v>
      </c>
      <c r="W76" s="70">
        <f t="shared" si="1388"/>
        <v>0.5028046292</v>
      </c>
      <c r="X76" s="70">
        <f t="shared" si="1388"/>
        <v>0.9136992947</v>
      </c>
      <c r="Y76" s="70">
        <f t="shared" si="1388"/>
        <v>0.1852000951</v>
      </c>
      <c r="Z76" s="71">
        <f t="shared" ref="Z76:AC76" si="1389">R76-$R76</f>
        <v>0</v>
      </c>
      <c r="AA76" s="71">
        <f t="shared" si="1389"/>
        <v>3.141592654</v>
      </c>
      <c r="AB76" s="71">
        <f t="shared" si="1389"/>
        <v>0</v>
      </c>
      <c r="AC76" s="71">
        <f t="shared" si="1389"/>
        <v>0</v>
      </c>
      <c r="AD76" s="71">
        <f t="shared" ref="AD76:AG76" si="1390">V76/$V76</f>
        <v>1</v>
      </c>
      <c r="AE76" s="71">
        <f t="shared" si="1390"/>
        <v>3.538368341</v>
      </c>
      <c r="AF76" s="71">
        <f t="shared" si="1390"/>
        <v>6.429942107</v>
      </c>
      <c r="AG76" s="71">
        <f t="shared" si="1390"/>
        <v>1.30330175</v>
      </c>
      <c r="AH76" s="80">
        <f t="shared" ref="AH76:AK76" si="1391">AD76*COS(Z76)</f>
        <v>1</v>
      </c>
      <c r="AI76" s="80">
        <f t="shared" si="1391"/>
        <v>-3.538368341</v>
      </c>
      <c r="AJ76" s="80">
        <f t="shared" si="1391"/>
        <v>6.429942107</v>
      </c>
      <c r="AK76" s="80">
        <f t="shared" si="1391"/>
        <v>1.30330175</v>
      </c>
      <c r="AL76" s="80">
        <f t="shared" ref="AL76:AO76" si="1392">AD76*SIN(Z76)</f>
        <v>0</v>
      </c>
      <c r="AM76" s="80">
        <f t="shared" si="1392"/>
        <v>0</v>
      </c>
      <c r="AN76" s="80">
        <f t="shared" si="1392"/>
        <v>0</v>
      </c>
      <c r="AO76" s="80">
        <f t="shared" si="1392"/>
        <v>0</v>
      </c>
      <c r="AP76" s="50">
        <f t="shared" si="41"/>
        <v>9.424777961</v>
      </c>
      <c r="AQ76" s="72">
        <f t="shared" si="42"/>
        <v>9.424777961</v>
      </c>
      <c r="AR76" s="72">
        <f t="shared" si="43"/>
        <v>3.141592654</v>
      </c>
      <c r="AS76" s="72">
        <f t="shared" si="44"/>
        <v>3.141592654</v>
      </c>
      <c r="AT76" s="73">
        <f t="shared" si="45"/>
        <v>44.30055037</v>
      </c>
      <c r="AU76" s="74">
        <f t="shared" si="46"/>
        <v>44.30055037</v>
      </c>
      <c r="AV76" s="75">
        <f t="shared" si="47"/>
        <v>88.60110074</v>
      </c>
      <c r="AW76" s="75">
        <f t="shared" si="48"/>
        <v>0</v>
      </c>
      <c r="AX76" s="75">
        <f t="shared" si="49"/>
        <v>0</v>
      </c>
      <c r="AY76" s="75">
        <f t="shared" si="50"/>
        <v>88.60110074</v>
      </c>
      <c r="AZ76" s="50">
        <f t="shared" ref="AZ76:BA76" si="1393">AZ$1*AA76</f>
        <v>3.141592654</v>
      </c>
      <c r="BA76" s="50">
        <f t="shared" si="1393"/>
        <v>0</v>
      </c>
      <c r="BB76" s="72">
        <f t="shared" si="52"/>
        <v>3.141592654</v>
      </c>
      <c r="BC76" s="72">
        <f t="shared" si="53"/>
        <v>3.141592654</v>
      </c>
      <c r="BD76" s="72">
        <f t="shared" si="54"/>
        <v>3.141592654</v>
      </c>
      <c r="BE76" s="73">
        <f t="shared" ref="BE76:BF76" si="1394">POWER(AE76,BE$1)</f>
        <v>3.538368341</v>
      </c>
      <c r="BF76" s="73">
        <f t="shared" si="1394"/>
        <v>6.429942107</v>
      </c>
      <c r="BG76" s="74">
        <f t="shared" si="56"/>
        <v>22.75150359</v>
      </c>
      <c r="BH76" s="75">
        <f t="shared" si="57"/>
        <v>-204.7635323</v>
      </c>
      <c r="BI76" s="75">
        <f t="shared" si="58"/>
        <v>0</v>
      </c>
      <c r="BJ76" s="75">
        <f t="shared" si="59"/>
        <v>3.141592654</v>
      </c>
      <c r="BK76" s="75">
        <f t="shared" si="60"/>
        <v>204.7635323</v>
      </c>
      <c r="BL76" s="50">
        <f t="shared" si="61"/>
        <v>0</v>
      </c>
      <c r="BM76" s="72">
        <f t="shared" si="62"/>
        <v>0</v>
      </c>
      <c r="BN76" s="72">
        <f t="shared" si="63"/>
        <v>0</v>
      </c>
      <c r="BO76" s="72">
        <f t="shared" si="64"/>
        <v>0</v>
      </c>
      <c r="BP76" s="73">
        <f t="shared" si="65"/>
        <v>1.30330175</v>
      </c>
      <c r="BQ76" s="74">
        <f t="shared" si="66"/>
        <v>1.30330175</v>
      </c>
      <c r="BR76" s="75">
        <f t="shared" si="67"/>
        <v>-35.18914726</v>
      </c>
      <c r="BS76" s="75">
        <f t="shared" si="68"/>
        <v>0</v>
      </c>
      <c r="BT76" s="75">
        <f t="shared" si="69"/>
        <v>3.141592654</v>
      </c>
      <c r="BU76" s="75">
        <f t="shared" si="70"/>
        <v>35.18914726</v>
      </c>
      <c r="BV76" s="76">
        <f t="shared" ref="BV76:BW76" si="1395">AV76+BH76+BR76</f>
        <v>-151.3515788</v>
      </c>
      <c r="BW76" s="76">
        <f t="shared" si="1395"/>
        <v>0</v>
      </c>
      <c r="BX76" s="76">
        <f t="shared" si="72"/>
        <v>3.141592654</v>
      </c>
      <c r="BY76" s="77">
        <f t="shared" si="73"/>
        <v>151.3515788</v>
      </c>
      <c r="BZ76" s="50">
        <f t="shared" ref="BZ76:CA76" si="1396">BZ$1*AA76</f>
        <v>6.283185307</v>
      </c>
      <c r="CA76" s="50">
        <f t="shared" si="1396"/>
        <v>0</v>
      </c>
      <c r="CB76" s="72">
        <f t="shared" si="75"/>
        <v>6.283185307</v>
      </c>
      <c r="CC76" s="72">
        <f t="shared" si="76"/>
        <v>0</v>
      </c>
      <c r="CD76" s="72">
        <f t="shared" si="77"/>
        <v>0</v>
      </c>
      <c r="CE76" s="73">
        <f t="shared" ref="CE76:CF76" si="1397">POWER(AE76,CE$1)</f>
        <v>12.52005052</v>
      </c>
      <c r="CF76" s="73">
        <f t="shared" si="1397"/>
        <v>41.34415551</v>
      </c>
      <c r="CG76" s="74">
        <f t="shared" si="79"/>
        <v>517.6309154</v>
      </c>
      <c r="CH76" s="75">
        <f t="shared" si="80"/>
        <v>-517.6309154</v>
      </c>
      <c r="CI76" s="75">
        <f t="shared" si="81"/>
        <v>0</v>
      </c>
      <c r="CJ76" s="75">
        <f t="shared" si="82"/>
        <v>3.141592654</v>
      </c>
      <c r="CK76" s="75">
        <f t="shared" si="83"/>
        <v>517.6309154</v>
      </c>
      <c r="CL76" s="50">
        <f t="shared" si="84"/>
        <v>0</v>
      </c>
      <c r="CM76" s="72">
        <f t="shared" si="85"/>
        <v>0</v>
      </c>
      <c r="CN76" s="72">
        <f t="shared" si="86"/>
        <v>0</v>
      </c>
      <c r="CO76" s="72">
        <f t="shared" si="87"/>
        <v>0</v>
      </c>
      <c r="CP76" s="73">
        <f t="shared" si="88"/>
        <v>265.8405264</v>
      </c>
      <c r="CQ76" s="74">
        <f t="shared" si="89"/>
        <v>265.8405264</v>
      </c>
      <c r="CR76" s="75">
        <f t="shared" si="90"/>
        <v>1063.362106</v>
      </c>
      <c r="CS76" s="75">
        <f t="shared" si="91"/>
        <v>0</v>
      </c>
      <c r="CT76" s="75">
        <f t="shared" si="92"/>
        <v>0</v>
      </c>
      <c r="CU76" s="75">
        <f t="shared" si="93"/>
        <v>1063.362106</v>
      </c>
      <c r="CV76" s="50">
        <f t="shared" si="94"/>
        <v>9.424777961</v>
      </c>
      <c r="CW76" s="50">
        <f t="shared" si="95"/>
        <v>0</v>
      </c>
      <c r="CX76" s="72">
        <f t="shared" si="96"/>
        <v>9.424777961</v>
      </c>
      <c r="CY76" s="72">
        <f t="shared" si="97"/>
        <v>3.141592654</v>
      </c>
      <c r="CZ76" s="72">
        <f t="shared" si="98"/>
        <v>3.141592654</v>
      </c>
      <c r="DA76" s="73">
        <f t="shared" si="99"/>
        <v>44.30055037</v>
      </c>
      <c r="DB76" s="73">
        <f t="shared" si="100"/>
        <v>1.30330175</v>
      </c>
      <c r="DC76" s="74">
        <f t="shared" si="101"/>
        <v>57.73698484</v>
      </c>
      <c r="DD76" s="75">
        <f t="shared" si="102"/>
        <v>-230.9479393</v>
      </c>
      <c r="DE76" s="75">
        <f t="shared" si="103"/>
        <v>0</v>
      </c>
      <c r="DF76" s="75">
        <f t="shared" si="104"/>
        <v>3.141592654</v>
      </c>
      <c r="DG76" s="75">
        <f t="shared" si="105"/>
        <v>230.9479393</v>
      </c>
      <c r="DH76" s="50">
        <f t="shared" ref="DH76:DJ76" si="1398">DH$1*AA76</f>
        <v>3.141592654</v>
      </c>
      <c r="DI76" s="50">
        <f t="shared" si="1398"/>
        <v>0</v>
      </c>
      <c r="DJ76" s="50">
        <f t="shared" si="1398"/>
        <v>0</v>
      </c>
      <c r="DK76" s="72">
        <f t="shared" si="107"/>
        <v>3.141592654</v>
      </c>
      <c r="DL76" s="72">
        <f t="shared" si="108"/>
        <v>3.141592654</v>
      </c>
      <c r="DM76" s="72">
        <f t="shared" si="109"/>
        <v>3.141592654</v>
      </c>
      <c r="DN76" s="73">
        <f t="shared" ref="DN76:DP76" si="1399">POWER(AE76,DN$1)</f>
        <v>3.538368341</v>
      </c>
      <c r="DO76" s="73">
        <f t="shared" si="1399"/>
        <v>6.429942107</v>
      </c>
      <c r="DP76" s="73">
        <f t="shared" si="1399"/>
        <v>1.30330175</v>
      </c>
      <c r="DQ76" s="74">
        <f t="shared" si="111"/>
        <v>29.65207445</v>
      </c>
      <c r="DR76" s="75">
        <f t="shared" si="112"/>
        <v>533.73734</v>
      </c>
      <c r="DS76" s="75">
        <f t="shared" si="113"/>
        <v>0</v>
      </c>
      <c r="DT76" s="75">
        <f t="shared" si="114"/>
        <v>0</v>
      </c>
      <c r="DU76" s="75">
        <f t="shared" si="115"/>
        <v>533.73734</v>
      </c>
      <c r="DV76" s="50">
        <f t="shared" si="116"/>
        <v>0</v>
      </c>
      <c r="DW76" s="72">
        <f t="shared" si="117"/>
        <v>0</v>
      </c>
      <c r="DX76" s="72">
        <f t="shared" si="118"/>
        <v>0</v>
      </c>
      <c r="DY76" s="72">
        <f t="shared" si="119"/>
        <v>0</v>
      </c>
      <c r="DZ76" s="73">
        <f t="shared" si="120"/>
        <v>1.698595452</v>
      </c>
      <c r="EA76" s="74">
        <f t="shared" si="121"/>
        <v>1.698595452</v>
      </c>
      <c r="EB76" s="75">
        <f t="shared" si="122"/>
        <v>45.86207722</v>
      </c>
      <c r="EC76" s="75">
        <f t="shared" si="123"/>
        <v>0</v>
      </c>
      <c r="ED76" s="75">
        <f t="shared" si="124"/>
        <v>0</v>
      </c>
      <c r="EE76" s="75">
        <f t="shared" si="125"/>
        <v>45.86207722</v>
      </c>
      <c r="EF76" s="76">
        <f t="shared" ref="EF76:EG76" si="1400">CH76+CR76+DD76+DR76+EB76</f>
        <v>894.382668</v>
      </c>
      <c r="EG76" s="76">
        <f t="shared" si="1400"/>
        <v>0</v>
      </c>
      <c r="EH76" s="76">
        <f t="shared" si="127"/>
        <v>0</v>
      </c>
      <c r="EI76" s="77">
        <f t="shared" si="128"/>
        <v>894.382668</v>
      </c>
      <c r="EJ76" s="50">
        <f t="shared" si="129"/>
        <v>0</v>
      </c>
      <c r="EK76" s="72">
        <f t="shared" si="130"/>
        <v>0</v>
      </c>
      <c r="EL76" s="72">
        <f t="shared" si="131"/>
        <v>0</v>
      </c>
      <c r="EM76" s="72">
        <f t="shared" si="132"/>
        <v>0</v>
      </c>
      <c r="EN76" s="73">
        <f t="shared" si="133"/>
        <v>29.90623126</v>
      </c>
      <c r="EO76" s="74">
        <f t="shared" si="134"/>
        <v>29.90623126</v>
      </c>
      <c r="EP76" s="75">
        <f t="shared" si="135"/>
        <v>155.397336</v>
      </c>
      <c r="EQ76" s="75">
        <f t="shared" si="136"/>
        <v>0</v>
      </c>
      <c r="ER76" s="75">
        <f t="shared" si="137"/>
        <v>0</v>
      </c>
      <c r="ES76" s="75">
        <f t="shared" si="138"/>
        <v>155.397336</v>
      </c>
      <c r="ET76" s="76">
        <f t="shared" ref="ET76:EU76" si="1401">BV76+EP76</f>
        <v>4.045757201</v>
      </c>
      <c r="EU76" s="76">
        <f t="shared" si="1401"/>
        <v>0</v>
      </c>
      <c r="EV76" s="76">
        <f t="shared" si="140"/>
        <v>0</v>
      </c>
      <c r="EW76" s="77">
        <f t="shared" si="141"/>
        <v>4.045757201</v>
      </c>
      <c r="EX76" s="50">
        <f t="shared" si="142"/>
        <v>0</v>
      </c>
      <c r="EY76" s="72">
        <f t="shared" si="143"/>
        <v>0</v>
      </c>
      <c r="EZ76" s="72">
        <f t="shared" si="144"/>
        <v>0</v>
      </c>
      <c r="FA76" s="72">
        <f t="shared" si="145"/>
        <v>0</v>
      </c>
      <c r="FB76" s="73">
        <f t="shared" si="146"/>
        <v>1.593431036</v>
      </c>
      <c r="FC76" s="74">
        <f t="shared" si="147"/>
        <v>1.593431036</v>
      </c>
      <c r="FD76" s="75">
        <f t="shared" si="148"/>
        <v>0.4215690172</v>
      </c>
      <c r="FE76" s="75">
        <f t="shared" si="149"/>
        <v>0</v>
      </c>
      <c r="FF76" s="75">
        <f t="shared" si="150"/>
        <v>0</v>
      </c>
      <c r="FG76" s="75">
        <f t="shared" si="151"/>
        <v>0.4215690172</v>
      </c>
      <c r="FH76" s="50">
        <f t="shared" si="152"/>
        <v>6.283185307</v>
      </c>
      <c r="FI76" s="72">
        <f t="shared" si="153"/>
        <v>6.283185307</v>
      </c>
      <c r="FJ76" s="72">
        <f t="shared" si="154"/>
        <v>0</v>
      </c>
      <c r="FK76" s="72">
        <f t="shared" si="155"/>
        <v>0</v>
      </c>
      <c r="FL76" s="73">
        <f t="shared" si="156"/>
        <v>12.52005052</v>
      </c>
      <c r="FM76" s="74">
        <f t="shared" si="157"/>
        <v>12.52005052</v>
      </c>
      <c r="FN76" s="75">
        <f t="shared" si="158"/>
        <v>-12.52005052</v>
      </c>
      <c r="FO76" s="75">
        <f t="shared" si="159"/>
        <v>0</v>
      </c>
      <c r="FP76" s="75">
        <f t="shared" si="160"/>
        <v>3.141592654</v>
      </c>
      <c r="FQ76" s="75">
        <f t="shared" si="161"/>
        <v>12.52005052</v>
      </c>
      <c r="FR76" s="76">
        <f t="shared" si="162"/>
        <v>6.769775807</v>
      </c>
      <c r="FS76" s="76">
        <f t="shared" si="163"/>
        <v>0</v>
      </c>
      <c r="FT76" s="76">
        <f t="shared" si="164"/>
        <v>0</v>
      </c>
      <c r="FU76" s="77">
        <f t="shared" si="165"/>
        <v>6.769775807</v>
      </c>
      <c r="FV76" s="50">
        <f t="shared" si="166"/>
        <v>0</v>
      </c>
      <c r="FW76" s="50">
        <f t="shared" si="167"/>
        <v>0</v>
      </c>
      <c r="FX76" s="72">
        <f t="shared" si="168"/>
        <v>0</v>
      </c>
      <c r="FY76" s="72">
        <f t="shared" si="169"/>
        <v>0</v>
      </c>
      <c r="FZ76" s="72">
        <f t="shared" si="170"/>
        <v>0</v>
      </c>
      <c r="GA76" s="73">
        <f t="shared" si="171"/>
        <v>6.769775807</v>
      </c>
      <c r="GB76" s="73">
        <f t="shared" si="172"/>
        <v>2.37209083</v>
      </c>
      <c r="GC76" s="74">
        <f t="shared" si="173"/>
        <v>16.05852311</v>
      </c>
      <c r="GD76" s="75">
        <f t="shared" si="174"/>
        <v>1.784280346</v>
      </c>
      <c r="GE76" s="75">
        <f t="shared" si="175"/>
        <v>0</v>
      </c>
      <c r="GF76" s="75">
        <f t="shared" si="176"/>
        <v>0</v>
      </c>
      <c r="GG76" s="75">
        <f t="shared" si="177"/>
        <v>1.784280346</v>
      </c>
      <c r="GH76" s="78">
        <f t="shared" si="178"/>
        <v>-0.5</v>
      </c>
      <c r="GI76" s="78">
        <f t="shared" si="179"/>
        <v>-0.8660254038</v>
      </c>
      <c r="GJ76" s="78">
        <f t="shared" si="180"/>
        <v>-2.094395102</v>
      </c>
      <c r="GK76" s="78">
        <f t="shared" si="181"/>
        <v>1</v>
      </c>
      <c r="GL76" s="79">
        <f t="shared" si="182"/>
        <v>-0.5</v>
      </c>
      <c r="GM76" s="79">
        <f t="shared" si="183"/>
        <v>0.8660254038</v>
      </c>
      <c r="GN76" s="79">
        <f t="shared" si="184"/>
        <v>2.094395102</v>
      </c>
      <c r="GO76" s="79">
        <f t="shared" si="185"/>
        <v>1</v>
      </c>
      <c r="GP76" s="50">
        <f t="shared" si="186"/>
        <v>-2.094395102</v>
      </c>
      <c r="GQ76" s="50">
        <f t="shared" si="187"/>
        <v>0</v>
      </c>
      <c r="GR76" s="72">
        <f t="shared" si="188"/>
        <v>-2.094395102</v>
      </c>
      <c r="GS76" s="72">
        <f t="shared" si="189"/>
        <v>-2.094395102</v>
      </c>
      <c r="GT76" s="72">
        <f t="shared" si="190"/>
        <v>-2.094395102</v>
      </c>
      <c r="GU76" s="73">
        <f t="shared" si="191"/>
        <v>1</v>
      </c>
      <c r="GV76" s="73">
        <f t="shared" si="192"/>
        <v>0.4215690172</v>
      </c>
      <c r="GW76" s="74">
        <f t="shared" si="193"/>
        <v>0.4215690172</v>
      </c>
      <c r="GX76" s="75">
        <f t="shared" si="194"/>
        <v>-0.2107845086</v>
      </c>
      <c r="GY76" s="75">
        <f t="shared" si="195"/>
        <v>-0.3650894783</v>
      </c>
      <c r="GZ76" s="75">
        <f t="shared" si="196"/>
        <v>-2.094395102</v>
      </c>
      <c r="HA76" s="75">
        <f t="shared" si="197"/>
        <v>0.4215690172</v>
      </c>
      <c r="HB76" s="50">
        <f t="shared" si="198"/>
        <v>2.094395102</v>
      </c>
      <c r="HC76" s="50">
        <f t="shared" si="199"/>
        <v>0</v>
      </c>
      <c r="HD76" s="72">
        <f t="shared" si="200"/>
        <v>2.094395102</v>
      </c>
      <c r="HE76" s="72">
        <f t="shared" si="201"/>
        <v>2.094395102</v>
      </c>
      <c r="HF76" s="72">
        <f t="shared" si="202"/>
        <v>2.094395102</v>
      </c>
      <c r="HG76" s="73">
        <f t="shared" si="203"/>
        <v>1</v>
      </c>
      <c r="HH76" s="73">
        <f t="shared" si="204"/>
        <v>1.784280346</v>
      </c>
      <c r="HI76" s="74">
        <f t="shared" si="205"/>
        <v>1.784280346</v>
      </c>
      <c r="HJ76" s="75">
        <f t="shared" si="206"/>
        <v>-0.892140173</v>
      </c>
      <c r="HK76" s="75">
        <f t="shared" si="207"/>
        <v>1.545232107</v>
      </c>
      <c r="HL76" s="75">
        <f t="shared" si="208"/>
        <v>2.094395102</v>
      </c>
      <c r="HM76" s="75">
        <f t="shared" si="209"/>
        <v>1.784280346</v>
      </c>
      <c r="HN76" s="50">
        <f t="shared" si="210"/>
        <v>2.094395102</v>
      </c>
      <c r="HO76" s="50">
        <f t="shared" si="211"/>
        <v>0</v>
      </c>
      <c r="HP76" s="72">
        <f t="shared" si="212"/>
        <v>2.094395102</v>
      </c>
      <c r="HQ76" s="72">
        <f t="shared" si="213"/>
        <v>2.094395102</v>
      </c>
      <c r="HR76" s="72">
        <f t="shared" si="214"/>
        <v>2.094395102</v>
      </c>
      <c r="HS76" s="73">
        <f t="shared" si="215"/>
        <v>1</v>
      </c>
      <c r="HT76" s="73">
        <f t="shared" si="216"/>
        <v>0.4215690172</v>
      </c>
      <c r="HU76" s="74">
        <f t="shared" si="217"/>
        <v>0.4215690172</v>
      </c>
      <c r="HV76" s="75">
        <f t="shared" si="218"/>
        <v>-0.2107845086</v>
      </c>
      <c r="HW76" s="75">
        <f t="shared" si="219"/>
        <v>0.3650894783</v>
      </c>
      <c r="HX76" s="75">
        <f t="shared" si="220"/>
        <v>2.094395102</v>
      </c>
      <c r="HY76" s="75">
        <f t="shared" si="221"/>
        <v>0.4215690172</v>
      </c>
      <c r="HZ76" s="50">
        <f t="shared" si="222"/>
        <v>-2.094395102</v>
      </c>
      <c r="IA76" s="50">
        <f t="shared" si="223"/>
        <v>0</v>
      </c>
      <c r="IB76" s="72">
        <f t="shared" si="224"/>
        <v>-2.094395102</v>
      </c>
      <c r="IC76" s="72">
        <f t="shared" si="225"/>
        <v>-2.094395102</v>
      </c>
      <c r="ID76" s="72">
        <f t="shared" si="226"/>
        <v>-2.094395102</v>
      </c>
      <c r="IE76" s="73">
        <f t="shared" si="227"/>
        <v>1</v>
      </c>
      <c r="IF76" s="73">
        <f t="shared" si="228"/>
        <v>1.784280346</v>
      </c>
      <c r="IG76" s="74">
        <f t="shared" si="229"/>
        <v>1.784280346</v>
      </c>
      <c r="IH76" s="75">
        <f t="shared" si="230"/>
        <v>-0.892140173</v>
      </c>
      <c r="II76" s="75">
        <f t="shared" si="231"/>
        <v>-1.545232107</v>
      </c>
      <c r="IJ76" s="75">
        <f t="shared" si="232"/>
        <v>-2.094395102</v>
      </c>
      <c r="IK76" s="75">
        <f t="shared" si="233"/>
        <v>1.784280346</v>
      </c>
    </row>
    <row r="77" ht="12.75" customHeight="1">
      <c r="A77" s="80">
        <f>'Cubic Input'!P81</f>
        <v>0.1421007032</v>
      </c>
      <c r="B77" s="80">
        <f>'Cubic Input'!Q81</f>
        <v>-0.4106007637</v>
      </c>
      <c r="C77" s="80">
        <f>'Cubic Input'!R81</f>
        <v>0.8805526483</v>
      </c>
      <c r="D77" s="80">
        <f>'Cubic Input'!S81</f>
        <v>0.003497573604</v>
      </c>
      <c r="E77" s="80">
        <f t="shared" ref="E77:H77" si="1402">0</f>
        <v>0</v>
      </c>
      <c r="F77" s="80">
        <f t="shared" si="1402"/>
        <v>0</v>
      </c>
      <c r="G77" s="80">
        <f t="shared" si="1402"/>
        <v>0</v>
      </c>
      <c r="H77" s="81">
        <f t="shared" si="1402"/>
        <v>0</v>
      </c>
      <c r="I77" s="65">
        <f>'Cubic Input'!M81</f>
        <v>0.002921702069</v>
      </c>
      <c r="J77" s="66">
        <f t="shared" si="27"/>
        <v>-0.003964681323</v>
      </c>
      <c r="K77" s="66">
        <f t="shared" si="28"/>
        <v>1.446735092</v>
      </c>
      <c r="L77" s="67">
        <f t="shared" si="29"/>
        <v>-0.003964681323</v>
      </c>
      <c r="M77" s="67">
        <f t="shared" si="30"/>
        <v>0</v>
      </c>
      <c r="N77" s="68">
        <f t="shared" si="31"/>
        <v>1.446735092</v>
      </c>
      <c r="O77" s="68">
        <f t="shared" si="32"/>
        <v>-2.028573318</v>
      </c>
      <c r="P77" s="69">
        <f t="shared" si="33"/>
        <v>1.446735092</v>
      </c>
      <c r="Q77" s="69">
        <f t="shared" si="34"/>
        <v>2.028573318</v>
      </c>
      <c r="R77" s="70">
        <f t="shared" ref="R77:U77" si="1403">ATAN2(A77,E77)</f>
        <v>0</v>
      </c>
      <c r="S77" s="70">
        <f t="shared" si="1403"/>
        <v>3.141592654</v>
      </c>
      <c r="T77" s="70">
        <f t="shared" si="1403"/>
        <v>0</v>
      </c>
      <c r="U77" s="70">
        <f t="shared" si="1403"/>
        <v>0</v>
      </c>
      <c r="V77" s="70">
        <f t="shared" ref="V77:Y77" si="1404">SQRT(POWER(A77,2)+POWER(E77,2))</f>
        <v>0.1421007032</v>
      </c>
      <c r="W77" s="70">
        <f t="shared" si="1404"/>
        <v>0.4106007637</v>
      </c>
      <c r="X77" s="70">
        <f t="shared" si="1404"/>
        <v>0.8805526483</v>
      </c>
      <c r="Y77" s="70">
        <f t="shared" si="1404"/>
        <v>0.003497573604</v>
      </c>
      <c r="Z77" s="71">
        <f t="shared" ref="Z77:AC77" si="1405">R77-$R77</f>
        <v>0</v>
      </c>
      <c r="AA77" s="71">
        <f t="shared" si="1405"/>
        <v>3.141592654</v>
      </c>
      <c r="AB77" s="71">
        <f t="shared" si="1405"/>
        <v>0</v>
      </c>
      <c r="AC77" s="71">
        <f t="shared" si="1405"/>
        <v>0</v>
      </c>
      <c r="AD77" s="71">
        <f t="shared" ref="AD77:AG77" si="1406">V77/$V77</f>
        <v>1</v>
      </c>
      <c r="AE77" s="71">
        <f t="shared" si="1406"/>
        <v>2.889505503</v>
      </c>
      <c r="AF77" s="71">
        <f t="shared" si="1406"/>
        <v>6.196680444</v>
      </c>
      <c r="AG77" s="71">
        <f t="shared" si="1406"/>
        <v>0.02461334481</v>
      </c>
      <c r="AH77" s="80">
        <f t="shared" ref="AH77:AK77" si="1407">AD77*COS(Z77)</f>
        <v>1</v>
      </c>
      <c r="AI77" s="80">
        <f t="shared" si="1407"/>
        <v>-2.889505503</v>
      </c>
      <c r="AJ77" s="80">
        <f t="shared" si="1407"/>
        <v>6.196680444</v>
      </c>
      <c r="AK77" s="80">
        <f t="shared" si="1407"/>
        <v>0.02461334481</v>
      </c>
      <c r="AL77" s="80">
        <f t="shared" ref="AL77:AO77" si="1408">AD77*SIN(Z77)</f>
        <v>0</v>
      </c>
      <c r="AM77" s="80">
        <f t="shared" si="1408"/>
        <v>0</v>
      </c>
      <c r="AN77" s="80">
        <f t="shared" si="1408"/>
        <v>0</v>
      </c>
      <c r="AO77" s="80">
        <f t="shared" si="1408"/>
        <v>0</v>
      </c>
      <c r="AP77" s="50">
        <f t="shared" si="41"/>
        <v>9.424777961</v>
      </c>
      <c r="AQ77" s="72">
        <f t="shared" si="42"/>
        <v>9.424777961</v>
      </c>
      <c r="AR77" s="72">
        <f t="shared" si="43"/>
        <v>3.141592654</v>
      </c>
      <c r="AS77" s="72">
        <f t="shared" si="44"/>
        <v>3.141592654</v>
      </c>
      <c r="AT77" s="73">
        <f t="shared" si="45"/>
        <v>24.12518085</v>
      </c>
      <c r="AU77" s="74">
        <f t="shared" si="46"/>
        <v>24.12518085</v>
      </c>
      <c r="AV77" s="75">
        <f t="shared" si="47"/>
        <v>48.2503617</v>
      </c>
      <c r="AW77" s="75">
        <f t="shared" si="48"/>
        <v>0</v>
      </c>
      <c r="AX77" s="75">
        <f t="shared" si="49"/>
        <v>0</v>
      </c>
      <c r="AY77" s="75">
        <f t="shared" si="50"/>
        <v>48.2503617</v>
      </c>
      <c r="AZ77" s="50">
        <f t="shared" ref="AZ77:BA77" si="1409">AZ$1*AA77</f>
        <v>3.141592654</v>
      </c>
      <c r="BA77" s="50">
        <f t="shared" si="1409"/>
        <v>0</v>
      </c>
      <c r="BB77" s="72">
        <f t="shared" si="52"/>
        <v>3.141592654</v>
      </c>
      <c r="BC77" s="72">
        <f t="shared" si="53"/>
        <v>3.141592654</v>
      </c>
      <c r="BD77" s="72">
        <f t="shared" si="54"/>
        <v>3.141592654</v>
      </c>
      <c r="BE77" s="73">
        <f t="shared" ref="BE77:BF77" si="1410">POWER(AE77,BE$1)</f>
        <v>2.889505503</v>
      </c>
      <c r="BF77" s="73">
        <f t="shared" si="1410"/>
        <v>6.196680444</v>
      </c>
      <c r="BG77" s="74">
        <f t="shared" si="56"/>
        <v>17.90534224</v>
      </c>
      <c r="BH77" s="75">
        <f t="shared" si="57"/>
        <v>-161.1480802</v>
      </c>
      <c r="BI77" s="75">
        <f t="shared" si="58"/>
        <v>0</v>
      </c>
      <c r="BJ77" s="75">
        <f t="shared" si="59"/>
        <v>3.141592654</v>
      </c>
      <c r="BK77" s="75">
        <f t="shared" si="60"/>
        <v>161.1480802</v>
      </c>
      <c r="BL77" s="50">
        <f t="shared" si="61"/>
        <v>0</v>
      </c>
      <c r="BM77" s="72">
        <f t="shared" si="62"/>
        <v>0</v>
      </c>
      <c r="BN77" s="72">
        <f t="shared" si="63"/>
        <v>0</v>
      </c>
      <c r="BO77" s="72">
        <f t="shared" si="64"/>
        <v>0</v>
      </c>
      <c r="BP77" s="73">
        <f t="shared" si="65"/>
        <v>0.02461334481</v>
      </c>
      <c r="BQ77" s="74">
        <f t="shared" si="66"/>
        <v>0.02461334481</v>
      </c>
      <c r="BR77" s="75">
        <f t="shared" si="67"/>
        <v>-0.6645603098</v>
      </c>
      <c r="BS77" s="75">
        <f t="shared" si="68"/>
        <v>0</v>
      </c>
      <c r="BT77" s="75">
        <f t="shared" si="69"/>
        <v>3.141592654</v>
      </c>
      <c r="BU77" s="75">
        <f t="shared" si="70"/>
        <v>0.6645603098</v>
      </c>
      <c r="BV77" s="76">
        <f t="shared" ref="BV77:BW77" si="1411">AV77+BH77+BR77</f>
        <v>-113.5622788</v>
      </c>
      <c r="BW77" s="76">
        <f t="shared" si="1411"/>
        <v>0</v>
      </c>
      <c r="BX77" s="76">
        <f t="shared" si="72"/>
        <v>3.141592654</v>
      </c>
      <c r="BY77" s="77">
        <f t="shared" si="73"/>
        <v>113.5622788</v>
      </c>
      <c r="BZ77" s="50">
        <f t="shared" ref="BZ77:CA77" si="1412">BZ$1*AA77</f>
        <v>6.283185307</v>
      </c>
      <c r="CA77" s="50">
        <f t="shared" si="1412"/>
        <v>0</v>
      </c>
      <c r="CB77" s="72">
        <f t="shared" si="75"/>
        <v>6.283185307</v>
      </c>
      <c r="CC77" s="72">
        <f t="shared" si="76"/>
        <v>0</v>
      </c>
      <c r="CD77" s="72">
        <f t="shared" si="77"/>
        <v>0</v>
      </c>
      <c r="CE77" s="73">
        <f t="shared" ref="CE77:CF77" si="1413">POWER(AE77,CE$1)</f>
        <v>8.349242051</v>
      </c>
      <c r="CF77" s="73">
        <f t="shared" si="1413"/>
        <v>38.39884853</v>
      </c>
      <c r="CG77" s="74">
        <f t="shared" si="79"/>
        <v>320.6012809</v>
      </c>
      <c r="CH77" s="75">
        <f t="shared" si="80"/>
        <v>-320.6012809</v>
      </c>
      <c r="CI77" s="75">
        <f t="shared" si="81"/>
        <v>0</v>
      </c>
      <c r="CJ77" s="75">
        <f t="shared" si="82"/>
        <v>3.141592654</v>
      </c>
      <c r="CK77" s="75">
        <f t="shared" si="83"/>
        <v>320.6012809</v>
      </c>
      <c r="CL77" s="50">
        <f t="shared" si="84"/>
        <v>0</v>
      </c>
      <c r="CM77" s="72">
        <f t="shared" si="85"/>
        <v>0</v>
      </c>
      <c r="CN77" s="72">
        <f t="shared" si="86"/>
        <v>0</v>
      </c>
      <c r="CO77" s="72">
        <f t="shared" si="87"/>
        <v>0</v>
      </c>
      <c r="CP77" s="73">
        <f t="shared" si="88"/>
        <v>237.9453938</v>
      </c>
      <c r="CQ77" s="74">
        <f t="shared" si="89"/>
        <v>237.9453938</v>
      </c>
      <c r="CR77" s="75">
        <f t="shared" si="90"/>
        <v>951.781575</v>
      </c>
      <c r="CS77" s="75">
        <f t="shared" si="91"/>
        <v>0</v>
      </c>
      <c r="CT77" s="75">
        <f t="shared" si="92"/>
        <v>0</v>
      </c>
      <c r="CU77" s="75">
        <f t="shared" si="93"/>
        <v>951.781575</v>
      </c>
      <c r="CV77" s="50">
        <f t="shared" si="94"/>
        <v>9.424777961</v>
      </c>
      <c r="CW77" s="50">
        <f t="shared" si="95"/>
        <v>0</v>
      </c>
      <c r="CX77" s="72">
        <f t="shared" si="96"/>
        <v>9.424777961</v>
      </c>
      <c r="CY77" s="72">
        <f t="shared" si="97"/>
        <v>3.141592654</v>
      </c>
      <c r="CZ77" s="72">
        <f t="shared" si="98"/>
        <v>3.141592654</v>
      </c>
      <c r="DA77" s="73">
        <f t="shared" si="99"/>
        <v>24.12518085</v>
      </c>
      <c r="DB77" s="73">
        <f t="shared" si="100"/>
        <v>0.02461334481</v>
      </c>
      <c r="DC77" s="74">
        <f t="shared" si="101"/>
        <v>0.5938013949</v>
      </c>
      <c r="DD77" s="75">
        <f t="shared" si="102"/>
        <v>-2.375205579</v>
      </c>
      <c r="DE77" s="75">
        <f t="shared" si="103"/>
        <v>0</v>
      </c>
      <c r="DF77" s="75">
        <f t="shared" si="104"/>
        <v>3.141592654</v>
      </c>
      <c r="DG77" s="75">
        <f t="shared" si="105"/>
        <v>2.375205579</v>
      </c>
      <c r="DH77" s="50">
        <f t="shared" ref="DH77:DJ77" si="1414">DH$1*AA77</f>
        <v>3.141592654</v>
      </c>
      <c r="DI77" s="50">
        <f t="shared" si="1414"/>
        <v>0</v>
      </c>
      <c r="DJ77" s="50">
        <f t="shared" si="1414"/>
        <v>0</v>
      </c>
      <c r="DK77" s="72">
        <f t="shared" si="107"/>
        <v>3.141592654</v>
      </c>
      <c r="DL77" s="72">
        <f t="shared" si="108"/>
        <v>3.141592654</v>
      </c>
      <c r="DM77" s="72">
        <f t="shared" si="109"/>
        <v>3.141592654</v>
      </c>
      <c r="DN77" s="73">
        <f t="shared" ref="DN77:DP77" si="1415">POWER(AE77,DN$1)</f>
        <v>2.889505503</v>
      </c>
      <c r="DO77" s="73">
        <f t="shared" si="1415"/>
        <v>6.196680444</v>
      </c>
      <c r="DP77" s="73">
        <f t="shared" si="1415"/>
        <v>0.02461334481</v>
      </c>
      <c r="DQ77" s="74">
        <f t="shared" si="111"/>
        <v>0.4407103625</v>
      </c>
      <c r="DR77" s="75">
        <f t="shared" si="112"/>
        <v>7.932786526</v>
      </c>
      <c r="DS77" s="75">
        <f t="shared" si="113"/>
        <v>0</v>
      </c>
      <c r="DT77" s="75">
        <f t="shared" si="114"/>
        <v>0</v>
      </c>
      <c r="DU77" s="75">
        <f t="shared" si="115"/>
        <v>7.932786526</v>
      </c>
      <c r="DV77" s="50">
        <f t="shared" si="116"/>
        <v>0</v>
      </c>
      <c r="DW77" s="72">
        <f t="shared" si="117"/>
        <v>0</v>
      </c>
      <c r="DX77" s="72">
        <f t="shared" si="118"/>
        <v>0</v>
      </c>
      <c r="DY77" s="72">
        <f t="shared" si="119"/>
        <v>0</v>
      </c>
      <c r="DZ77" s="73">
        <f t="shared" si="120"/>
        <v>0.0006058167426</v>
      </c>
      <c r="EA77" s="74">
        <f t="shared" si="121"/>
        <v>0.0006058167426</v>
      </c>
      <c r="EB77" s="75">
        <f t="shared" si="122"/>
        <v>0.01635705205</v>
      </c>
      <c r="EC77" s="75">
        <f t="shared" si="123"/>
        <v>0</v>
      </c>
      <c r="ED77" s="75">
        <f t="shared" si="124"/>
        <v>0</v>
      </c>
      <c r="EE77" s="75">
        <f t="shared" si="125"/>
        <v>0.01635705205</v>
      </c>
      <c r="EF77" s="76">
        <f t="shared" ref="EF77:EG77" si="1416">CH77+CR77+DD77+DR77+EB77</f>
        <v>636.7542322</v>
      </c>
      <c r="EG77" s="76">
        <f t="shared" si="1416"/>
        <v>0</v>
      </c>
      <c r="EH77" s="76">
        <f t="shared" si="127"/>
        <v>0</v>
      </c>
      <c r="EI77" s="77">
        <f t="shared" si="128"/>
        <v>636.7542322</v>
      </c>
      <c r="EJ77" s="50">
        <f t="shared" si="129"/>
        <v>0</v>
      </c>
      <c r="EK77" s="72">
        <f t="shared" si="130"/>
        <v>0</v>
      </c>
      <c r="EL77" s="72">
        <f t="shared" si="131"/>
        <v>0</v>
      </c>
      <c r="EM77" s="72">
        <f t="shared" si="132"/>
        <v>0</v>
      </c>
      <c r="EN77" s="73">
        <f t="shared" si="133"/>
        <v>25.23398962</v>
      </c>
      <c r="EO77" s="74">
        <f t="shared" si="134"/>
        <v>25.23398962</v>
      </c>
      <c r="EP77" s="75">
        <f t="shared" si="135"/>
        <v>131.1196563</v>
      </c>
      <c r="EQ77" s="75">
        <f t="shared" si="136"/>
        <v>0</v>
      </c>
      <c r="ER77" s="75">
        <f t="shared" si="137"/>
        <v>0</v>
      </c>
      <c r="ES77" s="75">
        <f t="shared" si="138"/>
        <v>131.1196563</v>
      </c>
      <c r="ET77" s="76">
        <f t="shared" ref="ET77:EU77" si="1417">BV77+EP77</f>
        <v>17.55737751</v>
      </c>
      <c r="EU77" s="76">
        <f t="shared" si="1417"/>
        <v>0</v>
      </c>
      <c r="EV77" s="76">
        <f t="shared" si="140"/>
        <v>0</v>
      </c>
      <c r="EW77" s="77">
        <f t="shared" si="141"/>
        <v>17.55737751</v>
      </c>
      <c r="EX77" s="50">
        <f t="shared" si="142"/>
        <v>0</v>
      </c>
      <c r="EY77" s="72">
        <f t="shared" si="143"/>
        <v>0</v>
      </c>
      <c r="EZ77" s="72">
        <f t="shared" si="144"/>
        <v>0</v>
      </c>
      <c r="FA77" s="72">
        <f t="shared" si="145"/>
        <v>0</v>
      </c>
      <c r="FB77" s="73">
        <f t="shared" si="146"/>
        <v>2.599081407</v>
      </c>
      <c r="FC77" s="74">
        <f t="shared" si="147"/>
        <v>2.599081407</v>
      </c>
      <c r="FD77" s="75">
        <f t="shared" si="148"/>
        <v>0.6876307598</v>
      </c>
      <c r="FE77" s="75">
        <f t="shared" si="149"/>
        <v>0</v>
      </c>
      <c r="FF77" s="75">
        <f t="shared" si="150"/>
        <v>0</v>
      </c>
      <c r="FG77" s="75">
        <f t="shared" si="151"/>
        <v>0.6876307598</v>
      </c>
      <c r="FH77" s="50">
        <f t="shared" si="152"/>
        <v>6.283185307</v>
      </c>
      <c r="FI77" s="72">
        <f t="shared" si="153"/>
        <v>6.283185307</v>
      </c>
      <c r="FJ77" s="72">
        <f t="shared" si="154"/>
        <v>0</v>
      </c>
      <c r="FK77" s="72">
        <f t="shared" si="155"/>
        <v>0</v>
      </c>
      <c r="FL77" s="73">
        <f t="shared" si="156"/>
        <v>8.349242051</v>
      </c>
      <c r="FM77" s="74">
        <f t="shared" si="157"/>
        <v>8.349242051</v>
      </c>
      <c r="FN77" s="75">
        <f t="shared" si="158"/>
        <v>-8.349242051</v>
      </c>
      <c r="FO77" s="75">
        <f t="shared" si="159"/>
        <v>0</v>
      </c>
      <c r="FP77" s="75">
        <f t="shared" si="160"/>
        <v>3.141592654</v>
      </c>
      <c r="FQ77" s="75">
        <f t="shared" si="161"/>
        <v>8.349242051</v>
      </c>
      <c r="FR77" s="76">
        <f t="shared" si="162"/>
        <v>10.24079928</v>
      </c>
      <c r="FS77" s="76">
        <f t="shared" si="163"/>
        <v>0</v>
      </c>
      <c r="FT77" s="76">
        <f t="shared" si="164"/>
        <v>0</v>
      </c>
      <c r="FU77" s="77">
        <f t="shared" si="165"/>
        <v>10.24079928</v>
      </c>
      <c r="FV77" s="50">
        <f t="shared" si="166"/>
        <v>0</v>
      </c>
      <c r="FW77" s="50">
        <f t="shared" si="167"/>
        <v>0</v>
      </c>
      <c r="FX77" s="72">
        <f t="shared" si="168"/>
        <v>0</v>
      </c>
      <c r="FY77" s="72">
        <f t="shared" si="169"/>
        <v>0</v>
      </c>
      <c r="FZ77" s="72">
        <f t="shared" si="170"/>
        <v>0</v>
      </c>
      <c r="GA77" s="73">
        <f t="shared" si="171"/>
        <v>10.24079928</v>
      </c>
      <c r="GB77" s="73">
        <f t="shared" si="172"/>
        <v>1.454268858</v>
      </c>
      <c r="GC77" s="74">
        <f t="shared" si="173"/>
        <v>14.89287548</v>
      </c>
      <c r="GD77" s="75">
        <f t="shared" si="174"/>
        <v>1.654763942</v>
      </c>
      <c r="GE77" s="75">
        <f t="shared" si="175"/>
        <v>0</v>
      </c>
      <c r="GF77" s="75">
        <f t="shared" si="176"/>
        <v>0</v>
      </c>
      <c r="GG77" s="75">
        <f t="shared" si="177"/>
        <v>1.654763942</v>
      </c>
      <c r="GH77" s="78">
        <f t="shared" si="178"/>
        <v>-0.5</v>
      </c>
      <c r="GI77" s="78">
        <f t="shared" si="179"/>
        <v>-0.8660254038</v>
      </c>
      <c r="GJ77" s="78">
        <f t="shared" si="180"/>
        <v>-2.094395102</v>
      </c>
      <c r="GK77" s="78">
        <f t="shared" si="181"/>
        <v>1</v>
      </c>
      <c r="GL77" s="79">
        <f t="shared" si="182"/>
        <v>-0.5</v>
      </c>
      <c r="GM77" s="79">
        <f t="shared" si="183"/>
        <v>0.8660254038</v>
      </c>
      <c r="GN77" s="79">
        <f t="shared" si="184"/>
        <v>2.094395102</v>
      </c>
      <c r="GO77" s="79">
        <f t="shared" si="185"/>
        <v>1</v>
      </c>
      <c r="GP77" s="50">
        <f t="shared" si="186"/>
        <v>-2.094395102</v>
      </c>
      <c r="GQ77" s="50">
        <f t="shared" si="187"/>
        <v>0</v>
      </c>
      <c r="GR77" s="72">
        <f t="shared" si="188"/>
        <v>-2.094395102</v>
      </c>
      <c r="GS77" s="72">
        <f t="shared" si="189"/>
        <v>-2.094395102</v>
      </c>
      <c r="GT77" s="72">
        <f t="shared" si="190"/>
        <v>-2.094395102</v>
      </c>
      <c r="GU77" s="73">
        <f t="shared" si="191"/>
        <v>1</v>
      </c>
      <c r="GV77" s="73">
        <f t="shared" si="192"/>
        <v>0.6876307598</v>
      </c>
      <c r="GW77" s="74">
        <f t="shared" si="193"/>
        <v>0.6876307598</v>
      </c>
      <c r="GX77" s="75">
        <f t="shared" si="194"/>
        <v>-0.3438153799</v>
      </c>
      <c r="GY77" s="75">
        <f t="shared" si="195"/>
        <v>-0.5955057064</v>
      </c>
      <c r="GZ77" s="75">
        <f t="shared" si="196"/>
        <v>-2.094395102</v>
      </c>
      <c r="HA77" s="75">
        <f t="shared" si="197"/>
        <v>0.6876307598</v>
      </c>
      <c r="HB77" s="50">
        <f t="shared" si="198"/>
        <v>2.094395102</v>
      </c>
      <c r="HC77" s="50">
        <f t="shared" si="199"/>
        <v>0</v>
      </c>
      <c r="HD77" s="72">
        <f t="shared" si="200"/>
        <v>2.094395102</v>
      </c>
      <c r="HE77" s="72">
        <f t="shared" si="201"/>
        <v>2.094395102</v>
      </c>
      <c r="HF77" s="72">
        <f t="shared" si="202"/>
        <v>2.094395102</v>
      </c>
      <c r="HG77" s="73">
        <f t="shared" si="203"/>
        <v>1</v>
      </c>
      <c r="HH77" s="73">
        <f t="shared" si="204"/>
        <v>1.654763942</v>
      </c>
      <c r="HI77" s="74">
        <f t="shared" si="205"/>
        <v>1.654763942</v>
      </c>
      <c r="HJ77" s="75">
        <f t="shared" si="206"/>
        <v>-0.8273819711</v>
      </c>
      <c r="HK77" s="75">
        <f t="shared" si="207"/>
        <v>1.433067611</v>
      </c>
      <c r="HL77" s="75">
        <f t="shared" si="208"/>
        <v>2.094395102</v>
      </c>
      <c r="HM77" s="75">
        <f t="shared" si="209"/>
        <v>1.654763942</v>
      </c>
      <c r="HN77" s="50">
        <f t="shared" si="210"/>
        <v>2.094395102</v>
      </c>
      <c r="HO77" s="50">
        <f t="shared" si="211"/>
        <v>0</v>
      </c>
      <c r="HP77" s="72">
        <f t="shared" si="212"/>
        <v>2.094395102</v>
      </c>
      <c r="HQ77" s="72">
        <f t="shared" si="213"/>
        <v>2.094395102</v>
      </c>
      <c r="HR77" s="72">
        <f t="shared" si="214"/>
        <v>2.094395102</v>
      </c>
      <c r="HS77" s="73">
        <f t="shared" si="215"/>
        <v>1</v>
      </c>
      <c r="HT77" s="73">
        <f t="shared" si="216"/>
        <v>0.6876307598</v>
      </c>
      <c r="HU77" s="74">
        <f t="shared" si="217"/>
        <v>0.6876307598</v>
      </c>
      <c r="HV77" s="75">
        <f t="shared" si="218"/>
        <v>-0.3438153799</v>
      </c>
      <c r="HW77" s="75">
        <f t="shared" si="219"/>
        <v>0.5955057064</v>
      </c>
      <c r="HX77" s="75">
        <f t="shared" si="220"/>
        <v>2.094395102</v>
      </c>
      <c r="HY77" s="75">
        <f t="shared" si="221"/>
        <v>0.6876307598</v>
      </c>
      <c r="HZ77" s="50">
        <f t="shared" si="222"/>
        <v>-2.094395102</v>
      </c>
      <c r="IA77" s="50">
        <f t="shared" si="223"/>
        <v>0</v>
      </c>
      <c r="IB77" s="72">
        <f t="shared" si="224"/>
        <v>-2.094395102</v>
      </c>
      <c r="IC77" s="72">
        <f t="shared" si="225"/>
        <v>-2.094395102</v>
      </c>
      <c r="ID77" s="72">
        <f t="shared" si="226"/>
        <v>-2.094395102</v>
      </c>
      <c r="IE77" s="73">
        <f t="shared" si="227"/>
        <v>1</v>
      </c>
      <c r="IF77" s="73">
        <f t="shared" si="228"/>
        <v>1.654763942</v>
      </c>
      <c r="IG77" s="74">
        <f t="shared" si="229"/>
        <v>1.654763942</v>
      </c>
      <c r="IH77" s="75">
        <f t="shared" si="230"/>
        <v>-0.8273819711</v>
      </c>
      <c r="II77" s="75">
        <f t="shared" si="231"/>
        <v>-1.433067611</v>
      </c>
      <c r="IJ77" s="75">
        <f t="shared" si="232"/>
        <v>-2.094395102</v>
      </c>
      <c r="IK77" s="75">
        <f t="shared" si="233"/>
        <v>1.654763942</v>
      </c>
    </row>
    <row r="78" ht="12.75" customHeight="1">
      <c r="A78" s="80">
        <f>'Cubic Input'!P82</f>
        <v>0.1421007032</v>
      </c>
      <c r="B78" s="80">
        <f>'Cubic Input'!Q82</f>
        <v>-0.2034064842</v>
      </c>
      <c r="C78" s="80">
        <f>'Cubic Input'!R82</f>
        <v>0.8801415017</v>
      </c>
      <c r="D78" s="80">
        <f>'Cubic Input'!S82</f>
        <v>-0.01498178369</v>
      </c>
      <c r="E78" s="80">
        <f t="shared" ref="E78:H78" si="1418">0</f>
        <v>0</v>
      </c>
      <c r="F78" s="80">
        <f t="shared" si="1418"/>
        <v>0</v>
      </c>
      <c r="G78" s="80">
        <f t="shared" si="1418"/>
        <v>0</v>
      </c>
      <c r="H78" s="81">
        <f t="shared" si="1418"/>
        <v>0</v>
      </c>
      <c r="I78" s="65">
        <f>'Cubic Input'!M82</f>
        <v>0.01919278731</v>
      </c>
      <c r="J78" s="66">
        <f t="shared" si="27"/>
        <v>0.01708869999</v>
      </c>
      <c r="K78" s="66">
        <f t="shared" si="28"/>
        <v>0.7071680979</v>
      </c>
      <c r="L78" s="67">
        <f t="shared" si="29"/>
        <v>0.01708869999</v>
      </c>
      <c r="M78" s="67">
        <f t="shared" si="30"/>
        <v>0</v>
      </c>
      <c r="N78" s="68">
        <f t="shared" si="31"/>
        <v>0.7071680979</v>
      </c>
      <c r="O78" s="68">
        <f t="shared" si="32"/>
        <v>-2.381077742</v>
      </c>
      <c r="P78" s="69">
        <f t="shared" si="33"/>
        <v>0.7071680979</v>
      </c>
      <c r="Q78" s="69">
        <f t="shared" si="34"/>
        <v>2.381077742</v>
      </c>
      <c r="R78" s="70">
        <f t="shared" ref="R78:U78" si="1419">ATAN2(A78,E78)</f>
        <v>0</v>
      </c>
      <c r="S78" s="70">
        <f t="shared" si="1419"/>
        <v>3.141592654</v>
      </c>
      <c r="T78" s="70">
        <f t="shared" si="1419"/>
        <v>0</v>
      </c>
      <c r="U78" s="70">
        <f t="shared" si="1419"/>
        <v>3.141592654</v>
      </c>
      <c r="V78" s="70">
        <f t="shared" ref="V78:Y78" si="1420">SQRT(POWER(A78,2)+POWER(E78,2))</f>
        <v>0.1421007032</v>
      </c>
      <c r="W78" s="70">
        <f t="shared" si="1420"/>
        <v>0.2034064842</v>
      </c>
      <c r="X78" s="70">
        <f t="shared" si="1420"/>
        <v>0.8801415017</v>
      </c>
      <c r="Y78" s="70">
        <f t="shared" si="1420"/>
        <v>0.01498178369</v>
      </c>
      <c r="Z78" s="71">
        <f t="shared" ref="Z78:AC78" si="1421">R78-$R78</f>
        <v>0</v>
      </c>
      <c r="AA78" s="71">
        <f t="shared" si="1421"/>
        <v>3.141592654</v>
      </c>
      <c r="AB78" s="71">
        <f t="shared" si="1421"/>
        <v>0</v>
      </c>
      <c r="AC78" s="71">
        <f t="shared" si="1421"/>
        <v>3.141592654</v>
      </c>
      <c r="AD78" s="71">
        <f t="shared" ref="AD78:AG78" si="1422">V78/$V78</f>
        <v>1</v>
      </c>
      <c r="AE78" s="71">
        <f t="shared" si="1422"/>
        <v>1.431424896</v>
      </c>
      <c r="AF78" s="71">
        <f t="shared" si="1422"/>
        <v>6.193787097</v>
      </c>
      <c r="AG78" s="71">
        <f t="shared" si="1422"/>
        <v>0.1054307499</v>
      </c>
      <c r="AH78" s="80">
        <f t="shared" ref="AH78:AK78" si="1423">AD78*COS(Z78)</f>
        <v>1</v>
      </c>
      <c r="AI78" s="80">
        <f t="shared" si="1423"/>
        <v>-1.431424896</v>
      </c>
      <c r="AJ78" s="80">
        <f t="shared" si="1423"/>
        <v>6.193787097</v>
      </c>
      <c r="AK78" s="80">
        <f t="shared" si="1423"/>
        <v>-0.1054307499</v>
      </c>
      <c r="AL78" s="80">
        <f t="shared" ref="AL78:AO78" si="1424">AD78*SIN(Z78)</f>
        <v>0</v>
      </c>
      <c r="AM78" s="80">
        <f t="shared" si="1424"/>
        <v>0</v>
      </c>
      <c r="AN78" s="80">
        <f t="shared" si="1424"/>
        <v>0</v>
      </c>
      <c r="AO78" s="80">
        <f t="shared" si="1424"/>
        <v>0</v>
      </c>
      <c r="AP78" s="50">
        <f t="shared" si="41"/>
        <v>9.424777961</v>
      </c>
      <c r="AQ78" s="72">
        <f t="shared" si="42"/>
        <v>9.424777961</v>
      </c>
      <c r="AR78" s="72">
        <f t="shared" si="43"/>
        <v>3.141592654</v>
      </c>
      <c r="AS78" s="72">
        <f t="shared" si="44"/>
        <v>3.141592654</v>
      </c>
      <c r="AT78" s="73">
        <f t="shared" si="45"/>
        <v>2.932957021</v>
      </c>
      <c r="AU78" s="74">
        <f t="shared" si="46"/>
        <v>2.932957021</v>
      </c>
      <c r="AV78" s="75">
        <f t="shared" si="47"/>
        <v>5.865914041</v>
      </c>
      <c r="AW78" s="75">
        <f t="shared" si="48"/>
        <v>0</v>
      </c>
      <c r="AX78" s="75">
        <f t="shared" si="49"/>
        <v>0</v>
      </c>
      <c r="AY78" s="75">
        <f t="shared" si="50"/>
        <v>5.865914041</v>
      </c>
      <c r="AZ78" s="50">
        <f t="shared" ref="AZ78:BA78" si="1425">AZ$1*AA78</f>
        <v>3.141592654</v>
      </c>
      <c r="BA78" s="50">
        <f t="shared" si="1425"/>
        <v>0</v>
      </c>
      <c r="BB78" s="72">
        <f t="shared" si="52"/>
        <v>3.141592654</v>
      </c>
      <c r="BC78" s="72">
        <f t="shared" si="53"/>
        <v>3.141592654</v>
      </c>
      <c r="BD78" s="72">
        <f t="shared" si="54"/>
        <v>3.141592654</v>
      </c>
      <c r="BE78" s="73">
        <f t="shared" ref="BE78:BF78" si="1426">POWER(AE78,BE$1)</f>
        <v>1.431424896</v>
      </c>
      <c r="BF78" s="73">
        <f t="shared" si="1426"/>
        <v>6.193787097</v>
      </c>
      <c r="BG78" s="74">
        <f t="shared" si="56"/>
        <v>8.865941049</v>
      </c>
      <c r="BH78" s="75">
        <f t="shared" si="57"/>
        <v>-79.79346944</v>
      </c>
      <c r="BI78" s="75">
        <f t="shared" si="58"/>
        <v>0</v>
      </c>
      <c r="BJ78" s="75">
        <f t="shared" si="59"/>
        <v>3.141592654</v>
      </c>
      <c r="BK78" s="75">
        <f t="shared" si="60"/>
        <v>79.79346944</v>
      </c>
      <c r="BL78" s="50">
        <f t="shared" si="61"/>
        <v>3.141592654</v>
      </c>
      <c r="BM78" s="72">
        <f t="shared" si="62"/>
        <v>3.141592654</v>
      </c>
      <c r="BN78" s="72">
        <f t="shared" si="63"/>
        <v>3.141592654</v>
      </c>
      <c r="BO78" s="72">
        <f t="shared" si="64"/>
        <v>3.141592654</v>
      </c>
      <c r="BP78" s="73">
        <f t="shared" si="65"/>
        <v>0.1054307499</v>
      </c>
      <c r="BQ78" s="74">
        <f t="shared" si="66"/>
        <v>0.1054307499</v>
      </c>
      <c r="BR78" s="75">
        <f t="shared" si="67"/>
        <v>2.846630247</v>
      </c>
      <c r="BS78" s="75">
        <f t="shared" si="68"/>
        <v>0</v>
      </c>
      <c r="BT78" s="75">
        <f t="shared" si="69"/>
        <v>0</v>
      </c>
      <c r="BU78" s="75">
        <f t="shared" si="70"/>
        <v>2.846630247</v>
      </c>
      <c r="BV78" s="76">
        <f t="shared" ref="BV78:BW78" si="1427">AV78+BH78+BR78</f>
        <v>-71.08092516</v>
      </c>
      <c r="BW78" s="76">
        <f t="shared" si="1427"/>
        <v>0</v>
      </c>
      <c r="BX78" s="76">
        <f t="shared" si="72"/>
        <v>3.141592654</v>
      </c>
      <c r="BY78" s="77">
        <f t="shared" si="73"/>
        <v>71.08092516</v>
      </c>
      <c r="BZ78" s="50">
        <f t="shared" ref="BZ78:CA78" si="1428">BZ$1*AA78</f>
        <v>6.283185307</v>
      </c>
      <c r="CA78" s="50">
        <f t="shared" si="1428"/>
        <v>0</v>
      </c>
      <c r="CB78" s="72">
        <f t="shared" si="75"/>
        <v>6.283185307</v>
      </c>
      <c r="CC78" s="72">
        <f t="shared" si="76"/>
        <v>0</v>
      </c>
      <c r="CD78" s="72">
        <f t="shared" si="77"/>
        <v>0</v>
      </c>
      <c r="CE78" s="73">
        <f t="shared" ref="CE78:CF78" si="1429">POWER(AE78,CE$1)</f>
        <v>2.048977232</v>
      </c>
      <c r="CF78" s="73">
        <f t="shared" si="1429"/>
        <v>38.3629986</v>
      </c>
      <c r="CG78" s="74">
        <f t="shared" si="79"/>
        <v>78.60491069</v>
      </c>
      <c r="CH78" s="75">
        <f t="shared" si="80"/>
        <v>-78.60491069</v>
      </c>
      <c r="CI78" s="75">
        <f t="shared" si="81"/>
        <v>0</v>
      </c>
      <c r="CJ78" s="75">
        <f t="shared" si="82"/>
        <v>3.141592654</v>
      </c>
      <c r="CK78" s="75">
        <f t="shared" si="83"/>
        <v>78.60491069</v>
      </c>
      <c r="CL78" s="50">
        <f t="shared" si="84"/>
        <v>0</v>
      </c>
      <c r="CM78" s="72">
        <f t="shared" si="85"/>
        <v>0</v>
      </c>
      <c r="CN78" s="72">
        <f t="shared" si="86"/>
        <v>0</v>
      </c>
      <c r="CO78" s="72">
        <f t="shared" si="87"/>
        <v>0</v>
      </c>
      <c r="CP78" s="73">
        <f t="shared" si="88"/>
        <v>237.6122457</v>
      </c>
      <c r="CQ78" s="74">
        <f t="shared" si="89"/>
        <v>237.6122457</v>
      </c>
      <c r="CR78" s="75">
        <f t="shared" si="90"/>
        <v>950.448983</v>
      </c>
      <c r="CS78" s="75">
        <f t="shared" si="91"/>
        <v>0</v>
      </c>
      <c r="CT78" s="75">
        <f t="shared" si="92"/>
        <v>0</v>
      </c>
      <c r="CU78" s="75">
        <f t="shared" si="93"/>
        <v>950.448983</v>
      </c>
      <c r="CV78" s="50">
        <f t="shared" si="94"/>
        <v>9.424777961</v>
      </c>
      <c r="CW78" s="50">
        <f t="shared" si="95"/>
        <v>3.141592654</v>
      </c>
      <c r="CX78" s="72">
        <f t="shared" si="96"/>
        <v>12.56637061</v>
      </c>
      <c r="CY78" s="72">
        <f t="shared" si="97"/>
        <v>0</v>
      </c>
      <c r="CZ78" s="72">
        <f t="shared" si="98"/>
        <v>0</v>
      </c>
      <c r="DA78" s="73">
        <f t="shared" si="99"/>
        <v>2.932957021</v>
      </c>
      <c r="DB78" s="73">
        <f t="shared" si="100"/>
        <v>0.1054307499</v>
      </c>
      <c r="DC78" s="74">
        <f t="shared" si="101"/>
        <v>0.309223858</v>
      </c>
      <c r="DD78" s="75">
        <f t="shared" si="102"/>
        <v>1.236895432</v>
      </c>
      <c r="DE78" s="75">
        <f t="shared" si="103"/>
        <v>0</v>
      </c>
      <c r="DF78" s="75">
        <f t="shared" si="104"/>
        <v>0</v>
      </c>
      <c r="DG78" s="75">
        <f t="shared" si="105"/>
        <v>1.236895432</v>
      </c>
      <c r="DH78" s="50">
        <f t="shared" ref="DH78:DJ78" si="1430">DH$1*AA78</f>
        <v>3.141592654</v>
      </c>
      <c r="DI78" s="50">
        <f t="shared" si="1430"/>
        <v>0</v>
      </c>
      <c r="DJ78" s="50">
        <f t="shared" si="1430"/>
        <v>3.141592654</v>
      </c>
      <c r="DK78" s="72">
        <f t="shared" si="107"/>
        <v>6.283185307</v>
      </c>
      <c r="DL78" s="72">
        <f t="shared" si="108"/>
        <v>0</v>
      </c>
      <c r="DM78" s="72">
        <f t="shared" si="109"/>
        <v>0</v>
      </c>
      <c r="DN78" s="73">
        <f t="shared" ref="DN78:DP78" si="1431">POWER(AE78,DN$1)</f>
        <v>1.431424896</v>
      </c>
      <c r="DO78" s="73">
        <f t="shared" si="1431"/>
        <v>6.193787097</v>
      </c>
      <c r="DP78" s="73">
        <f t="shared" si="1431"/>
        <v>0.1054307499</v>
      </c>
      <c r="DQ78" s="74">
        <f t="shared" si="111"/>
        <v>0.9347428132</v>
      </c>
      <c r="DR78" s="75">
        <f t="shared" si="112"/>
        <v>-16.82537064</v>
      </c>
      <c r="DS78" s="75">
        <f t="shared" si="113"/>
        <v>0</v>
      </c>
      <c r="DT78" s="75">
        <f t="shared" si="114"/>
        <v>3.141592654</v>
      </c>
      <c r="DU78" s="75">
        <f t="shared" si="115"/>
        <v>16.82537064</v>
      </c>
      <c r="DV78" s="50">
        <f t="shared" si="116"/>
        <v>6.283185307</v>
      </c>
      <c r="DW78" s="72">
        <f t="shared" si="117"/>
        <v>6.283185307</v>
      </c>
      <c r="DX78" s="72">
        <f t="shared" si="118"/>
        <v>0</v>
      </c>
      <c r="DY78" s="72">
        <f t="shared" si="119"/>
        <v>0</v>
      </c>
      <c r="DZ78" s="73">
        <f t="shared" si="120"/>
        <v>0.01111564302</v>
      </c>
      <c r="EA78" s="74">
        <f t="shared" si="121"/>
        <v>0.01111564302</v>
      </c>
      <c r="EB78" s="75">
        <f t="shared" si="122"/>
        <v>0.3001223615</v>
      </c>
      <c r="EC78" s="75">
        <f t="shared" si="123"/>
        <v>0</v>
      </c>
      <c r="ED78" s="75">
        <f t="shared" si="124"/>
        <v>0</v>
      </c>
      <c r="EE78" s="75">
        <f t="shared" si="125"/>
        <v>0.3001223615</v>
      </c>
      <c r="EF78" s="76">
        <f t="shared" ref="EF78:EG78" si="1432">CH78+CR78+DD78+DR78+EB78</f>
        <v>856.5557194</v>
      </c>
      <c r="EG78" s="76">
        <f t="shared" si="1432"/>
        <v>0</v>
      </c>
      <c r="EH78" s="76">
        <f t="shared" si="127"/>
        <v>0</v>
      </c>
      <c r="EI78" s="77">
        <f t="shared" si="128"/>
        <v>856.5557194</v>
      </c>
      <c r="EJ78" s="50">
        <f t="shared" si="129"/>
        <v>0</v>
      </c>
      <c r="EK78" s="72">
        <f t="shared" si="130"/>
        <v>0</v>
      </c>
      <c r="EL78" s="72">
        <f t="shared" si="131"/>
        <v>0</v>
      </c>
      <c r="EM78" s="72">
        <f t="shared" si="132"/>
        <v>0</v>
      </c>
      <c r="EN78" s="73">
        <f t="shared" si="133"/>
        <v>29.26697319</v>
      </c>
      <c r="EO78" s="74">
        <f t="shared" si="134"/>
        <v>29.26697319</v>
      </c>
      <c r="EP78" s="75">
        <f t="shared" si="135"/>
        <v>152.0756536</v>
      </c>
      <c r="EQ78" s="75">
        <f t="shared" si="136"/>
        <v>0</v>
      </c>
      <c r="ER78" s="75">
        <f t="shared" si="137"/>
        <v>0</v>
      </c>
      <c r="ES78" s="75">
        <f t="shared" si="138"/>
        <v>152.0756536</v>
      </c>
      <c r="ET78" s="76">
        <f t="shared" ref="ET78:EU78" si="1433">BV78+EP78</f>
        <v>80.99472847</v>
      </c>
      <c r="EU78" s="76">
        <f t="shared" si="1433"/>
        <v>0</v>
      </c>
      <c r="EV78" s="76">
        <f t="shared" si="140"/>
        <v>0</v>
      </c>
      <c r="EW78" s="77">
        <f t="shared" si="141"/>
        <v>80.99472847</v>
      </c>
      <c r="EX78" s="50">
        <f t="shared" si="142"/>
        <v>0</v>
      </c>
      <c r="EY78" s="72">
        <f t="shared" si="143"/>
        <v>0</v>
      </c>
      <c r="EZ78" s="72">
        <f t="shared" si="144"/>
        <v>0</v>
      </c>
      <c r="FA78" s="72">
        <f t="shared" si="145"/>
        <v>0</v>
      </c>
      <c r="FB78" s="73">
        <f t="shared" si="146"/>
        <v>4.326654846</v>
      </c>
      <c r="FC78" s="74">
        <f t="shared" si="147"/>
        <v>4.326654846</v>
      </c>
      <c r="FD78" s="75">
        <f t="shared" si="148"/>
        <v>1.144689409</v>
      </c>
      <c r="FE78" s="75">
        <f t="shared" si="149"/>
        <v>0</v>
      </c>
      <c r="FF78" s="75">
        <f t="shared" si="150"/>
        <v>0</v>
      </c>
      <c r="FG78" s="75">
        <f t="shared" si="151"/>
        <v>1.144689409</v>
      </c>
      <c r="FH78" s="50">
        <f t="shared" si="152"/>
        <v>6.283185307</v>
      </c>
      <c r="FI78" s="72">
        <f t="shared" si="153"/>
        <v>6.283185307</v>
      </c>
      <c r="FJ78" s="72">
        <f t="shared" si="154"/>
        <v>0</v>
      </c>
      <c r="FK78" s="72">
        <f t="shared" si="155"/>
        <v>0</v>
      </c>
      <c r="FL78" s="73">
        <f t="shared" si="156"/>
        <v>2.048977232</v>
      </c>
      <c r="FM78" s="74">
        <f t="shared" si="157"/>
        <v>2.048977232</v>
      </c>
      <c r="FN78" s="75">
        <f t="shared" si="158"/>
        <v>-2.048977232</v>
      </c>
      <c r="FO78" s="75">
        <f t="shared" si="159"/>
        <v>0</v>
      </c>
      <c r="FP78" s="75">
        <f t="shared" si="160"/>
        <v>3.141592654</v>
      </c>
      <c r="FQ78" s="75">
        <f t="shared" si="161"/>
        <v>2.048977232</v>
      </c>
      <c r="FR78" s="76">
        <f t="shared" si="162"/>
        <v>16.53238406</v>
      </c>
      <c r="FS78" s="76">
        <f t="shared" si="163"/>
        <v>0</v>
      </c>
      <c r="FT78" s="76">
        <f t="shared" si="164"/>
        <v>0</v>
      </c>
      <c r="FU78" s="77">
        <f t="shared" si="165"/>
        <v>16.53238406</v>
      </c>
      <c r="FV78" s="50">
        <f t="shared" si="166"/>
        <v>0</v>
      </c>
      <c r="FW78" s="50">
        <f t="shared" si="167"/>
        <v>0</v>
      </c>
      <c r="FX78" s="72">
        <f t="shared" si="168"/>
        <v>0</v>
      </c>
      <c r="FY78" s="72">
        <f t="shared" si="169"/>
        <v>0</v>
      </c>
      <c r="FZ78" s="72">
        <f t="shared" si="170"/>
        <v>0</v>
      </c>
      <c r="GA78" s="73">
        <f t="shared" si="171"/>
        <v>16.53238406</v>
      </c>
      <c r="GB78" s="73">
        <f t="shared" si="172"/>
        <v>0.8735994166</v>
      </c>
      <c r="GC78" s="74">
        <f t="shared" si="173"/>
        <v>14.44268107</v>
      </c>
      <c r="GD78" s="75">
        <f t="shared" si="174"/>
        <v>1.604742341</v>
      </c>
      <c r="GE78" s="75">
        <f t="shared" si="175"/>
        <v>0</v>
      </c>
      <c r="GF78" s="75">
        <f t="shared" si="176"/>
        <v>0</v>
      </c>
      <c r="GG78" s="75">
        <f t="shared" si="177"/>
        <v>1.604742341</v>
      </c>
      <c r="GH78" s="78">
        <f t="shared" si="178"/>
        <v>-0.5</v>
      </c>
      <c r="GI78" s="78">
        <f t="shared" si="179"/>
        <v>-0.8660254038</v>
      </c>
      <c r="GJ78" s="78">
        <f t="shared" si="180"/>
        <v>-2.094395102</v>
      </c>
      <c r="GK78" s="78">
        <f t="shared" si="181"/>
        <v>1</v>
      </c>
      <c r="GL78" s="79">
        <f t="shared" si="182"/>
        <v>-0.5</v>
      </c>
      <c r="GM78" s="79">
        <f t="shared" si="183"/>
        <v>0.8660254038</v>
      </c>
      <c r="GN78" s="79">
        <f t="shared" si="184"/>
        <v>2.094395102</v>
      </c>
      <c r="GO78" s="79">
        <f t="shared" si="185"/>
        <v>1</v>
      </c>
      <c r="GP78" s="50">
        <f t="shared" si="186"/>
        <v>-2.094395102</v>
      </c>
      <c r="GQ78" s="50">
        <f t="shared" si="187"/>
        <v>0</v>
      </c>
      <c r="GR78" s="72">
        <f t="shared" si="188"/>
        <v>-2.094395102</v>
      </c>
      <c r="GS78" s="72">
        <f t="shared" si="189"/>
        <v>-2.094395102</v>
      </c>
      <c r="GT78" s="72">
        <f t="shared" si="190"/>
        <v>-2.094395102</v>
      </c>
      <c r="GU78" s="73">
        <f t="shared" si="191"/>
        <v>1</v>
      </c>
      <c r="GV78" s="73">
        <f t="shared" si="192"/>
        <v>1.144689409</v>
      </c>
      <c r="GW78" s="74">
        <f t="shared" si="193"/>
        <v>1.144689409</v>
      </c>
      <c r="GX78" s="75">
        <f t="shared" si="194"/>
        <v>-0.5723447046</v>
      </c>
      <c r="GY78" s="75">
        <f t="shared" si="195"/>
        <v>-0.9913301077</v>
      </c>
      <c r="GZ78" s="75">
        <f t="shared" si="196"/>
        <v>-2.094395102</v>
      </c>
      <c r="HA78" s="75">
        <f t="shared" si="197"/>
        <v>1.144689409</v>
      </c>
      <c r="HB78" s="50">
        <f t="shared" si="198"/>
        <v>2.094395102</v>
      </c>
      <c r="HC78" s="50">
        <f t="shared" si="199"/>
        <v>0</v>
      </c>
      <c r="HD78" s="72">
        <f t="shared" si="200"/>
        <v>2.094395102</v>
      </c>
      <c r="HE78" s="72">
        <f t="shared" si="201"/>
        <v>2.094395102</v>
      </c>
      <c r="HF78" s="72">
        <f t="shared" si="202"/>
        <v>2.094395102</v>
      </c>
      <c r="HG78" s="73">
        <f t="shared" si="203"/>
        <v>1</v>
      </c>
      <c r="HH78" s="73">
        <f t="shared" si="204"/>
        <v>1.604742341</v>
      </c>
      <c r="HI78" s="74">
        <f t="shared" si="205"/>
        <v>1.604742341</v>
      </c>
      <c r="HJ78" s="75">
        <f t="shared" si="206"/>
        <v>-0.8023711705</v>
      </c>
      <c r="HK78" s="75">
        <f t="shared" si="207"/>
        <v>1.389747634</v>
      </c>
      <c r="HL78" s="75">
        <f t="shared" si="208"/>
        <v>2.094395102</v>
      </c>
      <c r="HM78" s="75">
        <f t="shared" si="209"/>
        <v>1.604742341</v>
      </c>
      <c r="HN78" s="50">
        <f t="shared" si="210"/>
        <v>2.094395102</v>
      </c>
      <c r="HO78" s="50">
        <f t="shared" si="211"/>
        <v>0</v>
      </c>
      <c r="HP78" s="72">
        <f t="shared" si="212"/>
        <v>2.094395102</v>
      </c>
      <c r="HQ78" s="72">
        <f t="shared" si="213"/>
        <v>2.094395102</v>
      </c>
      <c r="HR78" s="72">
        <f t="shared" si="214"/>
        <v>2.094395102</v>
      </c>
      <c r="HS78" s="73">
        <f t="shared" si="215"/>
        <v>1</v>
      </c>
      <c r="HT78" s="73">
        <f t="shared" si="216"/>
        <v>1.144689409</v>
      </c>
      <c r="HU78" s="74">
        <f t="shared" si="217"/>
        <v>1.144689409</v>
      </c>
      <c r="HV78" s="75">
        <f t="shared" si="218"/>
        <v>-0.5723447046</v>
      </c>
      <c r="HW78" s="75">
        <f t="shared" si="219"/>
        <v>0.9913301077</v>
      </c>
      <c r="HX78" s="75">
        <f t="shared" si="220"/>
        <v>2.094395102</v>
      </c>
      <c r="HY78" s="75">
        <f t="shared" si="221"/>
        <v>1.144689409</v>
      </c>
      <c r="HZ78" s="50">
        <f t="shared" si="222"/>
        <v>-2.094395102</v>
      </c>
      <c r="IA78" s="50">
        <f t="shared" si="223"/>
        <v>0</v>
      </c>
      <c r="IB78" s="72">
        <f t="shared" si="224"/>
        <v>-2.094395102</v>
      </c>
      <c r="IC78" s="72">
        <f t="shared" si="225"/>
        <v>-2.094395102</v>
      </c>
      <c r="ID78" s="72">
        <f t="shared" si="226"/>
        <v>-2.094395102</v>
      </c>
      <c r="IE78" s="73">
        <f t="shared" si="227"/>
        <v>1</v>
      </c>
      <c r="IF78" s="73">
        <f t="shared" si="228"/>
        <v>1.604742341</v>
      </c>
      <c r="IG78" s="74">
        <f t="shared" si="229"/>
        <v>1.604742341</v>
      </c>
      <c r="IH78" s="75">
        <f t="shared" si="230"/>
        <v>-0.8023711705</v>
      </c>
      <c r="II78" s="75">
        <f t="shared" si="231"/>
        <v>-1.389747634</v>
      </c>
      <c r="IJ78" s="75">
        <f t="shared" si="232"/>
        <v>-2.094395102</v>
      </c>
      <c r="IK78" s="75">
        <f t="shared" si="233"/>
        <v>1.604742341</v>
      </c>
    </row>
    <row r="79" ht="12.75" customHeight="1">
      <c r="A79" s="80">
        <f>'Cubic Input'!P83</f>
        <v>0.1421007032</v>
      </c>
      <c r="B79" s="80">
        <f>'Cubic Input'!Q83</f>
        <v>-0.4908787045</v>
      </c>
      <c r="C79" s="80">
        <f>'Cubic Input'!R83</f>
        <v>0.9287786625</v>
      </c>
      <c r="D79" s="80">
        <f>'Cubic Input'!S83</f>
        <v>0.2449374934</v>
      </c>
      <c r="E79" s="80">
        <f t="shared" ref="E79:H79" si="1434">0</f>
        <v>0</v>
      </c>
      <c r="F79" s="80">
        <f t="shared" si="1434"/>
        <v>0</v>
      </c>
      <c r="G79" s="80">
        <f t="shared" si="1434"/>
        <v>0</v>
      </c>
      <c r="H79" s="81">
        <f t="shared" si="1434"/>
        <v>0</v>
      </c>
      <c r="I79" s="65">
        <f>'Cubic Input'!M83</f>
        <v>-0.2328052147</v>
      </c>
      <c r="J79" s="66">
        <f t="shared" si="27"/>
        <v>-0.2330722201</v>
      </c>
      <c r="K79" s="66">
        <f t="shared" si="28"/>
        <v>1.843757347</v>
      </c>
      <c r="L79" s="67">
        <f t="shared" si="29"/>
        <v>-0.2330722201</v>
      </c>
      <c r="M79" s="67">
        <f t="shared" si="30"/>
        <v>0</v>
      </c>
      <c r="N79" s="68">
        <f t="shared" si="31"/>
        <v>1.843757347</v>
      </c>
      <c r="O79" s="68">
        <f t="shared" si="32"/>
        <v>-1.999018675</v>
      </c>
      <c r="P79" s="69">
        <f t="shared" si="33"/>
        <v>1.843757347</v>
      </c>
      <c r="Q79" s="69">
        <f t="shared" si="34"/>
        <v>1.999018675</v>
      </c>
      <c r="R79" s="70">
        <f t="shared" ref="R79:U79" si="1435">ATAN2(A79,E79)</f>
        <v>0</v>
      </c>
      <c r="S79" s="70">
        <f t="shared" si="1435"/>
        <v>3.141592654</v>
      </c>
      <c r="T79" s="70">
        <f t="shared" si="1435"/>
        <v>0</v>
      </c>
      <c r="U79" s="70">
        <f t="shared" si="1435"/>
        <v>0</v>
      </c>
      <c r="V79" s="70">
        <f t="shared" ref="V79:Y79" si="1436">SQRT(POWER(A79,2)+POWER(E79,2))</f>
        <v>0.1421007032</v>
      </c>
      <c r="W79" s="70">
        <f t="shared" si="1436"/>
        <v>0.4908787045</v>
      </c>
      <c r="X79" s="70">
        <f t="shared" si="1436"/>
        <v>0.9287786625</v>
      </c>
      <c r="Y79" s="70">
        <f t="shared" si="1436"/>
        <v>0.2449374934</v>
      </c>
      <c r="Z79" s="71">
        <f t="shared" ref="Z79:AC79" si="1437">R79-$R79</f>
        <v>0</v>
      </c>
      <c r="AA79" s="71">
        <f t="shared" si="1437"/>
        <v>3.141592654</v>
      </c>
      <c r="AB79" s="71">
        <f t="shared" si="1437"/>
        <v>0</v>
      </c>
      <c r="AC79" s="71">
        <f t="shared" si="1437"/>
        <v>0</v>
      </c>
      <c r="AD79" s="71">
        <f t="shared" ref="AD79:AG79" si="1438">V79/$V79</f>
        <v>1</v>
      </c>
      <c r="AE79" s="71">
        <f t="shared" si="1438"/>
        <v>3.454442474</v>
      </c>
      <c r="AF79" s="71">
        <f t="shared" si="1438"/>
        <v>6.536059583</v>
      </c>
      <c r="AG79" s="71">
        <f t="shared" si="1438"/>
        <v>1.723689524</v>
      </c>
      <c r="AH79" s="80">
        <f t="shared" ref="AH79:AK79" si="1439">AD79*COS(Z79)</f>
        <v>1</v>
      </c>
      <c r="AI79" s="80">
        <f t="shared" si="1439"/>
        <v>-3.454442474</v>
      </c>
      <c r="AJ79" s="80">
        <f t="shared" si="1439"/>
        <v>6.536059583</v>
      </c>
      <c r="AK79" s="80">
        <f t="shared" si="1439"/>
        <v>1.723689524</v>
      </c>
      <c r="AL79" s="80">
        <f t="shared" ref="AL79:AO79" si="1440">AD79*SIN(Z79)</f>
        <v>0</v>
      </c>
      <c r="AM79" s="80">
        <f t="shared" si="1440"/>
        <v>0</v>
      </c>
      <c r="AN79" s="80">
        <f t="shared" si="1440"/>
        <v>0</v>
      </c>
      <c r="AO79" s="80">
        <f t="shared" si="1440"/>
        <v>0</v>
      </c>
      <c r="AP79" s="50">
        <f t="shared" si="41"/>
        <v>9.424777961</v>
      </c>
      <c r="AQ79" s="72">
        <f t="shared" si="42"/>
        <v>9.424777961</v>
      </c>
      <c r="AR79" s="72">
        <f t="shared" si="43"/>
        <v>3.141592654</v>
      </c>
      <c r="AS79" s="72">
        <f t="shared" si="44"/>
        <v>3.141592654</v>
      </c>
      <c r="AT79" s="73">
        <f t="shared" si="45"/>
        <v>41.22245898</v>
      </c>
      <c r="AU79" s="74">
        <f t="shared" si="46"/>
        <v>41.22245898</v>
      </c>
      <c r="AV79" s="75">
        <f t="shared" si="47"/>
        <v>82.44491797</v>
      </c>
      <c r="AW79" s="75">
        <f t="shared" si="48"/>
        <v>0</v>
      </c>
      <c r="AX79" s="75">
        <f t="shared" si="49"/>
        <v>0</v>
      </c>
      <c r="AY79" s="75">
        <f t="shared" si="50"/>
        <v>82.44491797</v>
      </c>
      <c r="AZ79" s="50">
        <f t="shared" ref="AZ79:BA79" si="1441">AZ$1*AA79</f>
        <v>3.141592654</v>
      </c>
      <c r="BA79" s="50">
        <f t="shared" si="1441"/>
        <v>0</v>
      </c>
      <c r="BB79" s="72">
        <f t="shared" si="52"/>
        <v>3.141592654</v>
      </c>
      <c r="BC79" s="72">
        <f t="shared" si="53"/>
        <v>3.141592654</v>
      </c>
      <c r="BD79" s="72">
        <f t="shared" si="54"/>
        <v>3.141592654</v>
      </c>
      <c r="BE79" s="73">
        <f t="shared" ref="BE79:BF79" si="1442">POWER(AE79,BE$1)</f>
        <v>3.454442474</v>
      </c>
      <c r="BF79" s="73">
        <f t="shared" si="1442"/>
        <v>6.536059583</v>
      </c>
      <c r="BG79" s="74">
        <f t="shared" si="56"/>
        <v>22.57844183</v>
      </c>
      <c r="BH79" s="75">
        <f t="shared" si="57"/>
        <v>-203.2059765</v>
      </c>
      <c r="BI79" s="75">
        <f t="shared" si="58"/>
        <v>0</v>
      </c>
      <c r="BJ79" s="75">
        <f t="shared" si="59"/>
        <v>3.141592654</v>
      </c>
      <c r="BK79" s="75">
        <f t="shared" si="60"/>
        <v>203.2059765</v>
      </c>
      <c r="BL79" s="50">
        <f t="shared" si="61"/>
        <v>0</v>
      </c>
      <c r="BM79" s="72">
        <f t="shared" si="62"/>
        <v>0</v>
      </c>
      <c r="BN79" s="72">
        <f t="shared" si="63"/>
        <v>0</v>
      </c>
      <c r="BO79" s="72">
        <f t="shared" si="64"/>
        <v>0</v>
      </c>
      <c r="BP79" s="73">
        <f t="shared" si="65"/>
        <v>1.723689524</v>
      </c>
      <c r="BQ79" s="74">
        <f t="shared" si="66"/>
        <v>1.723689524</v>
      </c>
      <c r="BR79" s="75">
        <f t="shared" si="67"/>
        <v>-46.53961715</v>
      </c>
      <c r="BS79" s="75">
        <f t="shared" si="68"/>
        <v>0</v>
      </c>
      <c r="BT79" s="75">
        <f t="shared" si="69"/>
        <v>3.141592654</v>
      </c>
      <c r="BU79" s="75">
        <f t="shared" si="70"/>
        <v>46.53961715</v>
      </c>
      <c r="BV79" s="76">
        <f t="shared" ref="BV79:BW79" si="1443">AV79+BH79+BR79</f>
        <v>-167.3006757</v>
      </c>
      <c r="BW79" s="76">
        <f t="shared" si="1443"/>
        <v>0</v>
      </c>
      <c r="BX79" s="76">
        <f t="shared" si="72"/>
        <v>3.141592654</v>
      </c>
      <c r="BY79" s="77">
        <f t="shared" si="73"/>
        <v>167.3006757</v>
      </c>
      <c r="BZ79" s="50">
        <f t="shared" ref="BZ79:CA79" si="1444">BZ$1*AA79</f>
        <v>6.283185307</v>
      </c>
      <c r="CA79" s="50">
        <f t="shared" si="1444"/>
        <v>0</v>
      </c>
      <c r="CB79" s="72">
        <f t="shared" si="75"/>
        <v>6.283185307</v>
      </c>
      <c r="CC79" s="72">
        <f t="shared" si="76"/>
        <v>0</v>
      </c>
      <c r="CD79" s="72">
        <f t="shared" si="77"/>
        <v>0</v>
      </c>
      <c r="CE79" s="73">
        <f t="shared" ref="CE79:CF79" si="1445">POWER(AE79,CE$1)</f>
        <v>11.9331728</v>
      </c>
      <c r="CF79" s="73">
        <f t="shared" si="1445"/>
        <v>42.72007487</v>
      </c>
      <c r="CG79" s="74">
        <f t="shared" si="79"/>
        <v>509.7860356</v>
      </c>
      <c r="CH79" s="75">
        <f t="shared" si="80"/>
        <v>-509.7860356</v>
      </c>
      <c r="CI79" s="75">
        <f t="shared" si="81"/>
        <v>0</v>
      </c>
      <c r="CJ79" s="75">
        <f t="shared" si="82"/>
        <v>3.141592654</v>
      </c>
      <c r="CK79" s="75">
        <f t="shared" si="83"/>
        <v>509.7860356</v>
      </c>
      <c r="CL79" s="50">
        <f t="shared" si="84"/>
        <v>0</v>
      </c>
      <c r="CM79" s="72">
        <f t="shared" si="85"/>
        <v>0</v>
      </c>
      <c r="CN79" s="72">
        <f t="shared" si="86"/>
        <v>0</v>
      </c>
      <c r="CO79" s="72">
        <f t="shared" si="87"/>
        <v>0</v>
      </c>
      <c r="CP79" s="73">
        <f t="shared" si="88"/>
        <v>279.2209547</v>
      </c>
      <c r="CQ79" s="74">
        <f t="shared" si="89"/>
        <v>279.2209547</v>
      </c>
      <c r="CR79" s="75">
        <f t="shared" si="90"/>
        <v>1116.883819</v>
      </c>
      <c r="CS79" s="75">
        <f t="shared" si="91"/>
        <v>0</v>
      </c>
      <c r="CT79" s="75">
        <f t="shared" si="92"/>
        <v>0</v>
      </c>
      <c r="CU79" s="75">
        <f t="shared" si="93"/>
        <v>1116.883819</v>
      </c>
      <c r="CV79" s="50">
        <f t="shared" si="94"/>
        <v>9.424777961</v>
      </c>
      <c r="CW79" s="50">
        <f t="shared" si="95"/>
        <v>0</v>
      </c>
      <c r="CX79" s="72">
        <f t="shared" si="96"/>
        <v>9.424777961</v>
      </c>
      <c r="CY79" s="72">
        <f t="shared" si="97"/>
        <v>3.141592654</v>
      </c>
      <c r="CZ79" s="72">
        <f t="shared" si="98"/>
        <v>3.141592654</v>
      </c>
      <c r="DA79" s="73">
        <f t="shared" si="99"/>
        <v>41.22245898</v>
      </c>
      <c r="DB79" s="73">
        <f t="shared" si="100"/>
        <v>1.723689524</v>
      </c>
      <c r="DC79" s="74">
        <f t="shared" si="101"/>
        <v>71.0547207</v>
      </c>
      <c r="DD79" s="75">
        <f t="shared" si="102"/>
        <v>-284.2188828</v>
      </c>
      <c r="DE79" s="75">
        <f t="shared" si="103"/>
        <v>0</v>
      </c>
      <c r="DF79" s="75">
        <f t="shared" si="104"/>
        <v>3.141592654</v>
      </c>
      <c r="DG79" s="75">
        <f t="shared" si="105"/>
        <v>284.2188828</v>
      </c>
      <c r="DH79" s="50">
        <f t="shared" ref="DH79:DJ79" si="1446">DH$1*AA79</f>
        <v>3.141592654</v>
      </c>
      <c r="DI79" s="50">
        <f t="shared" si="1446"/>
        <v>0</v>
      </c>
      <c r="DJ79" s="50">
        <f t="shared" si="1446"/>
        <v>0</v>
      </c>
      <c r="DK79" s="72">
        <f t="shared" si="107"/>
        <v>3.141592654</v>
      </c>
      <c r="DL79" s="72">
        <f t="shared" si="108"/>
        <v>3.141592654</v>
      </c>
      <c r="DM79" s="72">
        <f t="shared" si="109"/>
        <v>3.141592654</v>
      </c>
      <c r="DN79" s="73">
        <f t="shared" ref="DN79:DP79" si="1447">POWER(AE79,DN$1)</f>
        <v>3.454442474</v>
      </c>
      <c r="DO79" s="73">
        <f t="shared" si="1447"/>
        <v>6.536059583</v>
      </c>
      <c r="DP79" s="73">
        <f t="shared" si="1447"/>
        <v>1.723689524</v>
      </c>
      <c r="DQ79" s="74">
        <f t="shared" si="111"/>
        <v>38.91822365</v>
      </c>
      <c r="DR79" s="75">
        <f t="shared" si="112"/>
        <v>700.5280258</v>
      </c>
      <c r="DS79" s="75">
        <f t="shared" si="113"/>
        <v>0</v>
      </c>
      <c r="DT79" s="75">
        <f t="shared" si="114"/>
        <v>0</v>
      </c>
      <c r="DU79" s="75">
        <f t="shared" si="115"/>
        <v>700.5280258</v>
      </c>
      <c r="DV79" s="50">
        <f t="shared" si="116"/>
        <v>0</v>
      </c>
      <c r="DW79" s="72">
        <f t="shared" si="117"/>
        <v>0</v>
      </c>
      <c r="DX79" s="72">
        <f t="shared" si="118"/>
        <v>0</v>
      </c>
      <c r="DY79" s="72">
        <f t="shared" si="119"/>
        <v>0</v>
      </c>
      <c r="DZ79" s="73">
        <f t="shared" si="120"/>
        <v>2.971105575</v>
      </c>
      <c r="EA79" s="74">
        <f t="shared" si="121"/>
        <v>2.971105575</v>
      </c>
      <c r="EB79" s="75">
        <f t="shared" si="122"/>
        <v>80.21985052</v>
      </c>
      <c r="EC79" s="75">
        <f t="shared" si="123"/>
        <v>0</v>
      </c>
      <c r="ED79" s="75">
        <f t="shared" si="124"/>
        <v>0</v>
      </c>
      <c r="EE79" s="75">
        <f t="shared" si="125"/>
        <v>80.21985052</v>
      </c>
      <c r="EF79" s="76">
        <f t="shared" ref="EF79:EG79" si="1448">CH79+CR79+DD79+DR79+EB79</f>
        <v>1103.626777</v>
      </c>
      <c r="EG79" s="76">
        <f t="shared" si="1448"/>
        <v>0</v>
      </c>
      <c r="EH79" s="76">
        <f t="shared" si="127"/>
        <v>0</v>
      </c>
      <c r="EI79" s="77">
        <f t="shared" si="128"/>
        <v>1103.626777</v>
      </c>
      <c r="EJ79" s="50">
        <f t="shared" si="129"/>
        <v>0</v>
      </c>
      <c r="EK79" s="72">
        <f t="shared" si="130"/>
        <v>0</v>
      </c>
      <c r="EL79" s="72">
        <f t="shared" si="131"/>
        <v>0</v>
      </c>
      <c r="EM79" s="72">
        <f t="shared" si="132"/>
        <v>0</v>
      </c>
      <c r="EN79" s="73">
        <f t="shared" si="133"/>
        <v>33.22087863</v>
      </c>
      <c r="EO79" s="74">
        <f t="shared" si="134"/>
        <v>33.22087863</v>
      </c>
      <c r="EP79" s="75">
        <f t="shared" si="135"/>
        <v>172.620749</v>
      </c>
      <c r="EQ79" s="75">
        <f t="shared" si="136"/>
        <v>0</v>
      </c>
      <c r="ER79" s="75">
        <f t="shared" si="137"/>
        <v>0</v>
      </c>
      <c r="ES79" s="75">
        <f t="shared" si="138"/>
        <v>172.620749</v>
      </c>
      <c r="ET79" s="76">
        <f t="shared" ref="ET79:EU79" si="1449">BV79+EP79</f>
        <v>5.32007328</v>
      </c>
      <c r="EU79" s="76">
        <f t="shared" si="1449"/>
        <v>0</v>
      </c>
      <c r="EV79" s="76">
        <f t="shared" si="140"/>
        <v>0</v>
      </c>
      <c r="EW79" s="77">
        <f t="shared" si="141"/>
        <v>5.32007328</v>
      </c>
      <c r="EX79" s="50">
        <f t="shared" si="142"/>
        <v>0</v>
      </c>
      <c r="EY79" s="72">
        <f t="shared" si="143"/>
        <v>0</v>
      </c>
      <c r="EZ79" s="72">
        <f t="shared" si="144"/>
        <v>0</v>
      </c>
      <c r="FA79" s="72">
        <f t="shared" si="145"/>
        <v>0</v>
      </c>
      <c r="FB79" s="73">
        <f t="shared" si="146"/>
        <v>1.745711762</v>
      </c>
      <c r="FC79" s="74">
        <f t="shared" si="147"/>
        <v>1.745711762</v>
      </c>
      <c r="FD79" s="75">
        <f t="shared" si="148"/>
        <v>0.461857448</v>
      </c>
      <c r="FE79" s="75">
        <f t="shared" si="149"/>
        <v>0</v>
      </c>
      <c r="FF79" s="75">
        <f t="shared" si="150"/>
        <v>0</v>
      </c>
      <c r="FG79" s="75">
        <f t="shared" si="151"/>
        <v>0.461857448</v>
      </c>
      <c r="FH79" s="50">
        <f t="shared" si="152"/>
        <v>6.283185307</v>
      </c>
      <c r="FI79" s="72">
        <f t="shared" si="153"/>
        <v>6.283185307</v>
      </c>
      <c r="FJ79" s="72">
        <f t="shared" si="154"/>
        <v>0</v>
      </c>
      <c r="FK79" s="72">
        <f t="shared" si="155"/>
        <v>0</v>
      </c>
      <c r="FL79" s="73">
        <f t="shared" si="156"/>
        <v>11.9331728</v>
      </c>
      <c r="FM79" s="74">
        <f t="shared" si="157"/>
        <v>11.9331728</v>
      </c>
      <c r="FN79" s="75">
        <f t="shared" si="158"/>
        <v>-11.9331728</v>
      </c>
      <c r="FO79" s="75">
        <f t="shared" si="159"/>
        <v>0</v>
      </c>
      <c r="FP79" s="75">
        <f t="shared" si="160"/>
        <v>3.141592654</v>
      </c>
      <c r="FQ79" s="75">
        <f t="shared" si="161"/>
        <v>11.9331728</v>
      </c>
      <c r="FR79" s="76">
        <f t="shared" si="162"/>
        <v>7.675005943</v>
      </c>
      <c r="FS79" s="76">
        <f t="shared" si="163"/>
        <v>0</v>
      </c>
      <c r="FT79" s="76">
        <f t="shared" si="164"/>
        <v>0</v>
      </c>
      <c r="FU79" s="77">
        <f t="shared" si="165"/>
        <v>7.675005943</v>
      </c>
      <c r="FV79" s="50">
        <f t="shared" si="166"/>
        <v>0</v>
      </c>
      <c r="FW79" s="50">
        <f t="shared" si="167"/>
        <v>0</v>
      </c>
      <c r="FX79" s="72">
        <f t="shared" si="168"/>
        <v>0</v>
      </c>
      <c r="FY79" s="72">
        <f t="shared" si="169"/>
        <v>0</v>
      </c>
      <c r="FZ79" s="72">
        <f t="shared" si="170"/>
        <v>0</v>
      </c>
      <c r="GA79" s="73">
        <f t="shared" si="171"/>
        <v>7.675005943</v>
      </c>
      <c r="GB79" s="73">
        <f t="shared" si="172"/>
        <v>2.165170237</v>
      </c>
      <c r="GC79" s="74">
        <f t="shared" si="173"/>
        <v>16.61769443</v>
      </c>
      <c r="GD79" s="75">
        <f t="shared" si="174"/>
        <v>1.846410493</v>
      </c>
      <c r="GE79" s="75">
        <f t="shared" si="175"/>
        <v>0</v>
      </c>
      <c r="GF79" s="75">
        <f t="shared" si="176"/>
        <v>0</v>
      </c>
      <c r="GG79" s="75">
        <f t="shared" si="177"/>
        <v>1.846410493</v>
      </c>
      <c r="GH79" s="78">
        <f t="shared" si="178"/>
        <v>-0.5</v>
      </c>
      <c r="GI79" s="78">
        <f t="shared" si="179"/>
        <v>-0.8660254038</v>
      </c>
      <c r="GJ79" s="78">
        <f t="shared" si="180"/>
        <v>-2.094395102</v>
      </c>
      <c r="GK79" s="78">
        <f t="shared" si="181"/>
        <v>1</v>
      </c>
      <c r="GL79" s="79">
        <f t="shared" si="182"/>
        <v>-0.5</v>
      </c>
      <c r="GM79" s="79">
        <f t="shared" si="183"/>
        <v>0.8660254038</v>
      </c>
      <c r="GN79" s="79">
        <f t="shared" si="184"/>
        <v>2.094395102</v>
      </c>
      <c r="GO79" s="79">
        <f t="shared" si="185"/>
        <v>1</v>
      </c>
      <c r="GP79" s="50">
        <f t="shared" si="186"/>
        <v>-2.094395102</v>
      </c>
      <c r="GQ79" s="50">
        <f t="shared" si="187"/>
        <v>0</v>
      </c>
      <c r="GR79" s="72">
        <f t="shared" si="188"/>
        <v>-2.094395102</v>
      </c>
      <c r="GS79" s="72">
        <f t="shared" si="189"/>
        <v>-2.094395102</v>
      </c>
      <c r="GT79" s="72">
        <f t="shared" si="190"/>
        <v>-2.094395102</v>
      </c>
      <c r="GU79" s="73">
        <f t="shared" si="191"/>
        <v>1</v>
      </c>
      <c r="GV79" s="73">
        <f t="shared" si="192"/>
        <v>0.461857448</v>
      </c>
      <c r="GW79" s="74">
        <f t="shared" si="193"/>
        <v>0.461857448</v>
      </c>
      <c r="GX79" s="75">
        <f t="shared" si="194"/>
        <v>-0.230928724</v>
      </c>
      <c r="GY79" s="75">
        <f t="shared" si="195"/>
        <v>-0.3999802829</v>
      </c>
      <c r="GZ79" s="75">
        <f t="shared" si="196"/>
        <v>-2.094395102</v>
      </c>
      <c r="HA79" s="75">
        <f t="shared" si="197"/>
        <v>0.461857448</v>
      </c>
      <c r="HB79" s="50">
        <f t="shared" si="198"/>
        <v>2.094395102</v>
      </c>
      <c r="HC79" s="50">
        <f t="shared" si="199"/>
        <v>0</v>
      </c>
      <c r="HD79" s="72">
        <f t="shared" si="200"/>
        <v>2.094395102</v>
      </c>
      <c r="HE79" s="72">
        <f t="shared" si="201"/>
        <v>2.094395102</v>
      </c>
      <c r="HF79" s="72">
        <f t="shared" si="202"/>
        <v>2.094395102</v>
      </c>
      <c r="HG79" s="73">
        <f t="shared" si="203"/>
        <v>1</v>
      </c>
      <c r="HH79" s="73">
        <f t="shared" si="204"/>
        <v>1.846410493</v>
      </c>
      <c r="HI79" s="74">
        <f t="shared" si="205"/>
        <v>1.846410493</v>
      </c>
      <c r="HJ79" s="75">
        <f t="shared" si="206"/>
        <v>-0.9232052464</v>
      </c>
      <c r="HK79" s="75">
        <f t="shared" si="207"/>
        <v>1.599038392</v>
      </c>
      <c r="HL79" s="75">
        <f t="shared" si="208"/>
        <v>2.094395102</v>
      </c>
      <c r="HM79" s="75">
        <f t="shared" si="209"/>
        <v>1.846410493</v>
      </c>
      <c r="HN79" s="50">
        <f t="shared" si="210"/>
        <v>2.094395102</v>
      </c>
      <c r="HO79" s="50">
        <f t="shared" si="211"/>
        <v>0</v>
      </c>
      <c r="HP79" s="72">
        <f t="shared" si="212"/>
        <v>2.094395102</v>
      </c>
      <c r="HQ79" s="72">
        <f t="shared" si="213"/>
        <v>2.094395102</v>
      </c>
      <c r="HR79" s="72">
        <f t="shared" si="214"/>
        <v>2.094395102</v>
      </c>
      <c r="HS79" s="73">
        <f t="shared" si="215"/>
        <v>1</v>
      </c>
      <c r="HT79" s="73">
        <f t="shared" si="216"/>
        <v>0.461857448</v>
      </c>
      <c r="HU79" s="74">
        <f t="shared" si="217"/>
        <v>0.461857448</v>
      </c>
      <c r="HV79" s="75">
        <f t="shared" si="218"/>
        <v>-0.230928724</v>
      </c>
      <c r="HW79" s="75">
        <f t="shared" si="219"/>
        <v>0.3999802829</v>
      </c>
      <c r="HX79" s="75">
        <f t="shared" si="220"/>
        <v>2.094395102</v>
      </c>
      <c r="HY79" s="75">
        <f t="shared" si="221"/>
        <v>0.461857448</v>
      </c>
      <c r="HZ79" s="50">
        <f t="shared" si="222"/>
        <v>-2.094395102</v>
      </c>
      <c r="IA79" s="50">
        <f t="shared" si="223"/>
        <v>0</v>
      </c>
      <c r="IB79" s="72">
        <f t="shared" si="224"/>
        <v>-2.094395102</v>
      </c>
      <c r="IC79" s="72">
        <f t="shared" si="225"/>
        <v>-2.094395102</v>
      </c>
      <c r="ID79" s="72">
        <f t="shared" si="226"/>
        <v>-2.094395102</v>
      </c>
      <c r="IE79" s="73">
        <f t="shared" si="227"/>
        <v>1</v>
      </c>
      <c r="IF79" s="73">
        <f t="shared" si="228"/>
        <v>1.846410493</v>
      </c>
      <c r="IG79" s="74">
        <f t="shared" si="229"/>
        <v>1.846410493</v>
      </c>
      <c r="IH79" s="75">
        <f t="shared" si="230"/>
        <v>-0.9232052464</v>
      </c>
      <c r="II79" s="75">
        <f t="shared" si="231"/>
        <v>-1.599038392</v>
      </c>
      <c r="IJ79" s="75">
        <f t="shared" si="232"/>
        <v>-2.094395102</v>
      </c>
      <c r="IK79" s="75">
        <f t="shared" si="233"/>
        <v>1.846410493</v>
      </c>
    </row>
    <row r="80" ht="12.75" customHeight="1">
      <c r="A80" s="80">
        <f>'Cubic Input'!P84</f>
        <v>0.1421007032</v>
      </c>
      <c r="B80" s="80">
        <f>'Cubic Input'!Q84</f>
        <v>-0.4988669669</v>
      </c>
      <c r="C80" s="80">
        <f>'Cubic Input'!R84</f>
        <v>0.9043807096</v>
      </c>
      <c r="D80" s="80">
        <f>'Cubic Input'!S84</f>
        <v>0.146060714</v>
      </c>
      <c r="E80" s="80">
        <f t="shared" ref="E80:H80" si="1450">0</f>
        <v>0</v>
      </c>
      <c r="F80" s="80">
        <f t="shared" si="1450"/>
        <v>0</v>
      </c>
      <c r="G80" s="80">
        <f t="shared" si="1450"/>
        <v>0</v>
      </c>
      <c r="H80" s="81">
        <f t="shared" si="1450"/>
        <v>0</v>
      </c>
      <c r="I80" s="65">
        <f>'Cubic Input'!M84</f>
        <v>-0.1496383815</v>
      </c>
      <c r="J80" s="66">
        <f t="shared" si="27"/>
        <v>-0.1487765219</v>
      </c>
      <c r="K80" s="66">
        <f t="shared" si="28"/>
        <v>1.829717249</v>
      </c>
      <c r="L80" s="67">
        <f t="shared" si="29"/>
        <v>-0.1487765219</v>
      </c>
      <c r="M80" s="67">
        <f t="shared" si="30"/>
        <v>0</v>
      </c>
      <c r="N80" s="68">
        <f t="shared" si="31"/>
        <v>1.829717249</v>
      </c>
      <c r="O80" s="68">
        <f t="shared" si="32"/>
        <v>-1.887044647</v>
      </c>
      <c r="P80" s="69">
        <f t="shared" si="33"/>
        <v>1.829717249</v>
      </c>
      <c r="Q80" s="69">
        <f t="shared" si="34"/>
        <v>1.887044647</v>
      </c>
      <c r="R80" s="70">
        <f t="shared" ref="R80:U80" si="1451">ATAN2(A80,E80)</f>
        <v>0</v>
      </c>
      <c r="S80" s="70">
        <f t="shared" si="1451"/>
        <v>3.141592654</v>
      </c>
      <c r="T80" s="70">
        <f t="shared" si="1451"/>
        <v>0</v>
      </c>
      <c r="U80" s="70">
        <f t="shared" si="1451"/>
        <v>0</v>
      </c>
      <c r="V80" s="70">
        <f t="shared" ref="V80:Y80" si="1452">SQRT(POWER(A80,2)+POWER(E80,2))</f>
        <v>0.1421007032</v>
      </c>
      <c r="W80" s="70">
        <f t="shared" si="1452"/>
        <v>0.4988669669</v>
      </c>
      <c r="X80" s="70">
        <f t="shared" si="1452"/>
        <v>0.9043807096</v>
      </c>
      <c r="Y80" s="70">
        <f t="shared" si="1452"/>
        <v>0.146060714</v>
      </c>
      <c r="Z80" s="71">
        <f t="shared" ref="Z80:AC80" si="1453">R80-$R80</f>
        <v>0</v>
      </c>
      <c r="AA80" s="71">
        <f t="shared" si="1453"/>
        <v>3.141592654</v>
      </c>
      <c r="AB80" s="71">
        <f t="shared" si="1453"/>
        <v>0</v>
      </c>
      <c r="AC80" s="71">
        <f t="shared" si="1453"/>
        <v>0</v>
      </c>
      <c r="AD80" s="71">
        <f t="shared" ref="AD80:AG80" si="1454">V80/$V80</f>
        <v>1</v>
      </c>
      <c r="AE80" s="71">
        <f t="shared" si="1454"/>
        <v>3.510657976</v>
      </c>
      <c r="AF80" s="71">
        <f t="shared" si="1454"/>
        <v>6.364364774</v>
      </c>
      <c r="AG80" s="71">
        <f t="shared" si="1454"/>
        <v>1.027867638</v>
      </c>
      <c r="AH80" s="80">
        <f t="shared" ref="AH80:AK80" si="1455">AD80*COS(Z80)</f>
        <v>1</v>
      </c>
      <c r="AI80" s="80">
        <f t="shared" si="1455"/>
        <v>-3.510657976</v>
      </c>
      <c r="AJ80" s="80">
        <f t="shared" si="1455"/>
        <v>6.364364774</v>
      </c>
      <c r="AK80" s="80">
        <f t="shared" si="1455"/>
        <v>1.027867638</v>
      </c>
      <c r="AL80" s="80">
        <f t="shared" ref="AL80:AO80" si="1456">AD80*SIN(Z80)</f>
        <v>0</v>
      </c>
      <c r="AM80" s="80">
        <f t="shared" si="1456"/>
        <v>0</v>
      </c>
      <c r="AN80" s="80">
        <f t="shared" si="1456"/>
        <v>0</v>
      </c>
      <c r="AO80" s="80">
        <f t="shared" si="1456"/>
        <v>0</v>
      </c>
      <c r="AP80" s="50">
        <f t="shared" si="41"/>
        <v>9.424777961</v>
      </c>
      <c r="AQ80" s="72">
        <f t="shared" si="42"/>
        <v>9.424777961</v>
      </c>
      <c r="AR80" s="72">
        <f t="shared" si="43"/>
        <v>3.141592654</v>
      </c>
      <c r="AS80" s="72">
        <f t="shared" si="44"/>
        <v>3.141592654</v>
      </c>
      <c r="AT80" s="73">
        <f t="shared" si="45"/>
        <v>43.26787455</v>
      </c>
      <c r="AU80" s="74">
        <f t="shared" si="46"/>
        <v>43.26787455</v>
      </c>
      <c r="AV80" s="75">
        <f t="shared" si="47"/>
        <v>86.53574909</v>
      </c>
      <c r="AW80" s="75">
        <f t="shared" si="48"/>
        <v>0</v>
      </c>
      <c r="AX80" s="75">
        <f t="shared" si="49"/>
        <v>0</v>
      </c>
      <c r="AY80" s="75">
        <f t="shared" si="50"/>
        <v>86.53574909</v>
      </c>
      <c r="AZ80" s="50">
        <f t="shared" ref="AZ80:BA80" si="1457">AZ$1*AA80</f>
        <v>3.141592654</v>
      </c>
      <c r="BA80" s="50">
        <f t="shared" si="1457"/>
        <v>0</v>
      </c>
      <c r="BB80" s="72">
        <f t="shared" si="52"/>
        <v>3.141592654</v>
      </c>
      <c r="BC80" s="72">
        <f t="shared" si="53"/>
        <v>3.141592654</v>
      </c>
      <c r="BD80" s="72">
        <f t="shared" si="54"/>
        <v>3.141592654</v>
      </c>
      <c r="BE80" s="73">
        <f t="shared" ref="BE80:BF80" si="1458">POWER(AE80,BE$1)</f>
        <v>3.510657976</v>
      </c>
      <c r="BF80" s="73">
        <f t="shared" si="1458"/>
        <v>6.364364774</v>
      </c>
      <c r="BG80" s="74">
        <f t="shared" si="56"/>
        <v>22.34310796</v>
      </c>
      <c r="BH80" s="75">
        <f t="shared" si="57"/>
        <v>-201.0879716</v>
      </c>
      <c r="BI80" s="75">
        <f t="shared" si="58"/>
        <v>0</v>
      </c>
      <c r="BJ80" s="75">
        <f t="shared" si="59"/>
        <v>3.141592654</v>
      </c>
      <c r="BK80" s="75">
        <f t="shared" si="60"/>
        <v>201.0879716</v>
      </c>
      <c r="BL80" s="50">
        <f t="shared" si="61"/>
        <v>0</v>
      </c>
      <c r="BM80" s="72">
        <f t="shared" si="62"/>
        <v>0</v>
      </c>
      <c r="BN80" s="72">
        <f t="shared" si="63"/>
        <v>0</v>
      </c>
      <c r="BO80" s="72">
        <f t="shared" si="64"/>
        <v>0</v>
      </c>
      <c r="BP80" s="73">
        <f t="shared" si="65"/>
        <v>1.027867638</v>
      </c>
      <c r="BQ80" s="74">
        <f t="shared" si="66"/>
        <v>1.027867638</v>
      </c>
      <c r="BR80" s="75">
        <f t="shared" si="67"/>
        <v>-27.75242621</v>
      </c>
      <c r="BS80" s="75">
        <f t="shared" si="68"/>
        <v>0</v>
      </c>
      <c r="BT80" s="75">
        <f t="shared" si="69"/>
        <v>3.141592654</v>
      </c>
      <c r="BU80" s="75">
        <f t="shared" si="70"/>
        <v>27.75242621</v>
      </c>
      <c r="BV80" s="76">
        <f t="shared" ref="BV80:BW80" si="1459">AV80+BH80+BR80</f>
        <v>-142.3046487</v>
      </c>
      <c r="BW80" s="76">
        <f t="shared" si="1459"/>
        <v>0</v>
      </c>
      <c r="BX80" s="76">
        <f t="shared" si="72"/>
        <v>3.141592654</v>
      </c>
      <c r="BY80" s="77">
        <f t="shared" si="73"/>
        <v>142.3046487</v>
      </c>
      <c r="BZ80" s="50">
        <f t="shared" ref="BZ80:CA80" si="1460">BZ$1*AA80</f>
        <v>6.283185307</v>
      </c>
      <c r="CA80" s="50">
        <f t="shared" si="1460"/>
        <v>0</v>
      </c>
      <c r="CB80" s="72">
        <f t="shared" si="75"/>
        <v>6.283185307</v>
      </c>
      <c r="CC80" s="72">
        <f t="shared" si="76"/>
        <v>0</v>
      </c>
      <c r="CD80" s="72">
        <f t="shared" si="77"/>
        <v>0</v>
      </c>
      <c r="CE80" s="73">
        <f t="shared" ref="CE80:CF80" si="1461">POWER(AE80,CE$1)</f>
        <v>12.32471942</v>
      </c>
      <c r="CF80" s="73">
        <f t="shared" si="1461"/>
        <v>40.50513898</v>
      </c>
      <c r="CG80" s="74">
        <f t="shared" si="79"/>
        <v>499.2144732</v>
      </c>
      <c r="CH80" s="75">
        <f t="shared" si="80"/>
        <v>-499.2144732</v>
      </c>
      <c r="CI80" s="75">
        <f t="shared" si="81"/>
        <v>0</v>
      </c>
      <c r="CJ80" s="75">
        <f t="shared" si="82"/>
        <v>3.141592654</v>
      </c>
      <c r="CK80" s="75">
        <f t="shared" si="83"/>
        <v>499.2144732</v>
      </c>
      <c r="CL80" s="50">
        <f t="shared" si="84"/>
        <v>0</v>
      </c>
      <c r="CM80" s="72">
        <f t="shared" si="85"/>
        <v>0</v>
      </c>
      <c r="CN80" s="72">
        <f t="shared" si="86"/>
        <v>0</v>
      </c>
      <c r="CO80" s="72">
        <f t="shared" si="87"/>
        <v>0</v>
      </c>
      <c r="CP80" s="73">
        <f t="shared" si="88"/>
        <v>257.7894797</v>
      </c>
      <c r="CQ80" s="74">
        <f t="shared" si="89"/>
        <v>257.7894797</v>
      </c>
      <c r="CR80" s="75">
        <f t="shared" si="90"/>
        <v>1031.157919</v>
      </c>
      <c r="CS80" s="75">
        <f t="shared" si="91"/>
        <v>0</v>
      </c>
      <c r="CT80" s="75">
        <f t="shared" si="92"/>
        <v>0</v>
      </c>
      <c r="CU80" s="75">
        <f t="shared" si="93"/>
        <v>1031.157919</v>
      </c>
      <c r="CV80" s="50">
        <f t="shared" si="94"/>
        <v>9.424777961</v>
      </c>
      <c r="CW80" s="50">
        <f t="shared" si="95"/>
        <v>0</v>
      </c>
      <c r="CX80" s="72">
        <f t="shared" si="96"/>
        <v>9.424777961</v>
      </c>
      <c r="CY80" s="72">
        <f t="shared" si="97"/>
        <v>3.141592654</v>
      </c>
      <c r="CZ80" s="72">
        <f t="shared" si="98"/>
        <v>3.141592654</v>
      </c>
      <c r="DA80" s="73">
        <f t="shared" si="99"/>
        <v>43.26787455</v>
      </c>
      <c r="DB80" s="73">
        <f t="shared" si="100"/>
        <v>1.027867638</v>
      </c>
      <c r="DC80" s="74">
        <f t="shared" si="101"/>
        <v>44.47364799</v>
      </c>
      <c r="DD80" s="75">
        <f t="shared" si="102"/>
        <v>-177.894592</v>
      </c>
      <c r="DE80" s="75">
        <f t="shared" si="103"/>
        <v>0</v>
      </c>
      <c r="DF80" s="75">
        <f t="shared" si="104"/>
        <v>3.141592654</v>
      </c>
      <c r="DG80" s="75">
        <f t="shared" si="105"/>
        <v>177.894592</v>
      </c>
      <c r="DH80" s="50">
        <f t="shared" ref="DH80:DJ80" si="1462">DH$1*AA80</f>
        <v>3.141592654</v>
      </c>
      <c r="DI80" s="50">
        <f t="shared" si="1462"/>
        <v>0</v>
      </c>
      <c r="DJ80" s="50">
        <f t="shared" si="1462"/>
        <v>0</v>
      </c>
      <c r="DK80" s="72">
        <f t="shared" si="107"/>
        <v>3.141592654</v>
      </c>
      <c r="DL80" s="72">
        <f t="shared" si="108"/>
        <v>3.141592654</v>
      </c>
      <c r="DM80" s="72">
        <f t="shared" si="109"/>
        <v>3.141592654</v>
      </c>
      <c r="DN80" s="73">
        <f t="shared" ref="DN80:DP80" si="1463">POWER(AE80,DN$1)</f>
        <v>3.510657976</v>
      </c>
      <c r="DO80" s="73">
        <f t="shared" si="1463"/>
        <v>6.364364774</v>
      </c>
      <c r="DP80" s="73">
        <f t="shared" si="1463"/>
        <v>1.027867638</v>
      </c>
      <c r="DQ80" s="74">
        <f t="shared" si="111"/>
        <v>22.96575759</v>
      </c>
      <c r="DR80" s="75">
        <f t="shared" si="112"/>
        <v>413.3836366</v>
      </c>
      <c r="DS80" s="75">
        <f t="shared" si="113"/>
        <v>0</v>
      </c>
      <c r="DT80" s="75">
        <f t="shared" si="114"/>
        <v>0</v>
      </c>
      <c r="DU80" s="75">
        <f t="shared" si="115"/>
        <v>413.3836366</v>
      </c>
      <c r="DV80" s="50">
        <f t="shared" si="116"/>
        <v>0</v>
      </c>
      <c r="DW80" s="72">
        <f t="shared" si="117"/>
        <v>0</v>
      </c>
      <c r="DX80" s="72">
        <f t="shared" si="118"/>
        <v>0</v>
      </c>
      <c r="DY80" s="72">
        <f t="shared" si="119"/>
        <v>0</v>
      </c>
      <c r="DZ80" s="73">
        <f t="shared" si="120"/>
        <v>1.05651188</v>
      </c>
      <c r="EA80" s="74">
        <f t="shared" si="121"/>
        <v>1.05651188</v>
      </c>
      <c r="EB80" s="75">
        <f t="shared" si="122"/>
        <v>28.52582077</v>
      </c>
      <c r="EC80" s="75">
        <f t="shared" si="123"/>
        <v>0</v>
      </c>
      <c r="ED80" s="75">
        <f t="shared" si="124"/>
        <v>0</v>
      </c>
      <c r="EE80" s="75">
        <f t="shared" si="125"/>
        <v>28.52582077</v>
      </c>
      <c r="EF80" s="76">
        <f t="shared" ref="EF80:EG80" si="1464">CH80+CR80+DD80+DR80+EB80</f>
        <v>795.9583111</v>
      </c>
      <c r="EG80" s="76">
        <f t="shared" si="1464"/>
        <v>0</v>
      </c>
      <c r="EH80" s="76">
        <f t="shared" si="127"/>
        <v>0</v>
      </c>
      <c r="EI80" s="77">
        <f t="shared" si="128"/>
        <v>795.9583111</v>
      </c>
      <c r="EJ80" s="50">
        <f t="shared" si="129"/>
        <v>0</v>
      </c>
      <c r="EK80" s="72">
        <f t="shared" si="130"/>
        <v>0</v>
      </c>
      <c r="EL80" s="72">
        <f t="shared" si="131"/>
        <v>0</v>
      </c>
      <c r="EM80" s="72">
        <f t="shared" si="132"/>
        <v>0</v>
      </c>
      <c r="EN80" s="73">
        <f t="shared" si="133"/>
        <v>28.21273314</v>
      </c>
      <c r="EO80" s="74">
        <f t="shared" si="134"/>
        <v>28.21273314</v>
      </c>
      <c r="EP80" s="75">
        <f t="shared" si="135"/>
        <v>146.5976616</v>
      </c>
      <c r="EQ80" s="75">
        <f t="shared" si="136"/>
        <v>0</v>
      </c>
      <c r="ER80" s="75">
        <f t="shared" si="137"/>
        <v>0</v>
      </c>
      <c r="ES80" s="75">
        <f t="shared" si="138"/>
        <v>146.5976616</v>
      </c>
      <c r="ET80" s="76">
        <f t="shared" ref="ET80:EU80" si="1465">BV80+EP80</f>
        <v>4.293012915</v>
      </c>
      <c r="EU80" s="76">
        <f t="shared" si="1465"/>
        <v>0</v>
      </c>
      <c r="EV80" s="76">
        <f t="shared" si="140"/>
        <v>0</v>
      </c>
      <c r="EW80" s="77">
        <f t="shared" si="141"/>
        <v>4.293012915</v>
      </c>
      <c r="EX80" s="50">
        <f t="shared" si="142"/>
        <v>0</v>
      </c>
      <c r="EY80" s="72">
        <f t="shared" si="143"/>
        <v>0</v>
      </c>
      <c r="EZ80" s="72">
        <f t="shared" si="144"/>
        <v>0</v>
      </c>
      <c r="FA80" s="72">
        <f t="shared" si="145"/>
        <v>0</v>
      </c>
      <c r="FB80" s="73">
        <f t="shared" si="146"/>
        <v>1.625252084</v>
      </c>
      <c r="FC80" s="74">
        <f t="shared" si="147"/>
        <v>1.625252084</v>
      </c>
      <c r="FD80" s="75">
        <f t="shared" si="148"/>
        <v>0.4299878114</v>
      </c>
      <c r="FE80" s="75">
        <f t="shared" si="149"/>
        <v>0</v>
      </c>
      <c r="FF80" s="75">
        <f t="shared" si="150"/>
        <v>0</v>
      </c>
      <c r="FG80" s="75">
        <f t="shared" si="151"/>
        <v>0.4299878114</v>
      </c>
      <c r="FH80" s="50">
        <f t="shared" si="152"/>
        <v>6.283185307</v>
      </c>
      <c r="FI80" s="72">
        <f t="shared" si="153"/>
        <v>6.283185307</v>
      </c>
      <c r="FJ80" s="72">
        <f t="shared" si="154"/>
        <v>0</v>
      </c>
      <c r="FK80" s="72">
        <f t="shared" si="155"/>
        <v>0</v>
      </c>
      <c r="FL80" s="73">
        <f t="shared" si="156"/>
        <v>12.32471942</v>
      </c>
      <c r="FM80" s="74">
        <f t="shared" si="157"/>
        <v>12.32471942</v>
      </c>
      <c r="FN80" s="75">
        <f t="shared" si="158"/>
        <v>-12.32471942</v>
      </c>
      <c r="FO80" s="75">
        <f t="shared" si="159"/>
        <v>0</v>
      </c>
      <c r="FP80" s="75">
        <f t="shared" si="160"/>
        <v>3.141592654</v>
      </c>
      <c r="FQ80" s="75">
        <f t="shared" si="161"/>
        <v>12.32471942</v>
      </c>
      <c r="FR80" s="76">
        <f t="shared" si="162"/>
        <v>6.768374899</v>
      </c>
      <c r="FS80" s="76">
        <f t="shared" si="163"/>
        <v>0</v>
      </c>
      <c r="FT80" s="76">
        <f t="shared" si="164"/>
        <v>0</v>
      </c>
      <c r="FU80" s="77">
        <f t="shared" si="165"/>
        <v>6.768374899</v>
      </c>
      <c r="FV80" s="50">
        <f t="shared" si="166"/>
        <v>0</v>
      </c>
      <c r="FW80" s="50">
        <f t="shared" si="167"/>
        <v>0</v>
      </c>
      <c r="FX80" s="72">
        <f t="shared" si="168"/>
        <v>0</v>
      </c>
      <c r="FY80" s="72">
        <f t="shared" si="169"/>
        <v>0</v>
      </c>
      <c r="FZ80" s="72">
        <f t="shared" si="170"/>
        <v>0</v>
      </c>
      <c r="GA80" s="73">
        <f t="shared" si="171"/>
        <v>6.768374899</v>
      </c>
      <c r="GB80" s="73">
        <f t="shared" si="172"/>
        <v>2.325647317</v>
      </c>
      <c r="GC80" s="74">
        <f t="shared" si="173"/>
        <v>15.74085293</v>
      </c>
      <c r="GD80" s="75">
        <f t="shared" si="174"/>
        <v>1.748983659</v>
      </c>
      <c r="GE80" s="75">
        <f t="shared" si="175"/>
        <v>0</v>
      </c>
      <c r="GF80" s="75">
        <f t="shared" si="176"/>
        <v>0</v>
      </c>
      <c r="GG80" s="75">
        <f t="shared" si="177"/>
        <v>1.748983659</v>
      </c>
      <c r="GH80" s="78">
        <f t="shared" si="178"/>
        <v>-0.5</v>
      </c>
      <c r="GI80" s="78">
        <f t="shared" si="179"/>
        <v>-0.8660254038</v>
      </c>
      <c r="GJ80" s="78">
        <f t="shared" si="180"/>
        <v>-2.094395102</v>
      </c>
      <c r="GK80" s="78">
        <f t="shared" si="181"/>
        <v>1</v>
      </c>
      <c r="GL80" s="79">
        <f t="shared" si="182"/>
        <v>-0.5</v>
      </c>
      <c r="GM80" s="79">
        <f t="shared" si="183"/>
        <v>0.8660254038</v>
      </c>
      <c r="GN80" s="79">
        <f t="shared" si="184"/>
        <v>2.094395102</v>
      </c>
      <c r="GO80" s="79">
        <f t="shared" si="185"/>
        <v>1</v>
      </c>
      <c r="GP80" s="50">
        <f t="shared" si="186"/>
        <v>-2.094395102</v>
      </c>
      <c r="GQ80" s="50">
        <f t="shared" si="187"/>
        <v>0</v>
      </c>
      <c r="GR80" s="72">
        <f t="shared" si="188"/>
        <v>-2.094395102</v>
      </c>
      <c r="GS80" s="72">
        <f t="shared" si="189"/>
        <v>-2.094395102</v>
      </c>
      <c r="GT80" s="72">
        <f t="shared" si="190"/>
        <v>-2.094395102</v>
      </c>
      <c r="GU80" s="73">
        <f t="shared" si="191"/>
        <v>1</v>
      </c>
      <c r="GV80" s="73">
        <f t="shared" si="192"/>
        <v>0.4299878114</v>
      </c>
      <c r="GW80" s="74">
        <f t="shared" si="193"/>
        <v>0.4299878114</v>
      </c>
      <c r="GX80" s="75">
        <f t="shared" si="194"/>
        <v>-0.2149939057</v>
      </c>
      <c r="GY80" s="75">
        <f t="shared" si="195"/>
        <v>-0.372380368</v>
      </c>
      <c r="GZ80" s="75">
        <f t="shared" si="196"/>
        <v>-2.094395102</v>
      </c>
      <c r="HA80" s="75">
        <f t="shared" si="197"/>
        <v>0.4299878114</v>
      </c>
      <c r="HB80" s="50">
        <f t="shared" si="198"/>
        <v>2.094395102</v>
      </c>
      <c r="HC80" s="50">
        <f t="shared" si="199"/>
        <v>0</v>
      </c>
      <c r="HD80" s="72">
        <f t="shared" si="200"/>
        <v>2.094395102</v>
      </c>
      <c r="HE80" s="72">
        <f t="shared" si="201"/>
        <v>2.094395102</v>
      </c>
      <c r="HF80" s="72">
        <f t="shared" si="202"/>
        <v>2.094395102</v>
      </c>
      <c r="HG80" s="73">
        <f t="shared" si="203"/>
        <v>1</v>
      </c>
      <c r="HH80" s="73">
        <f t="shared" si="204"/>
        <v>1.748983659</v>
      </c>
      <c r="HI80" s="74">
        <f t="shared" si="205"/>
        <v>1.748983659</v>
      </c>
      <c r="HJ80" s="75">
        <f t="shared" si="206"/>
        <v>-0.8744918293</v>
      </c>
      <c r="HK80" s="75">
        <f t="shared" si="207"/>
        <v>1.514664279</v>
      </c>
      <c r="HL80" s="75">
        <f t="shared" si="208"/>
        <v>2.094395102</v>
      </c>
      <c r="HM80" s="75">
        <f t="shared" si="209"/>
        <v>1.748983659</v>
      </c>
      <c r="HN80" s="50">
        <f t="shared" si="210"/>
        <v>2.094395102</v>
      </c>
      <c r="HO80" s="50">
        <f t="shared" si="211"/>
        <v>0</v>
      </c>
      <c r="HP80" s="72">
        <f t="shared" si="212"/>
        <v>2.094395102</v>
      </c>
      <c r="HQ80" s="72">
        <f t="shared" si="213"/>
        <v>2.094395102</v>
      </c>
      <c r="HR80" s="72">
        <f t="shared" si="214"/>
        <v>2.094395102</v>
      </c>
      <c r="HS80" s="73">
        <f t="shared" si="215"/>
        <v>1</v>
      </c>
      <c r="HT80" s="73">
        <f t="shared" si="216"/>
        <v>0.4299878114</v>
      </c>
      <c r="HU80" s="74">
        <f t="shared" si="217"/>
        <v>0.4299878114</v>
      </c>
      <c r="HV80" s="75">
        <f t="shared" si="218"/>
        <v>-0.2149939057</v>
      </c>
      <c r="HW80" s="75">
        <f t="shared" si="219"/>
        <v>0.372380368</v>
      </c>
      <c r="HX80" s="75">
        <f t="shared" si="220"/>
        <v>2.094395102</v>
      </c>
      <c r="HY80" s="75">
        <f t="shared" si="221"/>
        <v>0.4299878114</v>
      </c>
      <c r="HZ80" s="50">
        <f t="shared" si="222"/>
        <v>-2.094395102</v>
      </c>
      <c r="IA80" s="50">
        <f t="shared" si="223"/>
        <v>0</v>
      </c>
      <c r="IB80" s="72">
        <f t="shared" si="224"/>
        <v>-2.094395102</v>
      </c>
      <c r="IC80" s="72">
        <f t="shared" si="225"/>
        <v>-2.094395102</v>
      </c>
      <c r="ID80" s="72">
        <f t="shared" si="226"/>
        <v>-2.094395102</v>
      </c>
      <c r="IE80" s="73">
        <f t="shared" si="227"/>
        <v>1</v>
      </c>
      <c r="IF80" s="73">
        <f t="shared" si="228"/>
        <v>1.748983659</v>
      </c>
      <c r="IG80" s="74">
        <f t="shared" si="229"/>
        <v>1.748983659</v>
      </c>
      <c r="IH80" s="75">
        <f t="shared" si="230"/>
        <v>-0.8744918293</v>
      </c>
      <c r="II80" s="75">
        <f t="shared" si="231"/>
        <v>-1.514664279</v>
      </c>
      <c r="IJ80" s="75">
        <f t="shared" si="232"/>
        <v>-2.094395102</v>
      </c>
      <c r="IK80" s="75">
        <f t="shared" si="233"/>
        <v>1.748983659</v>
      </c>
    </row>
    <row r="81" ht="12.75" customHeight="1">
      <c r="A81" s="80">
        <f>'Cubic Input'!P85</f>
        <v>0.1421007032</v>
      </c>
      <c r="B81" s="80">
        <f>'Cubic Input'!Q85</f>
        <v>-0.6248495741</v>
      </c>
      <c r="C81" s="80">
        <f>'Cubic Input'!R85</f>
        <v>0.8456585947</v>
      </c>
      <c r="D81" s="80">
        <f>'Cubic Input'!S85</f>
        <v>0.02154087207</v>
      </c>
      <c r="E81" s="80">
        <f t="shared" ref="E81:H81" si="1466">0</f>
        <v>0</v>
      </c>
      <c r="F81" s="80">
        <f t="shared" si="1466"/>
        <v>0</v>
      </c>
      <c r="G81" s="80">
        <f t="shared" si="1466"/>
        <v>0</v>
      </c>
      <c r="H81" s="81">
        <f t="shared" si="1466"/>
        <v>0</v>
      </c>
      <c r="I81" s="65">
        <f>'Cubic Input'!M85</f>
        <v>-0.01408163058</v>
      </c>
      <c r="J81" s="66">
        <f t="shared" si="27"/>
        <v>-0.0250075879</v>
      </c>
      <c r="K81" s="66">
        <f t="shared" si="28"/>
        <v>-0.0250075879</v>
      </c>
      <c r="L81" s="67">
        <f t="shared" si="29"/>
        <v>2.211119143</v>
      </c>
      <c r="M81" s="67">
        <f t="shared" si="30"/>
        <v>-1.08289587</v>
      </c>
      <c r="N81" s="68">
        <f t="shared" si="31"/>
        <v>2.211119143</v>
      </c>
      <c r="O81" s="68">
        <f t="shared" si="32"/>
        <v>1.08289587</v>
      </c>
      <c r="P81" s="69">
        <f t="shared" si="33"/>
        <v>-0.0250075879</v>
      </c>
      <c r="Q81" s="69">
        <f t="shared" si="34"/>
        <v>0</v>
      </c>
      <c r="R81" s="70">
        <f t="shared" ref="R81:U81" si="1467">ATAN2(A81,E81)</f>
        <v>0</v>
      </c>
      <c r="S81" s="70">
        <f t="shared" si="1467"/>
        <v>3.141592654</v>
      </c>
      <c r="T81" s="70">
        <f t="shared" si="1467"/>
        <v>0</v>
      </c>
      <c r="U81" s="70">
        <f t="shared" si="1467"/>
        <v>0</v>
      </c>
      <c r="V81" s="70">
        <f t="shared" ref="V81:Y81" si="1468">SQRT(POWER(A81,2)+POWER(E81,2))</f>
        <v>0.1421007032</v>
      </c>
      <c r="W81" s="70">
        <f t="shared" si="1468"/>
        <v>0.6248495741</v>
      </c>
      <c r="X81" s="70">
        <f t="shared" si="1468"/>
        <v>0.8456585947</v>
      </c>
      <c r="Y81" s="70">
        <f t="shared" si="1468"/>
        <v>0.02154087207</v>
      </c>
      <c r="Z81" s="71">
        <f t="shared" ref="Z81:AC81" si="1469">R81-$R81</f>
        <v>0</v>
      </c>
      <c r="AA81" s="71">
        <f t="shared" si="1469"/>
        <v>3.141592654</v>
      </c>
      <c r="AB81" s="71">
        <f t="shared" si="1469"/>
        <v>0</v>
      </c>
      <c r="AC81" s="71">
        <f t="shared" si="1469"/>
        <v>0</v>
      </c>
      <c r="AD81" s="71">
        <f t="shared" ref="AD81:AG81" si="1470">V81/$V81</f>
        <v>1</v>
      </c>
      <c r="AE81" s="71">
        <f t="shared" si="1470"/>
        <v>4.397230698</v>
      </c>
      <c r="AF81" s="71">
        <f t="shared" si="1470"/>
        <v>5.951121817</v>
      </c>
      <c r="AG81" s="71">
        <f t="shared" si="1470"/>
        <v>0.1515887789</v>
      </c>
      <c r="AH81" s="80">
        <f t="shared" ref="AH81:AK81" si="1471">AD81*COS(Z81)</f>
        <v>1</v>
      </c>
      <c r="AI81" s="80">
        <f t="shared" si="1471"/>
        <v>-4.397230698</v>
      </c>
      <c r="AJ81" s="80">
        <f t="shared" si="1471"/>
        <v>5.951121817</v>
      </c>
      <c r="AK81" s="80">
        <f t="shared" si="1471"/>
        <v>0.1515887789</v>
      </c>
      <c r="AL81" s="80">
        <f t="shared" ref="AL81:AO81" si="1472">AD81*SIN(Z81)</f>
        <v>0</v>
      </c>
      <c r="AM81" s="80">
        <f t="shared" si="1472"/>
        <v>0</v>
      </c>
      <c r="AN81" s="80">
        <f t="shared" si="1472"/>
        <v>0</v>
      </c>
      <c r="AO81" s="80">
        <f t="shared" si="1472"/>
        <v>0</v>
      </c>
      <c r="AP81" s="50">
        <f t="shared" si="41"/>
        <v>9.424777961</v>
      </c>
      <c r="AQ81" s="72">
        <f t="shared" si="42"/>
        <v>9.424777961</v>
      </c>
      <c r="AR81" s="72">
        <f t="shared" si="43"/>
        <v>3.141592654</v>
      </c>
      <c r="AS81" s="72">
        <f t="shared" si="44"/>
        <v>3.141592654</v>
      </c>
      <c r="AT81" s="73">
        <f t="shared" si="45"/>
        <v>85.02326015</v>
      </c>
      <c r="AU81" s="74">
        <f t="shared" si="46"/>
        <v>85.02326015</v>
      </c>
      <c r="AV81" s="75">
        <f t="shared" si="47"/>
        <v>170.0465203</v>
      </c>
      <c r="AW81" s="75">
        <f t="shared" si="48"/>
        <v>0</v>
      </c>
      <c r="AX81" s="75">
        <f t="shared" si="49"/>
        <v>0</v>
      </c>
      <c r="AY81" s="75">
        <f t="shared" si="50"/>
        <v>170.0465203</v>
      </c>
      <c r="AZ81" s="50">
        <f t="shared" ref="AZ81:BA81" si="1473">AZ$1*AA81</f>
        <v>3.141592654</v>
      </c>
      <c r="BA81" s="50">
        <f t="shared" si="1473"/>
        <v>0</v>
      </c>
      <c r="BB81" s="72">
        <f t="shared" si="52"/>
        <v>3.141592654</v>
      </c>
      <c r="BC81" s="72">
        <f t="shared" si="53"/>
        <v>3.141592654</v>
      </c>
      <c r="BD81" s="72">
        <f t="shared" si="54"/>
        <v>3.141592654</v>
      </c>
      <c r="BE81" s="73">
        <f t="shared" ref="BE81:BF81" si="1474">POWER(AE81,BE$1)</f>
        <v>4.397230698</v>
      </c>
      <c r="BF81" s="73">
        <f t="shared" si="1474"/>
        <v>5.951121817</v>
      </c>
      <c r="BG81" s="74">
        <f t="shared" si="56"/>
        <v>26.16845554</v>
      </c>
      <c r="BH81" s="75">
        <f t="shared" si="57"/>
        <v>-235.5160999</v>
      </c>
      <c r="BI81" s="75">
        <f t="shared" si="58"/>
        <v>0</v>
      </c>
      <c r="BJ81" s="75">
        <f t="shared" si="59"/>
        <v>3.141592654</v>
      </c>
      <c r="BK81" s="75">
        <f t="shared" si="60"/>
        <v>235.5160999</v>
      </c>
      <c r="BL81" s="50">
        <f t="shared" si="61"/>
        <v>0</v>
      </c>
      <c r="BM81" s="72">
        <f t="shared" si="62"/>
        <v>0</v>
      </c>
      <c r="BN81" s="72">
        <f t="shared" si="63"/>
        <v>0</v>
      </c>
      <c r="BO81" s="72">
        <f t="shared" si="64"/>
        <v>0</v>
      </c>
      <c r="BP81" s="73">
        <f t="shared" si="65"/>
        <v>0.1515887789</v>
      </c>
      <c r="BQ81" s="74">
        <f t="shared" si="66"/>
        <v>0.1515887789</v>
      </c>
      <c r="BR81" s="75">
        <f t="shared" si="67"/>
        <v>-4.092897031</v>
      </c>
      <c r="BS81" s="75">
        <f t="shared" si="68"/>
        <v>0</v>
      </c>
      <c r="BT81" s="75">
        <f t="shared" si="69"/>
        <v>3.141592654</v>
      </c>
      <c r="BU81" s="75">
        <f t="shared" si="70"/>
        <v>4.092897031</v>
      </c>
      <c r="BV81" s="76">
        <f t="shared" ref="BV81:BW81" si="1475">AV81+BH81+BR81</f>
        <v>-69.5624766</v>
      </c>
      <c r="BW81" s="76">
        <f t="shared" si="1475"/>
        <v>0</v>
      </c>
      <c r="BX81" s="76">
        <f t="shared" si="72"/>
        <v>3.141592654</v>
      </c>
      <c r="BY81" s="77">
        <f t="shared" si="73"/>
        <v>69.5624766</v>
      </c>
      <c r="BZ81" s="50">
        <f t="shared" ref="BZ81:CA81" si="1476">BZ$1*AA81</f>
        <v>6.283185307</v>
      </c>
      <c r="CA81" s="50">
        <f t="shared" si="1476"/>
        <v>0</v>
      </c>
      <c r="CB81" s="72">
        <f t="shared" si="75"/>
        <v>6.283185307</v>
      </c>
      <c r="CC81" s="72">
        <f t="shared" si="76"/>
        <v>0</v>
      </c>
      <c r="CD81" s="72">
        <f t="shared" si="77"/>
        <v>0</v>
      </c>
      <c r="CE81" s="73">
        <f t="shared" ref="CE81:CF81" si="1477">POWER(AE81,CE$1)</f>
        <v>19.33563781</v>
      </c>
      <c r="CF81" s="73">
        <f t="shared" si="1477"/>
        <v>35.41585088</v>
      </c>
      <c r="CG81" s="74">
        <f t="shared" si="79"/>
        <v>684.7880654</v>
      </c>
      <c r="CH81" s="75">
        <f t="shared" si="80"/>
        <v>-684.7880654</v>
      </c>
      <c r="CI81" s="75">
        <f t="shared" si="81"/>
        <v>0</v>
      </c>
      <c r="CJ81" s="75">
        <f t="shared" si="82"/>
        <v>3.141592654</v>
      </c>
      <c r="CK81" s="75">
        <f t="shared" si="83"/>
        <v>684.7880654</v>
      </c>
      <c r="CL81" s="50">
        <f t="shared" si="84"/>
        <v>0</v>
      </c>
      <c r="CM81" s="72">
        <f t="shared" si="85"/>
        <v>0</v>
      </c>
      <c r="CN81" s="72">
        <f t="shared" si="86"/>
        <v>0</v>
      </c>
      <c r="CO81" s="72">
        <f t="shared" si="87"/>
        <v>0</v>
      </c>
      <c r="CP81" s="73">
        <f t="shared" si="88"/>
        <v>210.7640428</v>
      </c>
      <c r="CQ81" s="74">
        <f t="shared" si="89"/>
        <v>210.7640428</v>
      </c>
      <c r="CR81" s="75">
        <f t="shared" si="90"/>
        <v>843.0561714</v>
      </c>
      <c r="CS81" s="75">
        <f t="shared" si="91"/>
        <v>0</v>
      </c>
      <c r="CT81" s="75">
        <f t="shared" si="92"/>
        <v>0</v>
      </c>
      <c r="CU81" s="75">
        <f t="shared" si="93"/>
        <v>843.0561714</v>
      </c>
      <c r="CV81" s="50">
        <f t="shared" si="94"/>
        <v>9.424777961</v>
      </c>
      <c r="CW81" s="50">
        <f t="shared" si="95"/>
        <v>0</v>
      </c>
      <c r="CX81" s="72">
        <f t="shared" si="96"/>
        <v>9.424777961</v>
      </c>
      <c r="CY81" s="72">
        <f t="shared" si="97"/>
        <v>3.141592654</v>
      </c>
      <c r="CZ81" s="72">
        <f t="shared" si="98"/>
        <v>3.141592654</v>
      </c>
      <c r="DA81" s="73">
        <f t="shared" si="99"/>
        <v>85.02326015</v>
      </c>
      <c r="DB81" s="73">
        <f t="shared" si="100"/>
        <v>0.1515887789</v>
      </c>
      <c r="DC81" s="74">
        <f t="shared" si="101"/>
        <v>12.88857219</v>
      </c>
      <c r="DD81" s="75">
        <f t="shared" si="102"/>
        <v>-51.55428874</v>
      </c>
      <c r="DE81" s="75">
        <f t="shared" si="103"/>
        <v>0</v>
      </c>
      <c r="DF81" s="75">
        <f t="shared" si="104"/>
        <v>3.141592654</v>
      </c>
      <c r="DG81" s="75">
        <f t="shared" si="105"/>
        <v>51.55428874</v>
      </c>
      <c r="DH81" s="50">
        <f t="shared" ref="DH81:DJ81" si="1478">DH$1*AA81</f>
        <v>3.141592654</v>
      </c>
      <c r="DI81" s="50">
        <f t="shared" si="1478"/>
        <v>0</v>
      </c>
      <c r="DJ81" s="50">
        <f t="shared" si="1478"/>
        <v>0</v>
      </c>
      <c r="DK81" s="72">
        <f t="shared" si="107"/>
        <v>3.141592654</v>
      </c>
      <c r="DL81" s="72">
        <f t="shared" si="108"/>
        <v>3.141592654</v>
      </c>
      <c r="DM81" s="72">
        <f t="shared" si="109"/>
        <v>3.141592654</v>
      </c>
      <c r="DN81" s="73">
        <f t="shared" ref="DN81:DP81" si="1479">POWER(AE81,DN$1)</f>
        <v>4.397230698</v>
      </c>
      <c r="DO81" s="73">
        <f t="shared" si="1479"/>
        <v>5.951121817</v>
      </c>
      <c r="DP81" s="73">
        <f t="shared" si="1479"/>
        <v>0.1515887789</v>
      </c>
      <c r="DQ81" s="74">
        <f t="shared" si="111"/>
        <v>3.966844222</v>
      </c>
      <c r="DR81" s="75">
        <f t="shared" si="112"/>
        <v>71.40319599</v>
      </c>
      <c r="DS81" s="75">
        <f t="shared" si="113"/>
        <v>0</v>
      </c>
      <c r="DT81" s="75">
        <f t="shared" si="114"/>
        <v>0</v>
      </c>
      <c r="DU81" s="75">
        <f t="shared" si="115"/>
        <v>71.40319599</v>
      </c>
      <c r="DV81" s="50">
        <f t="shared" si="116"/>
        <v>0</v>
      </c>
      <c r="DW81" s="72">
        <f t="shared" si="117"/>
        <v>0</v>
      </c>
      <c r="DX81" s="72">
        <f t="shared" si="118"/>
        <v>0</v>
      </c>
      <c r="DY81" s="72">
        <f t="shared" si="119"/>
        <v>0</v>
      </c>
      <c r="DZ81" s="73">
        <f t="shared" si="120"/>
        <v>0.02297915789</v>
      </c>
      <c r="EA81" s="74">
        <f t="shared" si="121"/>
        <v>0.02297915789</v>
      </c>
      <c r="EB81" s="75">
        <f t="shared" si="122"/>
        <v>0.6204372631</v>
      </c>
      <c r="EC81" s="75">
        <f t="shared" si="123"/>
        <v>0</v>
      </c>
      <c r="ED81" s="75">
        <f t="shared" si="124"/>
        <v>0</v>
      </c>
      <c r="EE81" s="75">
        <f t="shared" si="125"/>
        <v>0.6204372631</v>
      </c>
      <c r="EF81" s="76">
        <f t="shared" ref="EF81:EG81" si="1480">CH81+CR81+DD81+DR81+EB81</f>
        <v>178.7374505</v>
      </c>
      <c r="EG81" s="76">
        <f t="shared" si="1480"/>
        <v>0</v>
      </c>
      <c r="EH81" s="76">
        <f t="shared" si="127"/>
        <v>0</v>
      </c>
      <c r="EI81" s="77">
        <f t="shared" si="128"/>
        <v>178.7374505</v>
      </c>
      <c r="EJ81" s="50">
        <f t="shared" si="129"/>
        <v>0</v>
      </c>
      <c r="EK81" s="72">
        <f t="shared" si="130"/>
        <v>0</v>
      </c>
      <c r="EL81" s="72">
        <f t="shared" si="131"/>
        <v>0</v>
      </c>
      <c r="EM81" s="72">
        <f t="shared" si="132"/>
        <v>0</v>
      </c>
      <c r="EN81" s="73">
        <f t="shared" si="133"/>
        <v>13.36927262</v>
      </c>
      <c r="EO81" s="74">
        <f t="shared" si="134"/>
        <v>13.36927262</v>
      </c>
      <c r="EP81" s="75">
        <f t="shared" si="135"/>
        <v>69.46877833</v>
      </c>
      <c r="EQ81" s="75">
        <f t="shared" si="136"/>
        <v>0</v>
      </c>
      <c r="ER81" s="75">
        <f t="shared" si="137"/>
        <v>0</v>
      </c>
      <c r="ES81" s="75">
        <f t="shared" si="138"/>
        <v>69.46877833</v>
      </c>
      <c r="ET81" s="76">
        <f t="shared" ref="ET81:EU81" si="1481">BV81+EP81</f>
        <v>-0.09369827163</v>
      </c>
      <c r="EU81" s="76">
        <f t="shared" si="1481"/>
        <v>0</v>
      </c>
      <c r="EV81" s="76">
        <f t="shared" si="140"/>
        <v>3.141592654</v>
      </c>
      <c r="EW81" s="77">
        <f t="shared" si="141"/>
        <v>0.09369827163</v>
      </c>
      <c r="EX81" s="50">
        <f t="shared" si="142"/>
        <v>1.047197551</v>
      </c>
      <c r="EY81" s="72">
        <f t="shared" si="143"/>
        <v>1.047197551</v>
      </c>
      <c r="EZ81" s="72">
        <f t="shared" si="144"/>
        <v>1.047197551</v>
      </c>
      <c r="FA81" s="72">
        <f t="shared" si="145"/>
        <v>1.047197551</v>
      </c>
      <c r="FB81" s="73">
        <f t="shared" si="146"/>
        <v>0.4541965802</v>
      </c>
      <c r="FC81" s="74">
        <f t="shared" si="147"/>
        <v>0.4541965802</v>
      </c>
      <c r="FD81" s="75">
        <f t="shared" si="148"/>
        <v>0.06008267744</v>
      </c>
      <c r="FE81" s="75">
        <f t="shared" si="149"/>
        <v>0.10406625</v>
      </c>
      <c r="FF81" s="75">
        <f t="shared" si="150"/>
        <v>1.047197551</v>
      </c>
      <c r="FG81" s="75">
        <f t="shared" si="151"/>
        <v>0.1201653549</v>
      </c>
      <c r="FH81" s="50">
        <f t="shared" si="152"/>
        <v>6.283185307</v>
      </c>
      <c r="FI81" s="72">
        <f t="shared" si="153"/>
        <v>6.283185307</v>
      </c>
      <c r="FJ81" s="72">
        <f t="shared" si="154"/>
        <v>0</v>
      </c>
      <c r="FK81" s="72">
        <f t="shared" si="155"/>
        <v>0</v>
      </c>
      <c r="FL81" s="73">
        <f t="shared" si="156"/>
        <v>19.33563781</v>
      </c>
      <c r="FM81" s="74">
        <f t="shared" si="157"/>
        <v>19.33563781</v>
      </c>
      <c r="FN81" s="75">
        <f t="shared" si="158"/>
        <v>-19.33563781</v>
      </c>
      <c r="FO81" s="75">
        <f t="shared" si="159"/>
        <v>0</v>
      </c>
      <c r="FP81" s="75">
        <f t="shared" si="160"/>
        <v>3.141592654</v>
      </c>
      <c r="FQ81" s="75">
        <f t="shared" si="161"/>
        <v>19.33563781</v>
      </c>
      <c r="FR81" s="76">
        <f t="shared" si="162"/>
        <v>-1.48227236</v>
      </c>
      <c r="FS81" s="76">
        <f t="shared" si="163"/>
        <v>0</v>
      </c>
      <c r="FT81" s="76">
        <f t="shared" si="164"/>
        <v>3.141592654</v>
      </c>
      <c r="FU81" s="77">
        <f t="shared" si="165"/>
        <v>1.48227236</v>
      </c>
      <c r="FV81" s="50">
        <f t="shared" si="166"/>
        <v>3.141592654</v>
      </c>
      <c r="FW81" s="50">
        <f t="shared" si="167"/>
        <v>-1.047197551</v>
      </c>
      <c r="FX81" s="72">
        <f t="shared" si="168"/>
        <v>2.094395102</v>
      </c>
      <c r="FY81" s="72">
        <f t="shared" si="169"/>
        <v>2.094395102</v>
      </c>
      <c r="FZ81" s="72">
        <f t="shared" si="170"/>
        <v>2.094395102</v>
      </c>
      <c r="GA81" s="73">
        <f t="shared" si="171"/>
        <v>1.48227236</v>
      </c>
      <c r="GB81" s="73">
        <f t="shared" si="172"/>
        <v>8.321866157</v>
      </c>
      <c r="GC81" s="74">
        <f t="shared" si="173"/>
        <v>12.33527219</v>
      </c>
      <c r="GD81" s="75">
        <f t="shared" si="174"/>
        <v>-0.6852928995</v>
      </c>
      <c r="GE81" s="75">
        <f t="shared" si="175"/>
        <v>1.18696212</v>
      </c>
      <c r="GF81" s="75">
        <f t="shared" si="176"/>
        <v>2.094395102</v>
      </c>
      <c r="GG81" s="75">
        <f t="shared" si="177"/>
        <v>1.370585799</v>
      </c>
      <c r="GH81" s="78">
        <f t="shared" si="178"/>
        <v>-0.5</v>
      </c>
      <c r="GI81" s="78">
        <f t="shared" si="179"/>
        <v>-0.8660254038</v>
      </c>
      <c r="GJ81" s="78">
        <f t="shared" si="180"/>
        <v>-2.094395102</v>
      </c>
      <c r="GK81" s="78">
        <f t="shared" si="181"/>
        <v>1</v>
      </c>
      <c r="GL81" s="79">
        <f t="shared" si="182"/>
        <v>-0.5</v>
      </c>
      <c r="GM81" s="79">
        <f t="shared" si="183"/>
        <v>0.8660254038</v>
      </c>
      <c r="GN81" s="79">
        <f t="shared" si="184"/>
        <v>2.094395102</v>
      </c>
      <c r="GO81" s="79">
        <f t="shared" si="185"/>
        <v>1</v>
      </c>
      <c r="GP81" s="50">
        <f t="shared" si="186"/>
        <v>-2.094395102</v>
      </c>
      <c r="GQ81" s="50">
        <f t="shared" si="187"/>
        <v>1.047197551</v>
      </c>
      <c r="GR81" s="72">
        <f t="shared" si="188"/>
        <v>-1.047197551</v>
      </c>
      <c r="GS81" s="72">
        <f t="shared" si="189"/>
        <v>-1.047197551</v>
      </c>
      <c r="GT81" s="72">
        <f t="shared" si="190"/>
        <v>-1.047197551</v>
      </c>
      <c r="GU81" s="73">
        <f t="shared" si="191"/>
        <v>1</v>
      </c>
      <c r="GV81" s="73">
        <f t="shared" si="192"/>
        <v>0.1201653549</v>
      </c>
      <c r="GW81" s="74">
        <f t="shared" si="193"/>
        <v>0.1201653549</v>
      </c>
      <c r="GX81" s="75">
        <f t="shared" si="194"/>
        <v>0.06008267744</v>
      </c>
      <c r="GY81" s="75">
        <f t="shared" si="195"/>
        <v>-0.10406625</v>
      </c>
      <c r="GZ81" s="75">
        <f t="shared" si="196"/>
        <v>-1.047197551</v>
      </c>
      <c r="HA81" s="75">
        <f t="shared" si="197"/>
        <v>0.1201653549</v>
      </c>
      <c r="HB81" s="50">
        <f t="shared" si="198"/>
        <v>2.094395102</v>
      </c>
      <c r="HC81" s="50">
        <f t="shared" si="199"/>
        <v>2.094395102</v>
      </c>
      <c r="HD81" s="72">
        <f t="shared" si="200"/>
        <v>4.188790205</v>
      </c>
      <c r="HE81" s="72">
        <f t="shared" si="201"/>
        <v>4.188790205</v>
      </c>
      <c r="HF81" s="72">
        <f t="shared" si="202"/>
        <v>-2.094395102</v>
      </c>
      <c r="HG81" s="73">
        <f t="shared" si="203"/>
        <v>1</v>
      </c>
      <c r="HH81" s="73">
        <f t="shared" si="204"/>
        <v>1.370585799</v>
      </c>
      <c r="HI81" s="74">
        <f t="shared" si="205"/>
        <v>1.370585799</v>
      </c>
      <c r="HJ81" s="75">
        <f t="shared" si="206"/>
        <v>-0.6852928995</v>
      </c>
      <c r="HK81" s="75">
        <f t="shared" si="207"/>
        <v>-1.18696212</v>
      </c>
      <c r="HL81" s="75">
        <f t="shared" si="208"/>
        <v>-2.094395102</v>
      </c>
      <c r="HM81" s="75">
        <f t="shared" si="209"/>
        <v>1.370585799</v>
      </c>
      <c r="HN81" s="50">
        <f t="shared" si="210"/>
        <v>2.094395102</v>
      </c>
      <c r="HO81" s="50">
        <f t="shared" si="211"/>
        <v>1.047197551</v>
      </c>
      <c r="HP81" s="72">
        <f t="shared" si="212"/>
        <v>3.141592654</v>
      </c>
      <c r="HQ81" s="72">
        <f t="shared" si="213"/>
        <v>3.141592654</v>
      </c>
      <c r="HR81" s="72">
        <f t="shared" si="214"/>
        <v>3.141592654</v>
      </c>
      <c r="HS81" s="73">
        <f t="shared" si="215"/>
        <v>1</v>
      </c>
      <c r="HT81" s="73">
        <f t="shared" si="216"/>
        <v>0.1201653549</v>
      </c>
      <c r="HU81" s="74">
        <f t="shared" si="217"/>
        <v>0.1201653549</v>
      </c>
      <c r="HV81" s="75">
        <f t="shared" si="218"/>
        <v>-0.1201653549</v>
      </c>
      <c r="HW81" s="75">
        <f t="shared" si="219"/>
        <v>0</v>
      </c>
      <c r="HX81" s="75">
        <f t="shared" si="220"/>
        <v>3.141592654</v>
      </c>
      <c r="HY81" s="75">
        <f t="shared" si="221"/>
        <v>0.1201653549</v>
      </c>
      <c r="HZ81" s="50">
        <f t="shared" si="222"/>
        <v>-2.094395102</v>
      </c>
      <c r="IA81" s="50">
        <f t="shared" si="223"/>
        <v>2.094395102</v>
      </c>
      <c r="IB81" s="72">
        <f t="shared" si="224"/>
        <v>0</v>
      </c>
      <c r="IC81" s="72">
        <f t="shared" si="225"/>
        <v>0</v>
      </c>
      <c r="ID81" s="72">
        <f t="shared" si="226"/>
        <v>0</v>
      </c>
      <c r="IE81" s="73">
        <f t="shared" si="227"/>
        <v>1</v>
      </c>
      <c r="IF81" s="73">
        <f t="shared" si="228"/>
        <v>1.370585799</v>
      </c>
      <c r="IG81" s="74">
        <f t="shared" si="229"/>
        <v>1.370585799</v>
      </c>
      <c r="IH81" s="75">
        <f t="shared" si="230"/>
        <v>1.370585799</v>
      </c>
      <c r="II81" s="75">
        <f t="shared" si="231"/>
        <v>0</v>
      </c>
      <c r="IJ81" s="75">
        <f t="shared" si="232"/>
        <v>0</v>
      </c>
      <c r="IK81" s="75">
        <f t="shared" si="233"/>
        <v>1.370585799</v>
      </c>
    </row>
    <row r="82" ht="12.75" customHeight="1">
      <c r="A82" s="80">
        <f>'Cubic Input'!P86</f>
        <v>0.1421007032</v>
      </c>
      <c r="B82" s="80">
        <f>'Cubic Input'!Q86</f>
        <v>-0.6081069068</v>
      </c>
      <c r="C82" s="80">
        <f>'Cubic Input'!R86</f>
        <v>0.8603425281</v>
      </c>
      <c r="D82" s="80">
        <f>'Cubic Input'!S86</f>
        <v>0.05415285063</v>
      </c>
      <c r="E82" s="80">
        <f t="shared" ref="E82:H82" si="1482">0</f>
        <v>0</v>
      </c>
      <c r="F82" s="80">
        <f t="shared" si="1482"/>
        <v>0</v>
      </c>
      <c r="G82" s="80">
        <f t="shared" si="1482"/>
        <v>0</v>
      </c>
      <c r="H82" s="81">
        <f t="shared" si="1482"/>
        <v>0</v>
      </c>
      <c r="I82" s="65">
        <f>'Cubic Input'!M86</f>
        <v>-0.06942447778</v>
      </c>
      <c r="J82" s="66">
        <f t="shared" si="27"/>
        <v>-0.06033411718</v>
      </c>
      <c r="K82" s="66">
        <f t="shared" si="28"/>
        <v>-0.06033411718</v>
      </c>
      <c r="L82" s="67">
        <f t="shared" si="29"/>
        <v>2.169871132</v>
      </c>
      <c r="M82" s="67">
        <f t="shared" si="30"/>
        <v>-1.268049803</v>
      </c>
      <c r="N82" s="68">
        <f t="shared" si="31"/>
        <v>2.169871132</v>
      </c>
      <c r="O82" s="68">
        <f t="shared" si="32"/>
        <v>1.268049803</v>
      </c>
      <c r="P82" s="69">
        <f t="shared" si="33"/>
        <v>-0.06033411718</v>
      </c>
      <c r="Q82" s="69">
        <f t="shared" si="34"/>
        <v>0</v>
      </c>
      <c r="R82" s="70">
        <f t="shared" ref="R82:U82" si="1483">ATAN2(A82,E82)</f>
        <v>0</v>
      </c>
      <c r="S82" s="70">
        <f t="shared" si="1483"/>
        <v>3.141592654</v>
      </c>
      <c r="T82" s="70">
        <f t="shared" si="1483"/>
        <v>0</v>
      </c>
      <c r="U82" s="70">
        <f t="shared" si="1483"/>
        <v>0</v>
      </c>
      <c r="V82" s="70">
        <f t="shared" ref="V82:Y82" si="1484">SQRT(POWER(A82,2)+POWER(E82,2))</f>
        <v>0.1421007032</v>
      </c>
      <c r="W82" s="70">
        <f t="shared" si="1484"/>
        <v>0.6081069068</v>
      </c>
      <c r="X82" s="70">
        <f t="shared" si="1484"/>
        <v>0.8603425281</v>
      </c>
      <c r="Y82" s="70">
        <f t="shared" si="1484"/>
        <v>0.05415285063</v>
      </c>
      <c r="Z82" s="71">
        <f t="shared" ref="Z82:AC82" si="1485">R82-$R82</f>
        <v>0</v>
      </c>
      <c r="AA82" s="71">
        <f t="shared" si="1485"/>
        <v>3.141592654</v>
      </c>
      <c r="AB82" s="71">
        <f t="shared" si="1485"/>
        <v>0</v>
      </c>
      <c r="AC82" s="71">
        <f t="shared" si="1485"/>
        <v>0</v>
      </c>
      <c r="AD82" s="71">
        <f t="shared" ref="AD82:AG82" si="1486">V82/$V82</f>
        <v>1</v>
      </c>
      <c r="AE82" s="71">
        <f t="shared" si="1486"/>
        <v>4.279408147</v>
      </c>
      <c r="AF82" s="71">
        <f t="shared" si="1486"/>
        <v>6.054456516</v>
      </c>
      <c r="AG82" s="71">
        <f t="shared" si="1486"/>
        <v>0.3810878443</v>
      </c>
      <c r="AH82" s="80">
        <f t="shared" ref="AH82:AK82" si="1487">AD82*COS(Z82)</f>
        <v>1</v>
      </c>
      <c r="AI82" s="80">
        <f t="shared" si="1487"/>
        <v>-4.279408147</v>
      </c>
      <c r="AJ82" s="80">
        <f t="shared" si="1487"/>
        <v>6.054456516</v>
      </c>
      <c r="AK82" s="80">
        <f t="shared" si="1487"/>
        <v>0.3810878443</v>
      </c>
      <c r="AL82" s="80">
        <f t="shared" ref="AL82:AO82" si="1488">AD82*SIN(Z82)</f>
        <v>0</v>
      </c>
      <c r="AM82" s="80">
        <f t="shared" si="1488"/>
        <v>0</v>
      </c>
      <c r="AN82" s="80">
        <f t="shared" si="1488"/>
        <v>0</v>
      </c>
      <c r="AO82" s="80">
        <f t="shared" si="1488"/>
        <v>0</v>
      </c>
      <c r="AP82" s="50">
        <f t="shared" si="41"/>
        <v>9.424777961</v>
      </c>
      <c r="AQ82" s="72">
        <f t="shared" si="42"/>
        <v>9.424777961</v>
      </c>
      <c r="AR82" s="72">
        <f t="shared" si="43"/>
        <v>3.141592654</v>
      </c>
      <c r="AS82" s="72">
        <f t="shared" si="44"/>
        <v>3.141592654</v>
      </c>
      <c r="AT82" s="73">
        <f t="shared" si="45"/>
        <v>78.37023112</v>
      </c>
      <c r="AU82" s="74">
        <f t="shared" si="46"/>
        <v>78.37023112</v>
      </c>
      <c r="AV82" s="75">
        <f t="shared" si="47"/>
        <v>156.7404622</v>
      </c>
      <c r="AW82" s="75">
        <f t="shared" si="48"/>
        <v>0</v>
      </c>
      <c r="AX82" s="75">
        <f t="shared" si="49"/>
        <v>0</v>
      </c>
      <c r="AY82" s="75">
        <f t="shared" si="50"/>
        <v>156.7404622</v>
      </c>
      <c r="AZ82" s="50">
        <f t="shared" ref="AZ82:BA82" si="1489">AZ$1*AA82</f>
        <v>3.141592654</v>
      </c>
      <c r="BA82" s="50">
        <f t="shared" si="1489"/>
        <v>0</v>
      </c>
      <c r="BB82" s="72">
        <f t="shared" si="52"/>
        <v>3.141592654</v>
      </c>
      <c r="BC82" s="72">
        <f t="shared" si="53"/>
        <v>3.141592654</v>
      </c>
      <c r="BD82" s="72">
        <f t="shared" si="54"/>
        <v>3.141592654</v>
      </c>
      <c r="BE82" s="73">
        <f t="shared" ref="BE82:BF82" si="1490">POWER(AE82,BE$1)</f>
        <v>4.279408147</v>
      </c>
      <c r="BF82" s="73">
        <f t="shared" si="1490"/>
        <v>6.054456516</v>
      </c>
      <c r="BG82" s="74">
        <f t="shared" si="56"/>
        <v>25.90949054</v>
      </c>
      <c r="BH82" s="75">
        <f t="shared" si="57"/>
        <v>-233.1854149</v>
      </c>
      <c r="BI82" s="75">
        <f t="shared" si="58"/>
        <v>0</v>
      </c>
      <c r="BJ82" s="75">
        <f t="shared" si="59"/>
        <v>3.141592654</v>
      </c>
      <c r="BK82" s="75">
        <f t="shared" si="60"/>
        <v>233.1854149</v>
      </c>
      <c r="BL82" s="50">
        <f t="shared" si="61"/>
        <v>0</v>
      </c>
      <c r="BM82" s="72">
        <f t="shared" si="62"/>
        <v>0</v>
      </c>
      <c r="BN82" s="72">
        <f t="shared" si="63"/>
        <v>0</v>
      </c>
      <c r="BO82" s="72">
        <f t="shared" si="64"/>
        <v>0</v>
      </c>
      <c r="BP82" s="73">
        <f t="shared" si="65"/>
        <v>0.3810878443</v>
      </c>
      <c r="BQ82" s="74">
        <f t="shared" si="66"/>
        <v>0.3810878443</v>
      </c>
      <c r="BR82" s="75">
        <f t="shared" si="67"/>
        <v>-10.28937179</v>
      </c>
      <c r="BS82" s="75">
        <f t="shared" si="68"/>
        <v>0</v>
      </c>
      <c r="BT82" s="75">
        <f t="shared" si="69"/>
        <v>3.141592654</v>
      </c>
      <c r="BU82" s="75">
        <f t="shared" si="70"/>
        <v>10.28937179</v>
      </c>
      <c r="BV82" s="76">
        <f t="shared" ref="BV82:BW82" si="1491">AV82+BH82+BR82</f>
        <v>-86.73432444</v>
      </c>
      <c r="BW82" s="76">
        <f t="shared" si="1491"/>
        <v>0</v>
      </c>
      <c r="BX82" s="76">
        <f t="shared" si="72"/>
        <v>3.141592654</v>
      </c>
      <c r="BY82" s="77">
        <f t="shared" si="73"/>
        <v>86.73432444</v>
      </c>
      <c r="BZ82" s="50">
        <f t="shared" ref="BZ82:CA82" si="1492">BZ$1*AA82</f>
        <v>6.283185307</v>
      </c>
      <c r="CA82" s="50">
        <f t="shared" si="1492"/>
        <v>0</v>
      </c>
      <c r="CB82" s="72">
        <f t="shared" si="75"/>
        <v>6.283185307</v>
      </c>
      <c r="CC82" s="72">
        <f t="shared" si="76"/>
        <v>0</v>
      </c>
      <c r="CD82" s="72">
        <f t="shared" si="77"/>
        <v>0</v>
      </c>
      <c r="CE82" s="73">
        <f t="shared" ref="CE82:CF82" si="1493">POWER(AE82,CE$1)</f>
        <v>18.31333409</v>
      </c>
      <c r="CF82" s="73">
        <f t="shared" si="1493"/>
        <v>36.6564437</v>
      </c>
      <c r="CG82" s="74">
        <f t="shared" si="79"/>
        <v>671.3017002</v>
      </c>
      <c r="CH82" s="75">
        <f t="shared" si="80"/>
        <v>-671.3017002</v>
      </c>
      <c r="CI82" s="75">
        <f t="shared" si="81"/>
        <v>0</v>
      </c>
      <c r="CJ82" s="75">
        <f t="shared" si="82"/>
        <v>3.141592654</v>
      </c>
      <c r="CK82" s="75">
        <f t="shared" si="83"/>
        <v>671.3017002</v>
      </c>
      <c r="CL82" s="50">
        <f t="shared" si="84"/>
        <v>0</v>
      </c>
      <c r="CM82" s="72">
        <f t="shared" si="85"/>
        <v>0</v>
      </c>
      <c r="CN82" s="72">
        <f t="shared" si="86"/>
        <v>0</v>
      </c>
      <c r="CO82" s="72">
        <f t="shared" si="87"/>
        <v>0</v>
      </c>
      <c r="CP82" s="73">
        <f t="shared" si="88"/>
        <v>221.9348444</v>
      </c>
      <c r="CQ82" s="74">
        <f t="shared" si="89"/>
        <v>221.9348444</v>
      </c>
      <c r="CR82" s="75">
        <f t="shared" si="90"/>
        <v>887.7393778</v>
      </c>
      <c r="CS82" s="75">
        <f t="shared" si="91"/>
        <v>0</v>
      </c>
      <c r="CT82" s="75">
        <f t="shared" si="92"/>
        <v>0</v>
      </c>
      <c r="CU82" s="75">
        <f t="shared" si="93"/>
        <v>887.7393778</v>
      </c>
      <c r="CV82" s="50">
        <f t="shared" si="94"/>
        <v>9.424777961</v>
      </c>
      <c r="CW82" s="50">
        <f t="shared" si="95"/>
        <v>0</v>
      </c>
      <c r="CX82" s="72">
        <f t="shared" si="96"/>
        <v>9.424777961</v>
      </c>
      <c r="CY82" s="72">
        <f t="shared" si="97"/>
        <v>3.141592654</v>
      </c>
      <c r="CZ82" s="72">
        <f t="shared" si="98"/>
        <v>3.141592654</v>
      </c>
      <c r="DA82" s="73">
        <f t="shared" si="99"/>
        <v>78.37023112</v>
      </c>
      <c r="DB82" s="73">
        <f t="shared" si="100"/>
        <v>0.3810878443</v>
      </c>
      <c r="DC82" s="74">
        <f t="shared" si="101"/>
        <v>29.86594243</v>
      </c>
      <c r="DD82" s="75">
        <f t="shared" si="102"/>
        <v>-119.4637697</v>
      </c>
      <c r="DE82" s="75">
        <f t="shared" si="103"/>
        <v>0</v>
      </c>
      <c r="DF82" s="75">
        <f t="shared" si="104"/>
        <v>3.141592654</v>
      </c>
      <c r="DG82" s="75">
        <f t="shared" si="105"/>
        <v>119.4637697</v>
      </c>
      <c r="DH82" s="50">
        <f t="shared" ref="DH82:DJ82" si="1494">DH$1*AA82</f>
        <v>3.141592654</v>
      </c>
      <c r="DI82" s="50">
        <f t="shared" si="1494"/>
        <v>0</v>
      </c>
      <c r="DJ82" s="50">
        <f t="shared" si="1494"/>
        <v>0</v>
      </c>
      <c r="DK82" s="72">
        <f t="shared" si="107"/>
        <v>3.141592654</v>
      </c>
      <c r="DL82" s="72">
        <f t="shared" si="108"/>
        <v>3.141592654</v>
      </c>
      <c r="DM82" s="72">
        <f t="shared" si="109"/>
        <v>3.141592654</v>
      </c>
      <c r="DN82" s="73">
        <f t="shared" ref="DN82:DP82" si="1495">POWER(AE82,DN$1)</f>
        <v>4.279408147</v>
      </c>
      <c r="DO82" s="73">
        <f t="shared" si="1495"/>
        <v>6.054456516</v>
      </c>
      <c r="DP82" s="73">
        <f t="shared" si="1495"/>
        <v>0.3810878443</v>
      </c>
      <c r="DQ82" s="74">
        <f t="shared" si="111"/>
        <v>9.873791897</v>
      </c>
      <c r="DR82" s="75">
        <f t="shared" si="112"/>
        <v>177.7282541</v>
      </c>
      <c r="DS82" s="75">
        <f t="shared" si="113"/>
        <v>0</v>
      </c>
      <c r="DT82" s="75">
        <f t="shared" si="114"/>
        <v>0</v>
      </c>
      <c r="DU82" s="75">
        <f t="shared" si="115"/>
        <v>177.7282541</v>
      </c>
      <c r="DV82" s="50">
        <f t="shared" si="116"/>
        <v>0</v>
      </c>
      <c r="DW82" s="72">
        <f t="shared" si="117"/>
        <v>0</v>
      </c>
      <c r="DX82" s="72">
        <f t="shared" si="118"/>
        <v>0</v>
      </c>
      <c r="DY82" s="72">
        <f t="shared" si="119"/>
        <v>0</v>
      </c>
      <c r="DZ82" s="73">
        <f t="shared" si="120"/>
        <v>0.145227945</v>
      </c>
      <c r="EA82" s="74">
        <f t="shared" si="121"/>
        <v>0.145227945</v>
      </c>
      <c r="EB82" s="75">
        <f t="shared" si="122"/>
        <v>3.921154516</v>
      </c>
      <c r="EC82" s="75">
        <f t="shared" si="123"/>
        <v>0</v>
      </c>
      <c r="ED82" s="75">
        <f t="shared" si="124"/>
        <v>0</v>
      </c>
      <c r="EE82" s="75">
        <f t="shared" si="125"/>
        <v>3.921154516</v>
      </c>
      <c r="EF82" s="76">
        <f t="shared" ref="EF82:EG82" si="1496">CH82+CR82+DD82+DR82+EB82</f>
        <v>278.6233165</v>
      </c>
      <c r="EG82" s="76">
        <f t="shared" si="1496"/>
        <v>0</v>
      </c>
      <c r="EH82" s="76">
        <f t="shared" si="127"/>
        <v>0</v>
      </c>
      <c r="EI82" s="77">
        <f t="shared" si="128"/>
        <v>278.6233165</v>
      </c>
      <c r="EJ82" s="50">
        <f t="shared" si="129"/>
        <v>0</v>
      </c>
      <c r="EK82" s="72">
        <f t="shared" si="130"/>
        <v>0</v>
      </c>
      <c r="EL82" s="72">
        <f t="shared" si="131"/>
        <v>0</v>
      </c>
      <c r="EM82" s="72">
        <f t="shared" si="132"/>
        <v>0</v>
      </c>
      <c r="EN82" s="73">
        <f t="shared" si="133"/>
        <v>16.69201355</v>
      </c>
      <c r="EO82" s="74">
        <f t="shared" si="134"/>
        <v>16.69201355</v>
      </c>
      <c r="EP82" s="75">
        <f t="shared" si="135"/>
        <v>86.73424667</v>
      </c>
      <c r="EQ82" s="75">
        <f t="shared" si="136"/>
        <v>0</v>
      </c>
      <c r="ER82" s="75">
        <f t="shared" si="137"/>
        <v>0</v>
      </c>
      <c r="ES82" s="75">
        <f t="shared" si="138"/>
        <v>86.73424667</v>
      </c>
      <c r="ET82" s="76">
        <f t="shared" ref="ET82:EU82" si="1497">BV82+EP82</f>
        <v>-0.00007776872336</v>
      </c>
      <c r="EU82" s="76">
        <f t="shared" si="1497"/>
        <v>0</v>
      </c>
      <c r="EV82" s="76">
        <f t="shared" si="140"/>
        <v>3.141592653</v>
      </c>
      <c r="EW82" s="77">
        <f t="shared" si="141"/>
        <v>0.00007776872336</v>
      </c>
      <c r="EX82" s="50">
        <f t="shared" si="142"/>
        <v>1.047197551</v>
      </c>
      <c r="EY82" s="72">
        <f t="shared" si="143"/>
        <v>1.047197551</v>
      </c>
      <c r="EZ82" s="72">
        <f t="shared" si="144"/>
        <v>1.047197551</v>
      </c>
      <c r="FA82" s="72">
        <f t="shared" si="145"/>
        <v>1.047197551</v>
      </c>
      <c r="FB82" s="73">
        <f t="shared" si="146"/>
        <v>0.04268431569</v>
      </c>
      <c r="FC82" s="74">
        <f t="shared" si="147"/>
        <v>0.04268431569</v>
      </c>
      <c r="FD82" s="75">
        <f t="shared" si="148"/>
        <v>0.005646427302</v>
      </c>
      <c r="FE82" s="75">
        <f t="shared" si="149"/>
        <v>0.009779898968</v>
      </c>
      <c r="FF82" s="75">
        <f t="shared" si="150"/>
        <v>1.047197551</v>
      </c>
      <c r="FG82" s="75">
        <f t="shared" si="151"/>
        <v>0.0112928546</v>
      </c>
      <c r="FH82" s="50">
        <f t="shared" si="152"/>
        <v>6.283185307</v>
      </c>
      <c r="FI82" s="72">
        <f t="shared" si="153"/>
        <v>6.283185307</v>
      </c>
      <c r="FJ82" s="72">
        <f t="shared" si="154"/>
        <v>0</v>
      </c>
      <c r="FK82" s="72">
        <f t="shared" si="155"/>
        <v>0</v>
      </c>
      <c r="FL82" s="73">
        <f t="shared" si="156"/>
        <v>18.31333409</v>
      </c>
      <c r="FM82" s="74">
        <f t="shared" si="157"/>
        <v>18.31333409</v>
      </c>
      <c r="FN82" s="75">
        <f t="shared" si="158"/>
        <v>-18.31333409</v>
      </c>
      <c r="FO82" s="75">
        <f t="shared" si="159"/>
        <v>0</v>
      </c>
      <c r="FP82" s="75">
        <f t="shared" si="160"/>
        <v>3.141592654</v>
      </c>
      <c r="FQ82" s="75">
        <f t="shared" si="161"/>
        <v>18.31333409</v>
      </c>
      <c r="FR82" s="76">
        <f t="shared" si="162"/>
        <v>-0.1499645446</v>
      </c>
      <c r="FS82" s="76">
        <f t="shared" si="163"/>
        <v>0</v>
      </c>
      <c r="FT82" s="76">
        <f t="shared" si="164"/>
        <v>3.141592654</v>
      </c>
      <c r="FU82" s="77">
        <f t="shared" si="165"/>
        <v>0.1499645446</v>
      </c>
      <c r="FV82" s="50">
        <f t="shared" si="166"/>
        <v>3.141592654</v>
      </c>
      <c r="FW82" s="50">
        <f t="shared" si="167"/>
        <v>-1.047197551</v>
      </c>
      <c r="FX82" s="72">
        <f t="shared" si="168"/>
        <v>2.094395102</v>
      </c>
      <c r="FY82" s="72">
        <f t="shared" si="169"/>
        <v>2.094395102</v>
      </c>
      <c r="FZ82" s="72">
        <f t="shared" si="170"/>
        <v>2.094395102</v>
      </c>
      <c r="GA82" s="73">
        <f t="shared" si="171"/>
        <v>0.1499645446</v>
      </c>
      <c r="GB82" s="73">
        <f t="shared" si="172"/>
        <v>88.55156956</v>
      </c>
      <c r="GC82" s="74">
        <f t="shared" si="173"/>
        <v>13.27959581</v>
      </c>
      <c r="GD82" s="75">
        <f t="shared" si="174"/>
        <v>-0.7377553226</v>
      </c>
      <c r="GE82" s="75">
        <f t="shared" si="175"/>
        <v>1.277829702</v>
      </c>
      <c r="GF82" s="75">
        <f t="shared" si="176"/>
        <v>2.094395102</v>
      </c>
      <c r="GG82" s="75">
        <f t="shared" si="177"/>
        <v>1.475510645</v>
      </c>
      <c r="GH82" s="78">
        <f t="shared" si="178"/>
        <v>-0.5</v>
      </c>
      <c r="GI82" s="78">
        <f t="shared" si="179"/>
        <v>-0.8660254038</v>
      </c>
      <c r="GJ82" s="78">
        <f t="shared" si="180"/>
        <v>-2.094395102</v>
      </c>
      <c r="GK82" s="78">
        <f t="shared" si="181"/>
        <v>1</v>
      </c>
      <c r="GL82" s="79">
        <f t="shared" si="182"/>
        <v>-0.5</v>
      </c>
      <c r="GM82" s="79">
        <f t="shared" si="183"/>
        <v>0.8660254038</v>
      </c>
      <c r="GN82" s="79">
        <f t="shared" si="184"/>
        <v>2.094395102</v>
      </c>
      <c r="GO82" s="79">
        <f t="shared" si="185"/>
        <v>1</v>
      </c>
      <c r="GP82" s="50">
        <f t="shared" si="186"/>
        <v>-2.094395102</v>
      </c>
      <c r="GQ82" s="50">
        <f t="shared" si="187"/>
        <v>1.047197551</v>
      </c>
      <c r="GR82" s="72">
        <f t="shared" si="188"/>
        <v>-1.047197551</v>
      </c>
      <c r="GS82" s="72">
        <f t="shared" si="189"/>
        <v>-1.047197551</v>
      </c>
      <c r="GT82" s="72">
        <f t="shared" si="190"/>
        <v>-1.047197551</v>
      </c>
      <c r="GU82" s="73">
        <f t="shared" si="191"/>
        <v>1</v>
      </c>
      <c r="GV82" s="73">
        <f t="shared" si="192"/>
        <v>0.0112928546</v>
      </c>
      <c r="GW82" s="74">
        <f t="shared" si="193"/>
        <v>0.0112928546</v>
      </c>
      <c r="GX82" s="75">
        <f t="shared" si="194"/>
        <v>0.005646427302</v>
      </c>
      <c r="GY82" s="75">
        <f t="shared" si="195"/>
        <v>-0.009779898969</v>
      </c>
      <c r="GZ82" s="75">
        <f t="shared" si="196"/>
        <v>-1.047197551</v>
      </c>
      <c r="HA82" s="75">
        <f t="shared" si="197"/>
        <v>0.0112928546</v>
      </c>
      <c r="HB82" s="50">
        <f t="shared" si="198"/>
        <v>2.094395102</v>
      </c>
      <c r="HC82" s="50">
        <f t="shared" si="199"/>
        <v>2.094395102</v>
      </c>
      <c r="HD82" s="72">
        <f t="shared" si="200"/>
        <v>4.188790205</v>
      </c>
      <c r="HE82" s="72">
        <f t="shared" si="201"/>
        <v>4.188790205</v>
      </c>
      <c r="HF82" s="72">
        <f t="shared" si="202"/>
        <v>-2.094395102</v>
      </c>
      <c r="HG82" s="73">
        <f t="shared" si="203"/>
        <v>1</v>
      </c>
      <c r="HH82" s="73">
        <f t="shared" si="204"/>
        <v>1.475510645</v>
      </c>
      <c r="HI82" s="74">
        <f t="shared" si="205"/>
        <v>1.475510645</v>
      </c>
      <c r="HJ82" s="75">
        <f t="shared" si="206"/>
        <v>-0.7377553225</v>
      </c>
      <c r="HK82" s="75">
        <f t="shared" si="207"/>
        <v>-1.277829702</v>
      </c>
      <c r="HL82" s="75">
        <f t="shared" si="208"/>
        <v>-2.094395102</v>
      </c>
      <c r="HM82" s="75">
        <f t="shared" si="209"/>
        <v>1.475510645</v>
      </c>
      <c r="HN82" s="50">
        <f t="shared" si="210"/>
        <v>2.094395102</v>
      </c>
      <c r="HO82" s="50">
        <f t="shared" si="211"/>
        <v>1.047197551</v>
      </c>
      <c r="HP82" s="72">
        <f t="shared" si="212"/>
        <v>3.141592654</v>
      </c>
      <c r="HQ82" s="72">
        <f t="shared" si="213"/>
        <v>3.141592654</v>
      </c>
      <c r="HR82" s="72">
        <f t="shared" si="214"/>
        <v>3.141592654</v>
      </c>
      <c r="HS82" s="73">
        <f t="shared" si="215"/>
        <v>1</v>
      </c>
      <c r="HT82" s="73">
        <f t="shared" si="216"/>
        <v>0.0112928546</v>
      </c>
      <c r="HU82" s="74">
        <f t="shared" si="217"/>
        <v>0.0112928546</v>
      </c>
      <c r="HV82" s="75">
        <f t="shared" si="218"/>
        <v>-0.0112928546</v>
      </c>
      <c r="HW82" s="75">
        <f t="shared" si="219"/>
        <v>0</v>
      </c>
      <c r="HX82" s="75">
        <f t="shared" si="220"/>
        <v>3.141592654</v>
      </c>
      <c r="HY82" s="75">
        <f t="shared" si="221"/>
        <v>0.0112928546</v>
      </c>
      <c r="HZ82" s="50">
        <f t="shared" si="222"/>
        <v>-2.094395102</v>
      </c>
      <c r="IA82" s="50">
        <f t="shared" si="223"/>
        <v>2.094395102</v>
      </c>
      <c r="IB82" s="72">
        <f t="shared" si="224"/>
        <v>0</v>
      </c>
      <c r="IC82" s="72">
        <f t="shared" si="225"/>
        <v>0</v>
      </c>
      <c r="ID82" s="72">
        <f t="shared" si="226"/>
        <v>0</v>
      </c>
      <c r="IE82" s="73">
        <f t="shared" si="227"/>
        <v>1</v>
      </c>
      <c r="IF82" s="73">
        <f t="shared" si="228"/>
        <v>1.475510645</v>
      </c>
      <c r="IG82" s="74">
        <f t="shared" si="229"/>
        <v>1.475510645</v>
      </c>
      <c r="IH82" s="75">
        <f t="shared" si="230"/>
        <v>1.475510645</v>
      </c>
      <c r="II82" s="75">
        <f t="shared" si="231"/>
        <v>0</v>
      </c>
      <c r="IJ82" s="75">
        <f t="shared" si="232"/>
        <v>0</v>
      </c>
      <c r="IK82" s="75">
        <f t="shared" si="233"/>
        <v>1.475510645</v>
      </c>
    </row>
    <row r="83" ht="12.75" customHeight="1">
      <c r="A83" s="80">
        <f>'Cubic Input'!P87</f>
        <v>0.1421007032</v>
      </c>
      <c r="B83" s="80">
        <f>'Cubic Input'!Q87</f>
        <v>-0.505386641</v>
      </c>
      <c r="C83" s="80">
        <f>'Cubic Input'!R87</f>
        <v>0.9000324763</v>
      </c>
      <c r="D83" s="80">
        <f>'Cubic Input'!S87</f>
        <v>0.1311701601</v>
      </c>
      <c r="E83" s="80">
        <f t="shared" ref="E83:H83" si="1498">0</f>
        <v>0</v>
      </c>
      <c r="F83" s="80">
        <f t="shared" si="1498"/>
        <v>0</v>
      </c>
      <c r="G83" s="80">
        <f t="shared" si="1498"/>
        <v>0</v>
      </c>
      <c r="H83" s="81">
        <f t="shared" si="1498"/>
        <v>0</v>
      </c>
      <c r="I83" s="65">
        <f>'Cubic Input'!M87</f>
        <v>-0.1391798135</v>
      </c>
      <c r="J83" s="66">
        <f t="shared" si="27"/>
        <v>-0.1351010073</v>
      </c>
      <c r="K83" s="66">
        <f t="shared" si="28"/>
        <v>1.845819822</v>
      </c>
      <c r="L83" s="67">
        <f t="shared" si="29"/>
        <v>-0.1351010073</v>
      </c>
      <c r="M83" s="67">
        <f t="shared" si="30"/>
        <v>0</v>
      </c>
      <c r="N83" s="68">
        <f t="shared" si="31"/>
        <v>1.845819822</v>
      </c>
      <c r="O83" s="68">
        <f t="shared" si="32"/>
        <v>-1.850799431</v>
      </c>
      <c r="P83" s="69">
        <f t="shared" si="33"/>
        <v>1.845819822</v>
      </c>
      <c r="Q83" s="69">
        <f t="shared" si="34"/>
        <v>1.850799431</v>
      </c>
      <c r="R83" s="70">
        <f t="shared" ref="R83:U83" si="1499">ATAN2(A83,E83)</f>
        <v>0</v>
      </c>
      <c r="S83" s="70">
        <f t="shared" si="1499"/>
        <v>3.141592654</v>
      </c>
      <c r="T83" s="70">
        <f t="shared" si="1499"/>
        <v>0</v>
      </c>
      <c r="U83" s="70">
        <f t="shared" si="1499"/>
        <v>0</v>
      </c>
      <c r="V83" s="70">
        <f t="shared" ref="V83:Y83" si="1500">SQRT(POWER(A83,2)+POWER(E83,2))</f>
        <v>0.1421007032</v>
      </c>
      <c r="W83" s="70">
        <f t="shared" si="1500"/>
        <v>0.505386641</v>
      </c>
      <c r="X83" s="70">
        <f t="shared" si="1500"/>
        <v>0.9000324763</v>
      </c>
      <c r="Y83" s="70">
        <f t="shared" si="1500"/>
        <v>0.1311701601</v>
      </c>
      <c r="Z83" s="71">
        <f t="shared" ref="Z83:AC83" si="1501">R83-$R83</f>
        <v>0</v>
      </c>
      <c r="AA83" s="71">
        <f t="shared" si="1501"/>
        <v>3.141592654</v>
      </c>
      <c r="AB83" s="71">
        <f t="shared" si="1501"/>
        <v>0</v>
      </c>
      <c r="AC83" s="71">
        <f t="shared" si="1501"/>
        <v>0</v>
      </c>
      <c r="AD83" s="71">
        <f t="shared" ref="AD83:AG83" si="1502">V83/$V83</f>
        <v>1</v>
      </c>
      <c r="AE83" s="71">
        <f t="shared" si="1502"/>
        <v>3.556538636</v>
      </c>
      <c r="AF83" s="71">
        <f t="shared" si="1502"/>
        <v>6.333765114</v>
      </c>
      <c r="AG83" s="71">
        <f t="shared" si="1502"/>
        <v>0.9230788956</v>
      </c>
      <c r="AH83" s="80">
        <f t="shared" ref="AH83:AK83" si="1503">AD83*COS(Z83)</f>
        <v>1</v>
      </c>
      <c r="AI83" s="80">
        <f t="shared" si="1503"/>
        <v>-3.556538636</v>
      </c>
      <c r="AJ83" s="80">
        <f t="shared" si="1503"/>
        <v>6.333765114</v>
      </c>
      <c r="AK83" s="80">
        <f t="shared" si="1503"/>
        <v>0.9230788956</v>
      </c>
      <c r="AL83" s="80">
        <f t="shared" ref="AL83:AO83" si="1504">AD83*SIN(Z83)</f>
        <v>0</v>
      </c>
      <c r="AM83" s="80">
        <f t="shared" si="1504"/>
        <v>0</v>
      </c>
      <c r="AN83" s="80">
        <f t="shared" si="1504"/>
        <v>0</v>
      </c>
      <c r="AO83" s="80">
        <f t="shared" si="1504"/>
        <v>0</v>
      </c>
      <c r="AP83" s="50">
        <f t="shared" si="41"/>
        <v>9.424777961</v>
      </c>
      <c r="AQ83" s="72">
        <f t="shared" si="42"/>
        <v>9.424777961</v>
      </c>
      <c r="AR83" s="72">
        <f t="shared" si="43"/>
        <v>3.141592654</v>
      </c>
      <c r="AS83" s="72">
        <f t="shared" si="44"/>
        <v>3.141592654</v>
      </c>
      <c r="AT83" s="73">
        <f t="shared" si="45"/>
        <v>44.98654009</v>
      </c>
      <c r="AU83" s="74">
        <f t="shared" si="46"/>
        <v>44.98654009</v>
      </c>
      <c r="AV83" s="75">
        <f t="shared" si="47"/>
        <v>89.97308017</v>
      </c>
      <c r="AW83" s="75">
        <f t="shared" si="48"/>
        <v>0</v>
      </c>
      <c r="AX83" s="75">
        <f t="shared" si="49"/>
        <v>0</v>
      </c>
      <c r="AY83" s="75">
        <f t="shared" si="50"/>
        <v>89.97308017</v>
      </c>
      <c r="AZ83" s="50">
        <f t="shared" ref="AZ83:BA83" si="1505">AZ$1*AA83</f>
        <v>3.141592654</v>
      </c>
      <c r="BA83" s="50">
        <f t="shared" si="1505"/>
        <v>0</v>
      </c>
      <c r="BB83" s="72">
        <f t="shared" si="52"/>
        <v>3.141592654</v>
      </c>
      <c r="BC83" s="72">
        <f t="shared" si="53"/>
        <v>3.141592654</v>
      </c>
      <c r="BD83" s="72">
        <f t="shared" si="54"/>
        <v>3.141592654</v>
      </c>
      <c r="BE83" s="73">
        <f t="shared" ref="BE83:BF83" si="1506">POWER(AE83,BE$1)</f>
        <v>3.556538636</v>
      </c>
      <c r="BF83" s="73">
        <f t="shared" si="1506"/>
        <v>6.333765114</v>
      </c>
      <c r="BG83" s="74">
        <f t="shared" si="56"/>
        <v>22.52628034</v>
      </c>
      <c r="BH83" s="75">
        <f t="shared" si="57"/>
        <v>-202.7365231</v>
      </c>
      <c r="BI83" s="75">
        <f t="shared" si="58"/>
        <v>0</v>
      </c>
      <c r="BJ83" s="75">
        <f t="shared" si="59"/>
        <v>3.141592654</v>
      </c>
      <c r="BK83" s="75">
        <f t="shared" si="60"/>
        <v>202.7365231</v>
      </c>
      <c r="BL83" s="50">
        <f t="shared" si="61"/>
        <v>0</v>
      </c>
      <c r="BM83" s="72">
        <f t="shared" si="62"/>
        <v>0</v>
      </c>
      <c r="BN83" s="72">
        <f t="shared" si="63"/>
        <v>0</v>
      </c>
      <c r="BO83" s="72">
        <f t="shared" si="64"/>
        <v>0</v>
      </c>
      <c r="BP83" s="73">
        <f t="shared" si="65"/>
        <v>0.9230788956</v>
      </c>
      <c r="BQ83" s="74">
        <f t="shared" si="66"/>
        <v>0.9230788956</v>
      </c>
      <c r="BR83" s="75">
        <f t="shared" si="67"/>
        <v>-24.92313018</v>
      </c>
      <c r="BS83" s="75">
        <f t="shared" si="68"/>
        <v>0</v>
      </c>
      <c r="BT83" s="75">
        <f t="shared" si="69"/>
        <v>3.141592654</v>
      </c>
      <c r="BU83" s="75">
        <f t="shared" si="70"/>
        <v>24.92313018</v>
      </c>
      <c r="BV83" s="76">
        <f t="shared" ref="BV83:BW83" si="1507">AV83+BH83+BR83</f>
        <v>-137.6865731</v>
      </c>
      <c r="BW83" s="76">
        <f t="shared" si="1507"/>
        <v>0</v>
      </c>
      <c r="BX83" s="76">
        <f t="shared" si="72"/>
        <v>3.141592654</v>
      </c>
      <c r="BY83" s="77">
        <f t="shared" si="73"/>
        <v>137.6865731</v>
      </c>
      <c r="BZ83" s="50">
        <f t="shared" ref="BZ83:CA83" si="1508">BZ$1*AA83</f>
        <v>6.283185307</v>
      </c>
      <c r="CA83" s="50">
        <f t="shared" si="1508"/>
        <v>0</v>
      </c>
      <c r="CB83" s="72">
        <f t="shared" si="75"/>
        <v>6.283185307</v>
      </c>
      <c r="CC83" s="72">
        <f t="shared" si="76"/>
        <v>0</v>
      </c>
      <c r="CD83" s="72">
        <f t="shared" si="77"/>
        <v>0</v>
      </c>
      <c r="CE83" s="73">
        <f t="shared" ref="CE83:CF83" si="1509">POWER(AE83,CE$1)</f>
        <v>12.64896707</v>
      </c>
      <c r="CF83" s="73">
        <f t="shared" si="1509"/>
        <v>40.11658052</v>
      </c>
      <c r="CG83" s="74">
        <f t="shared" si="79"/>
        <v>507.433306</v>
      </c>
      <c r="CH83" s="75">
        <f t="shared" si="80"/>
        <v>-507.433306</v>
      </c>
      <c r="CI83" s="75">
        <f t="shared" si="81"/>
        <v>0</v>
      </c>
      <c r="CJ83" s="75">
        <f t="shared" si="82"/>
        <v>3.141592654</v>
      </c>
      <c r="CK83" s="75">
        <f t="shared" si="83"/>
        <v>507.433306</v>
      </c>
      <c r="CL83" s="50">
        <f t="shared" si="84"/>
        <v>0</v>
      </c>
      <c r="CM83" s="72">
        <f t="shared" si="85"/>
        <v>0</v>
      </c>
      <c r="CN83" s="72">
        <f t="shared" si="86"/>
        <v>0</v>
      </c>
      <c r="CO83" s="72">
        <f t="shared" si="87"/>
        <v>0</v>
      </c>
      <c r="CP83" s="73">
        <f t="shared" si="88"/>
        <v>254.0889982</v>
      </c>
      <c r="CQ83" s="74">
        <f t="shared" si="89"/>
        <v>254.0889982</v>
      </c>
      <c r="CR83" s="75">
        <f t="shared" si="90"/>
        <v>1016.355993</v>
      </c>
      <c r="CS83" s="75">
        <f t="shared" si="91"/>
        <v>0</v>
      </c>
      <c r="CT83" s="75">
        <f t="shared" si="92"/>
        <v>0</v>
      </c>
      <c r="CU83" s="75">
        <f t="shared" si="93"/>
        <v>1016.355993</v>
      </c>
      <c r="CV83" s="50">
        <f t="shared" si="94"/>
        <v>9.424777961</v>
      </c>
      <c r="CW83" s="50">
        <f t="shared" si="95"/>
        <v>0</v>
      </c>
      <c r="CX83" s="72">
        <f t="shared" si="96"/>
        <v>9.424777961</v>
      </c>
      <c r="CY83" s="72">
        <f t="shared" si="97"/>
        <v>3.141592654</v>
      </c>
      <c r="CZ83" s="72">
        <f t="shared" si="98"/>
        <v>3.141592654</v>
      </c>
      <c r="DA83" s="73">
        <f t="shared" si="99"/>
        <v>44.98654009</v>
      </c>
      <c r="DB83" s="73">
        <f t="shared" si="100"/>
        <v>0.9230788956</v>
      </c>
      <c r="DC83" s="74">
        <f t="shared" si="101"/>
        <v>41.52612574</v>
      </c>
      <c r="DD83" s="75">
        <f t="shared" si="102"/>
        <v>-166.104503</v>
      </c>
      <c r="DE83" s="75">
        <f t="shared" si="103"/>
        <v>0</v>
      </c>
      <c r="DF83" s="75">
        <f t="shared" si="104"/>
        <v>3.141592654</v>
      </c>
      <c r="DG83" s="75">
        <f t="shared" si="105"/>
        <v>166.104503</v>
      </c>
      <c r="DH83" s="50">
        <f t="shared" ref="DH83:DJ83" si="1510">DH$1*AA83</f>
        <v>3.141592654</v>
      </c>
      <c r="DI83" s="50">
        <f t="shared" si="1510"/>
        <v>0</v>
      </c>
      <c r="DJ83" s="50">
        <f t="shared" si="1510"/>
        <v>0</v>
      </c>
      <c r="DK83" s="72">
        <f t="shared" si="107"/>
        <v>3.141592654</v>
      </c>
      <c r="DL83" s="72">
        <f t="shared" si="108"/>
        <v>3.141592654</v>
      </c>
      <c r="DM83" s="72">
        <f t="shared" si="109"/>
        <v>3.141592654</v>
      </c>
      <c r="DN83" s="73">
        <f t="shared" ref="DN83:DP83" si="1511">POWER(AE83,DN$1)</f>
        <v>3.556538636</v>
      </c>
      <c r="DO83" s="73">
        <f t="shared" si="1511"/>
        <v>6.333765114</v>
      </c>
      <c r="DP83" s="73">
        <f t="shared" si="1511"/>
        <v>0.9230788956</v>
      </c>
      <c r="DQ83" s="74">
        <f t="shared" si="111"/>
        <v>20.79353398</v>
      </c>
      <c r="DR83" s="75">
        <f t="shared" si="112"/>
        <v>374.2836116</v>
      </c>
      <c r="DS83" s="75">
        <f t="shared" si="113"/>
        <v>0</v>
      </c>
      <c r="DT83" s="75">
        <f t="shared" si="114"/>
        <v>0</v>
      </c>
      <c r="DU83" s="75">
        <f t="shared" si="115"/>
        <v>374.2836116</v>
      </c>
      <c r="DV83" s="50">
        <f t="shared" si="116"/>
        <v>0</v>
      </c>
      <c r="DW83" s="72">
        <f t="shared" si="117"/>
        <v>0</v>
      </c>
      <c r="DX83" s="72">
        <f t="shared" si="118"/>
        <v>0</v>
      </c>
      <c r="DY83" s="72">
        <f t="shared" si="119"/>
        <v>0</v>
      </c>
      <c r="DZ83" s="73">
        <f t="shared" si="120"/>
        <v>0.8520746474</v>
      </c>
      <c r="EA83" s="74">
        <f t="shared" si="121"/>
        <v>0.8520746474</v>
      </c>
      <c r="EB83" s="75">
        <f t="shared" si="122"/>
        <v>23.00601548</v>
      </c>
      <c r="EC83" s="75">
        <f t="shared" si="123"/>
        <v>0</v>
      </c>
      <c r="ED83" s="75">
        <f t="shared" si="124"/>
        <v>0</v>
      </c>
      <c r="EE83" s="75">
        <f t="shared" si="125"/>
        <v>23.00601548</v>
      </c>
      <c r="EF83" s="76">
        <f t="shared" ref="EF83:EG83" si="1512">CH83+CR83+DD83+DR83+EB83</f>
        <v>740.107811</v>
      </c>
      <c r="EG83" s="76">
        <f t="shared" si="1512"/>
        <v>0</v>
      </c>
      <c r="EH83" s="76">
        <f t="shared" si="127"/>
        <v>0</v>
      </c>
      <c r="EI83" s="77">
        <f t="shared" si="128"/>
        <v>740.107811</v>
      </c>
      <c r="EJ83" s="50">
        <f t="shared" si="129"/>
        <v>0</v>
      </c>
      <c r="EK83" s="72">
        <f t="shared" si="130"/>
        <v>0</v>
      </c>
      <c r="EL83" s="72">
        <f t="shared" si="131"/>
        <v>0</v>
      </c>
      <c r="EM83" s="72">
        <f t="shared" si="132"/>
        <v>0</v>
      </c>
      <c r="EN83" s="73">
        <f t="shared" si="133"/>
        <v>27.20492255</v>
      </c>
      <c r="EO83" s="74">
        <f t="shared" si="134"/>
        <v>27.20492255</v>
      </c>
      <c r="EP83" s="75">
        <f t="shared" si="135"/>
        <v>141.3609242</v>
      </c>
      <c r="EQ83" s="75">
        <f t="shared" si="136"/>
        <v>0</v>
      </c>
      <c r="ER83" s="75">
        <f t="shared" si="137"/>
        <v>0</v>
      </c>
      <c r="ES83" s="75">
        <f t="shared" si="138"/>
        <v>141.3609242</v>
      </c>
      <c r="ET83" s="76">
        <f t="shared" ref="ET83:EU83" si="1513">BV83+EP83</f>
        <v>3.674351158</v>
      </c>
      <c r="EU83" s="76">
        <f t="shared" si="1513"/>
        <v>0</v>
      </c>
      <c r="EV83" s="76">
        <f t="shared" si="140"/>
        <v>0</v>
      </c>
      <c r="EW83" s="77">
        <f t="shared" si="141"/>
        <v>3.674351158</v>
      </c>
      <c r="EX83" s="50">
        <f t="shared" si="142"/>
        <v>0</v>
      </c>
      <c r="EY83" s="72">
        <f t="shared" si="143"/>
        <v>0</v>
      </c>
      <c r="EZ83" s="72">
        <f t="shared" si="144"/>
        <v>0</v>
      </c>
      <c r="FA83" s="72">
        <f t="shared" si="145"/>
        <v>0</v>
      </c>
      <c r="FB83" s="73">
        <f t="shared" si="146"/>
        <v>1.543098159</v>
      </c>
      <c r="FC83" s="74">
        <f t="shared" si="147"/>
        <v>1.543098159</v>
      </c>
      <c r="FD83" s="75">
        <f t="shared" si="148"/>
        <v>0.4082526069</v>
      </c>
      <c r="FE83" s="75">
        <f t="shared" si="149"/>
        <v>0</v>
      </c>
      <c r="FF83" s="75">
        <f t="shared" si="150"/>
        <v>0</v>
      </c>
      <c r="FG83" s="75">
        <f t="shared" si="151"/>
        <v>0.4082526069</v>
      </c>
      <c r="FH83" s="50">
        <f t="shared" si="152"/>
        <v>6.283185307</v>
      </c>
      <c r="FI83" s="72">
        <f t="shared" si="153"/>
        <v>6.283185307</v>
      </c>
      <c r="FJ83" s="72">
        <f t="shared" si="154"/>
        <v>0</v>
      </c>
      <c r="FK83" s="72">
        <f t="shared" si="155"/>
        <v>0</v>
      </c>
      <c r="FL83" s="73">
        <f t="shared" si="156"/>
        <v>12.64896707</v>
      </c>
      <c r="FM83" s="74">
        <f t="shared" si="157"/>
        <v>12.64896707</v>
      </c>
      <c r="FN83" s="75">
        <f t="shared" si="158"/>
        <v>-12.64896707</v>
      </c>
      <c r="FO83" s="75">
        <f t="shared" si="159"/>
        <v>0</v>
      </c>
      <c r="FP83" s="75">
        <f t="shared" si="160"/>
        <v>3.141592654</v>
      </c>
      <c r="FQ83" s="75">
        <f t="shared" si="161"/>
        <v>12.64896707</v>
      </c>
      <c r="FR83" s="76">
        <f t="shared" si="162"/>
        <v>6.352328274</v>
      </c>
      <c r="FS83" s="76">
        <f t="shared" si="163"/>
        <v>0</v>
      </c>
      <c r="FT83" s="76">
        <f t="shared" si="164"/>
        <v>0</v>
      </c>
      <c r="FU83" s="77">
        <f t="shared" si="165"/>
        <v>6.352328274</v>
      </c>
      <c r="FV83" s="50">
        <f t="shared" si="166"/>
        <v>0</v>
      </c>
      <c r="FW83" s="50">
        <f t="shared" si="167"/>
        <v>0</v>
      </c>
      <c r="FX83" s="72">
        <f t="shared" si="168"/>
        <v>0</v>
      </c>
      <c r="FY83" s="72">
        <f t="shared" si="169"/>
        <v>0</v>
      </c>
      <c r="FZ83" s="72">
        <f t="shared" si="170"/>
        <v>0</v>
      </c>
      <c r="GA83" s="73">
        <f t="shared" si="171"/>
        <v>6.352328274</v>
      </c>
      <c r="GB83" s="73">
        <f t="shared" si="172"/>
        <v>2.449463845</v>
      </c>
      <c r="GC83" s="74">
        <f t="shared" si="173"/>
        <v>15.55979844</v>
      </c>
      <c r="GD83" s="75">
        <f t="shared" si="174"/>
        <v>1.728866493</v>
      </c>
      <c r="GE83" s="75">
        <f t="shared" si="175"/>
        <v>0</v>
      </c>
      <c r="GF83" s="75">
        <f t="shared" si="176"/>
        <v>0</v>
      </c>
      <c r="GG83" s="75">
        <f t="shared" si="177"/>
        <v>1.728866493</v>
      </c>
      <c r="GH83" s="78">
        <f t="shared" si="178"/>
        <v>-0.5</v>
      </c>
      <c r="GI83" s="78">
        <f t="shared" si="179"/>
        <v>-0.8660254038</v>
      </c>
      <c r="GJ83" s="78">
        <f t="shared" si="180"/>
        <v>-2.094395102</v>
      </c>
      <c r="GK83" s="78">
        <f t="shared" si="181"/>
        <v>1</v>
      </c>
      <c r="GL83" s="79">
        <f t="shared" si="182"/>
        <v>-0.5</v>
      </c>
      <c r="GM83" s="79">
        <f t="shared" si="183"/>
        <v>0.8660254038</v>
      </c>
      <c r="GN83" s="79">
        <f t="shared" si="184"/>
        <v>2.094395102</v>
      </c>
      <c r="GO83" s="79">
        <f t="shared" si="185"/>
        <v>1</v>
      </c>
      <c r="GP83" s="50">
        <f t="shared" si="186"/>
        <v>-2.094395102</v>
      </c>
      <c r="GQ83" s="50">
        <f t="shared" si="187"/>
        <v>0</v>
      </c>
      <c r="GR83" s="72">
        <f t="shared" si="188"/>
        <v>-2.094395102</v>
      </c>
      <c r="GS83" s="72">
        <f t="shared" si="189"/>
        <v>-2.094395102</v>
      </c>
      <c r="GT83" s="72">
        <f t="shared" si="190"/>
        <v>-2.094395102</v>
      </c>
      <c r="GU83" s="73">
        <f t="shared" si="191"/>
        <v>1</v>
      </c>
      <c r="GV83" s="73">
        <f t="shared" si="192"/>
        <v>0.4082526069</v>
      </c>
      <c r="GW83" s="74">
        <f t="shared" si="193"/>
        <v>0.4082526069</v>
      </c>
      <c r="GX83" s="75">
        <f t="shared" si="194"/>
        <v>-0.2041263034</v>
      </c>
      <c r="GY83" s="75">
        <f t="shared" si="195"/>
        <v>-0.3535571287</v>
      </c>
      <c r="GZ83" s="75">
        <f t="shared" si="196"/>
        <v>-2.094395102</v>
      </c>
      <c r="HA83" s="75">
        <f t="shared" si="197"/>
        <v>0.4082526069</v>
      </c>
      <c r="HB83" s="50">
        <f t="shared" si="198"/>
        <v>2.094395102</v>
      </c>
      <c r="HC83" s="50">
        <f t="shared" si="199"/>
        <v>0</v>
      </c>
      <c r="HD83" s="72">
        <f t="shared" si="200"/>
        <v>2.094395102</v>
      </c>
      <c r="HE83" s="72">
        <f t="shared" si="201"/>
        <v>2.094395102</v>
      </c>
      <c r="HF83" s="72">
        <f t="shared" si="202"/>
        <v>2.094395102</v>
      </c>
      <c r="HG83" s="73">
        <f t="shared" si="203"/>
        <v>1</v>
      </c>
      <c r="HH83" s="73">
        <f t="shared" si="204"/>
        <v>1.728866493</v>
      </c>
      <c r="HI83" s="74">
        <f t="shared" si="205"/>
        <v>1.728866493</v>
      </c>
      <c r="HJ83" s="75">
        <f t="shared" si="206"/>
        <v>-0.8644332464</v>
      </c>
      <c r="HK83" s="75">
        <f t="shared" si="207"/>
        <v>1.497242303</v>
      </c>
      <c r="HL83" s="75">
        <f t="shared" si="208"/>
        <v>2.094395102</v>
      </c>
      <c r="HM83" s="75">
        <f t="shared" si="209"/>
        <v>1.728866493</v>
      </c>
      <c r="HN83" s="50">
        <f t="shared" si="210"/>
        <v>2.094395102</v>
      </c>
      <c r="HO83" s="50">
        <f t="shared" si="211"/>
        <v>0</v>
      </c>
      <c r="HP83" s="72">
        <f t="shared" si="212"/>
        <v>2.094395102</v>
      </c>
      <c r="HQ83" s="72">
        <f t="shared" si="213"/>
        <v>2.094395102</v>
      </c>
      <c r="HR83" s="72">
        <f t="shared" si="214"/>
        <v>2.094395102</v>
      </c>
      <c r="HS83" s="73">
        <f t="shared" si="215"/>
        <v>1</v>
      </c>
      <c r="HT83" s="73">
        <f t="shared" si="216"/>
        <v>0.4082526069</v>
      </c>
      <c r="HU83" s="74">
        <f t="shared" si="217"/>
        <v>0.4082526069</v>
      </c>
      <c r="HV83" s="75">
        <f t="shared" si="218"/>
        <v>-0.2041263034</v>
      </c>
      <c r="HW83" s="75">
        <f t="shared" si="219"/>
        <v>0.3535571287</v>
      </c>
      <c r="HX83" s="75">
        <f t="shared" si="220"/>
        <v>2.094395102</v>
      </c>
      <c r="HY83" s="75">
        <f t="shared" si="221"/>
        <v>0.4082526069</v>
      </c>
      <c r="HZ83" s="50">
        <f t="shared" si="222"/>
        <v>-2.094395102</v>
      </c>
      <c r="IA83" s="50">
        <f t="shared" si="223"/>
        <v>0</v>
      </c>
      <c r="IB83" s="72">
        <f t="shared" si="224"/>
        <v>-2.094395102</v>
      </c>
      <c r="IC83" s="72">
        <f t="shared" si="225"/>
        <v>-2.094395102</v>
      </c>
      <c r="ID83" s="72">
        <f t="shared" si="226"/>
        <v>-2.094395102</v>
      </c>
      <c r="IE83" s="73">
        <f t="shared" si="227"/>
        <v>1</v>
      </c>
      <c r="IF83" s="73">
        <f t="shared" si="228"/>
        <v>1.728866493</v>
      </c>
      <c r="IG83" s="74">
        <f t="shared" si="229"/>
        <v>1.728866493</v>
      </c>
      <c r="IH83" s="75">
        <f t="shared" si="230"/>
        <v>-0.8644332464</v>
      </c>
      <c r="II83" s="75">
        <f t="shared" si="231"/>
        <v>-1.497242303</v>
      </c>
      <c r="IJ83" s="75">
        <f t="shared" si="232"/>
        <v>-2.094395102</v>
      </c>
      <c r="IK83" s="75">
        <f t="shared" si="233"/>
        <v>1.728866493</v>
      </c>
    </row>
    <row r="84" ht="12.75" customHeight="1">
      <c r="A84" s="80">
        <f>'Cubic Input'!P88</f>
        <v>0.1421007032</v>
      </c>
      <c r="B84" s="80">
        <f>'Cubic Input'!Q88</f>
        <v>-0.5825805647</v>
      </c>
      <c r="C84" s="80">
        <f>'Cubic Input'!R88</f>
        <v>0.8759014599</v>
      </c>
      <c r="D84" s="80">
        <f>'Cubic Input'!S88</f>
        <v>0.08660199559</v>
      </c>
      <c r="E84" s="80">
        <f t="shared" ref="E84:H84" si="1514">0</f>
        <v>0</v>
      </c>
      <c r="F84" s="80">
        <f t="shared" si="1514"/>
        <v>0</v>
      </c>
      <c r="G84" s="80">
        <f t="shared" si="1514"/>
        <v>0</v>
      </c>
      <c r="H84" s="81">
        <f t="shared" si="1514"/>
        <v>0</v>
      </c>
      <c r="I84" s="65">
        <f>'Cubic Input'!M88</f>
        <v>-0.09379422568</v>
      </c>
      <c r="J84" s="66">
        <f t="shared" si="27"/>
        <v>-0.09299000025</v>
      </c>
      <c r="K84" s="66">
        <f t="shared" si="28"/>
        <v>2.096381284</v>
      </c>
      <c r="L84" s="67">
        <f t="shared" si="29"/>
        <v>-0.09299000025</v>
      </c>
      <c r="M84" s="67">
        <f t="shared" si="30"/>
        <v>0</v>
      </c>
      <c r="N84" s="68">
        <f t="shared" si="31"/>
        <v>2.096381284</v>
      </c>
      <c r="O84" s="68">
        <f t="shared" si="32"/>
        <v>-1.469360171</v>
      </c>
      <c r="P84" s="69">
        <f t="shared" si="33"/>
        <v>2.096381284</v>
      </c>
      <c r="Q84" s="69">
        <f t="shared" si="34"/>
        <v>1.469360171</v>
      </c>
      <c r="R84" s="70">
        <f t="shared" ref="R84:U84" si="1515">ATAN2(A84,E84)</f>
        <v>0</v>
      </c>
      <c r="S84" s="70">
        <f t="shared" si="1515"/>
        <v>3.141592654</v>
      </c>
      <c r="T84" s="70">
        <f t="shared" si="1515"/>
        <v>0</v>
      </c>
      <c r="U84" s="70">
        <f t="shared" si="1515"/>
        <v>0</v>
      </c>
      <c r="V84" s="70">
        <f t="shared" ref="V84:Y84" si="1516">SQRT(POWER(A84,2)+POWER(E84,2))</f>
        <v>0.1421007032</v>
      </c>
      <c r="W84" s="70">
        <f t="shared" si="1516"/>
        <v>0.5825805647</v>
      </c>
      <c r="X84" s="70">
        <f t="shared" si="1516"/>
        <v>0.8759014599</v>
      </c>
      <c r="Y84" s="70">
        <f t="shared" si="1516"/>
        <v>0.08660199559</v>
      </c>
      <c r="Z84" s="71">
        <f t="shared" ref="Z84:AC84" si="1517">R84-$R84</f>
        <v>0</v>
      </c>
      <c r="AA84" s="71">
        <f t="shared" si="1517"/>
        <v>3.141592654</v>
      </c>
      <c r="AB84" s="71">
        <f t="shared" si="1517"/>
        <v>0</v>
      </c>
      <c r="AC84" s="71">
        <f t="shared" si="1517"/>
        <v>0</v>
      </c>
      <c r="AD84" s="71">
        <f t="shared" ref="AD84:AG84" si="1518">V84/$V84</f>
        <v>1</v>
      </c>
      <c r="AE84" s="71">
        <f t="shared" si="1518"/>
        <v>4.099772568</v>
      </c>
      <c r="AF84" s="71">
        <f t="shared" si="1518"/>
        <v>6.163948809</v>
      </c>
      <c r="AG84" s="71">
        <f t="shared" si="1518"/>
        <v>0.6094410068</v>
      </c>
      <c r="AH84" s="80">
        <f t="shared" ref="AH84:AK84" si="1519">AD84*COS(Z84)</f>
        <v>1</v>
      </c>
      <c r="AI84" s="80">
        <f t="shared" si="1519"/>
        <v>-4.099772568</v>
      </c>
      <c r="AJ84" s="80">
        <f t="shared" si="1519"/>
        <v>6.163948809</v>
      </c>
      <c r="AK84" s="80">
        <f t="shared" si="1519"/>
        <v>0.6094410068</v>
      </c>
      <c r="AL84" s="80">
        <f t="shared" ref="AL84:AO84" si="1520">AD84*SIN(Z84)</f>
        <v>0</v>
      </c>
      <c r="AM84" s="80">
        <f t="shared" si="1520"/>
        <v>0</v>
      </c>
      <c r="AN84" s="80">
        <f t="shared" si="1520"/>
        <v>0</v>
      </c>
      <c r="AO84" s="80">
        <f t="shared" si="1520"/>
        <v>0</v>
      </c>
      <c r="AP84" s="50">
        <f t="shared" si="41"/>
        <v>9.424777961</v>
      </c>
      <c r="AQ84" s="72">
        <f t="shared" si="42"/>
        <v>9.424777961</v>
      </c>
      <c r="AR84" s="72">
        <f t="shared" si="43"/>
        <v>3.141592654</v>
      </c>
      <c r="AS84" s="72">
        <f t="shared" si="44"/>
        <v>3.141592654</v>
      </c>
      <c r="AT84" s="73">
        <f t="shared" si="45"/>
        <v>68.90953123</v>
      </c>
      <c r="AU84" s="74">
        <f t="shared" si="46"/>
        <v>68.90953123</v>
      </c>
      <c r="AV84" s="75">
        <f t="shared" si="47"/>
        <v>137.8190625</v>
      </c>
      <c r="AW84" s="75">
        <f t="shared" si="48"/>
        <v>0</v>
      </c>
      <c r="AX84" s="75">
        <f t="shared" si="49"/>
        <v>0</v>
      </c>
      <c r="AY84" s="75">
        <f t="shared" si="50"/>
        <v>137.8190625</v>
      </c>
      <c r="AZ84" s="50">
        <f t="shared" ref="AZ84:BA84" si="1521">AZ$1*AA84</f>
        <v>3.141592654</v>
      </c>
      <c r="BA84" s="50">
        <f t="shared" si="1521"/>
        <v>0</v>
      </c>
      <c r="BB84" s="72">
        <f t="shared" si="52"/>
        <v>3.141592654</v>
      </c>
      <c r="BC84" s="72">
        <f t="shared" si="53"/>
        <v>3.141592654</v>
      </c>
      <c r="BD84" s="72">
        <f t="shared" si="54"/>
        <v>3.141592654</v>
      </c>
      <c r="BE84" s="73">
        <f t="shared" ref="BE84:BF84" si="1522">POWER(AE84,BE$1)</f>
        <v>4.099772568</v>
      </c>
      <c r="BF84" s="73">
        <f t="shared" si="1522"/>
        <v>6.163948809</v>
      </c>
      <c r="BG84" s="74">
        <f t="shared" si="56"/>
        <v>25.27078823</v>
      </c>
      <c r="BH84" s="75">
        <f t="shared" si="57"/>
        <v>-227.4370941</v>
      </c>
      <c r="BI84" s="75">
        <f t="shared" si="58"/>
        <v>0</v>
      </c>
      <c r="BJ84" s="75">
        <f t="shared" si="59"/>
        <v>3.141592654</v>
      </c>
      <c r="BK84" s="75">
        <f t="shared" si="60"/>
        <v>227.4370941</v>
      </c>
      <c r="BL84" s="50">
        <f t="shared" si="61"/>
        <v>0</v>
      </c>
      <c r="BM84" s="72">
        <f t="shared" si="62"/>
        <v>0</v>
      </c>
      <c r="BN84" s="72">
        <f t="shared" si="63"/>
        <v>0</v>
      </c>
      <c r="BO84" s="72">
        <f t="shared" si="64"/>
        <v>0</v>
      </c>
      <c r="BP84" s="73">
        <f t="shared" si="65"/>
        <v>0.6094410068</v>
      </c>
      <c r="BQ84" s="74">
        <f t="shared" si="66"/>
        <v>0.6094410068</v>
      </c>
      <c r="BR84" s="75">
        <f t="shared" si="67"/>
        <v>-16.45490718</v>
      </c>
      <c r="BS84" s="75">
        <f t="shared" si="68"/>
        <v>0</v>
      </c>
      <c r="BT84" s="75">
        <f t="shared" si="69"/>
        <v>3.141592654</v>
      </c>
      <c r="BU84" s="75">
        <f t="shared" si="70"/>
        <v>16.45490718</v>
      </c>
      <c r="BV84" s="76">
        <f t="shared" ref="BV84:BW84" si="1523">AV84+BH84+BR84</f>
        <v>-106.0729388</v>
      </c>
      <c r="BW84" s="76">
        <f t="shared" si="1523"/>
        <v>0</v>
      </c>
      <c r="BX84" s="76">
        <f t="shared" si="72"/>
        <v>3.141592654</v>
      </c>
      <c r="BY84" s="77">
        <f t="shared" si="73"/>
        <v>106.0729388</v>
      </c>
      <c r="BZ84" s="50">
        <f t="shared" ref="BZ84:CA84" si="1524">BZ$1*AA84</f>
        <v>6.283185307</v>
      </c>
      <c r="CA84" s="50">
        <f t="shared" si="1524"/>
        <v>0</v>
      </c>
      <c r="CB84" s="72">
        <f t="shared" si="75"/>
        <v>6.283185307</v>
      </c>
      <c r="CC84" s="72">
        <f t="shared" si="76"/>
        <v>0</v>
      </c>
      <c r="CD84" s="72">
        <f t="shared" si="77"/>
        <v>0</v>
      </c>
      <c r="CE84" s="73">
        <f t="shared" ref="CE84:CF84" si="1525">POWER(AE84,CE$1)</f>
        <v>16.80813511</v>
      </c>
      <c r="CF84" s="73">
        <f t="shared" si="1525"/>
        <v>37.99426491</v>
      </c>
      <c r="CG84" s="74">
        <f t="shared" si="79"/>
        <v>638.612738</v>
      </c>
      <c r="CH84" s="75">
        <f t="shared" si="80"/>
        <v>-638.612738</v>
      </c>
      <c r="CI84" s="75">
        <f t="shared" si="81"/>
        <v>0</v>
      </c>
      <c r="CJ84" s="75">
        <f t="shared" si="82"/>
        <v>3.141592654</v>
      </c>
      <c r="CK84" s="75">
        <f t="shared" si="83"/>
        <v>638.612738</v>
      </c>
      <c r="CL84" s="50">
        <f t="shared" si="84"/>
        <v>0</v>
      </c>
      <c r="CM84" s="72">
        <f t="shared" si="85"/>
        <v>0</v>
      </c>
      <c r="CN84" s="72">
        <f t="shared" si="86"/>
        <v>0</v>
      </c>
      <c r="CO84" s="72">
        <f t="shared" si="87"/>
        <v>0</v>
      </c>
      <c r="CP84" s="73">
        <f t="shared" si="88"/>
        <v>234.1947039</v>
      </c>
      <c r="CQ84" s="74">
        <f t="shared" si="89"/>
        <v>234.1947039</v>
      </c>
      <c r="CR84" s="75">
        <f t="shared" si="90"/>
        <v>936.7788158</v>
      </c>
      <c r="CS84" s="75">
        <f t="shared" si="91"/>
        <v>0</v>
      </c>
      <c r="CT84" s="75">
        <f t="shared" si="92"/>
        <v>0</v>
      </c>
      <c r="CU84" s="75">
        <f t="shared" si="93"/>
        <v>936.7788158</v>
      </c>
      <c r="CV84" s="50">
        <f t="shared" si="94"/>
        <v>9.424777961</v>
      </c>
      <c r="CW84" s="50">
        <f t="shared" si="95"/>
        <v>0</v>
      </c>
      <c r="CX84" s="72">
        <f t="shared" si="96"/>
        <v>9.424777961</v>
      </c>
      <c r="CY84" s="72">
        <f t="shared" si="97"/>
        <v>3.141592654</v>
      </c>
      <c r="CZ84" s="72">
        <f t="shared" si="98"/>
        <v>3.141592654</v>
      </c>
      <c r="DA84" s="73">
        <f t="shared" si="99"/>
        <v>68.90953123</v>
      </c>
      <c r="DB84" s="73">
        <f t="shared" si="100"/>
        <v>0.6094410068</v>
      </c>
      <c r="DC84" s="74">
        <f t="shared" si="101"/>
        <v>41.99629409</v>
      </c>
      <c r="DD84" s="75">
        <f t="shared" si="102"/>
        <v>-167.9851764</v>
      </c>
      <c r="DE84" s="75">
        <f t="shared" si="103"/>
        <v>0</v>
      </c>
      <c r="DF84" s="75">
        <f t="shared" si="104"/>
        <v>3.141592654</v>
      </c>
      <c r="DG84" s="75">
        <f t="shared" si="105"/>
        <v>167.9851764</v>
      </c>
      <c r="DH84" s="50">
        <f t="shared" ref="DH84:DJ84" si="1526">DH$1*AA84</f>
        <v>3.141592654</v>
      </c>
      <c r="DI84" s="50">
        <f t="shared" si="1526"/>
        <v>0</v>
      </c>
      <c r="DJ84" s="50">
        <f t="shared" si="1526"/>
        <v>0</v>
      </c>
      <c r="DK84" s="72">
        <f t="shared" si="107"/>
        <v>3.141592654</v>
      </c>
      <c r="DL84" s="72">
        <f t="shared" si="108"/>
        <v>3.141592654</v>
      </c>
      <c r="DM84" s="72">
        <f t="shared" si="109"/>
        <v>3.141592654</v>
      </c>
      <c r="DN84" s="73">
        <f t="shared" ref="DN84:DP84" si="1527">POWER(AE84,DN$1)</f>
        <v>4.099772568</v>
      </c>
      <c r="DO84" s="73">
        <f t="shared" si="1527"/>
        <v>6.163948809</v>
      </c>
      <c r="DP84" s="73">
        <f t="shared" si="1527"/>
        <v>0.6094410068</v>
      </c>
      <c r="DQ84" s="74">
        <f t="shared" si="111"/>
        <v>15.40105462</v>
      </c>
      <c r="DR84" s="75">
        <f t="shared" si="112"/>
        <v>277.2189832</v>
      </c>
      <c r="DS84" s="75">
        <f t="shared" si="113"/>
        <v>0</v>
      </c>
      <c r="DT84" s="75">
        <f t="shared" si="114"/>
        <v>0</v>
      </c>
      <c r="DU84" s="75">
        <f t="shared" si="115"/>
        <v>277.2189832</v>
      </c>
      <c r="DV84" s="50">
        <f t="shared" si="116"/>
        <v>0</v>
      </c>
      <c r="DW84" s="72">
        <f t="shared" si="117"/>
        <v>0</v>
      </c>
      <c r="DX84" s="72">
        <f t="shared" si="118"/>
        <v>0</v>
      </c>
      <c r="DY84" s="72">
        <f t="shared" si="119"/>
        <v>0</v>
      </c>
      <c r="DZ84" s="73">
        <f t="shared" si="120"/>
        <v>0.3714183408</v>
      </c>
      <c r="EA84" s="74">
        <f t="shared" si="121"/>
        <v>0.3714183408</v>
      </c>
      <c r="EB84" s="75">
        <f t="shared" si="122"/>
        <v>10.0282952</v>
      </c>
      <c r="EC84" s="75">
        <f t="shared" si="123"/>
        <v>0</v>
      </c>
      <c r="ED84" s="75">
        <f t="shared" si="124"/>
        <v>0</v>
      </c>
      <c r="EE84" s="75">
        <f t="shared" si="125"/>
        <v>10.0282952</v>
      </c>
      <c r="EF84" s="76">
        <f t="shared" ref="EF84:EG84" si="1528">CH84+CR84+DD84+DR84+EB84</f>
        <v>417.4281799</v>
      </c>
      <c r="EG84" s="76">
        <f t="shared" si="1528"/>
        <v>0</v>
      </c>
      <c r="EH84" s="76">
        <f t="shared" si="127"/>
        <v>0</v>
      </c>
      <c r="EI84" s="77">
        <f t="shared" si="128"/>
        <v>417.4281799</v>
      </c>
      <c r="EJ84" s="50">
        <f t="shared" si="129"/>
        <v>0</v>
      </c>
      <c r="EK84" s="72">
        <f t="shared" si="130"/>
        <v>0</v>
      </c>
      <c r="EL84" s="72">
        <f t="shared" si="131"/>
        <v>0</v>
      </c>
      <c r="EM84" s="72">
        <f t="shared" si="132"/>
        <v>0</v>
      </c>
      <c r="EN84" s="73">
        <f t="shared" si="133"/>
        <v>20.4310592</v>
      </c>
      <c r="EO84" s="74">
        <f t="shared" si="134"/>
        <v>20.4310592</v>
      </c>
      <c r="EP84" s="75">
        <f t="shared" si="135"/>
        <v>106.1628977</v>
      </c>
      <c r="EQ84" s="75">
        <f t="shared" si="136"/>
        <v>0</v>
      </c>
      <c r="ER84" s="75">
        <f t="shared" si="137"/>
        <v>0</v>
      </c>
      <c r="ES84" s="75">
        <f t="shared" si="138"/>
        <v>106.1628977</v>
      </c>
      <c r="ET84" s="76">
        <f t="shared" ref="ET84:EU84" si="1529">BV84+EP84</f>
        <v>0.08995890643</v>
      </c>
      <c r="EU84" s="76">
        <f t="shared" si="1529"/>
        <v>0</v>
      </c>
      <c r="EV84" s="76">
        <f t="shared" si="140"/>
        <v>0</v>
      </c>
      <c r="EW84" s="77">
        <f t="shared" si="141"/>
        <v>0.08995890643</v>
      </c>
      <c r="EX84" s="50">
        <f t="shared" si="142"/>
        <v>0</v>
      </c>
      <c r="EY84" s="72">
        <f t="shared" si="143"/>
        <v>0</v>
      </c>
      <c r="EZ84" s="72">
        <f t="shared" si="144"/>
        <v>0</v>
      </c>
      <c r="FA84" s="72">
        <f t="shared" si="145"/>
        <v>0</v>
      </c>
      <c r="FB84" s="73">
        <f t="shared" si="146"/>
        <v>0.448072258</v>
      </c>
      <c r="FC84" s="74">
        <f t="shared" si="147"/>
        <v>0.448072258</v>
      </c>
      <c r="FD84" s="75">
        <f t="shared" si="148"/>
        <v>0.1185450623</v>
      </c>
      <c r="FE84" s="75">
        <f t="shared" si="149"/>
        <v>0</v>
      </c>
      <c r="FF84" s="75">
        <f t="shared" si="150"/>
        <v>0</v>
      </c>
      <c r="FG84" s="75">
        <f t="shared" si="151"/>
        <v>0.1185450623</v>
      </c>
      <c r="FH84" s="50">
        <f t="shared" si="152"/>
        <v>6.283185307</v>
      </c>
      <c r="FI84" s="72">
        <f t="shared" si="153"/>
        <v>6.283185307</v>
      </c>
      <c r="FJ84" s="72">
        <f t="shared" si="154"/>
        <v>0</v>
      </c>
      <c r="FK84" s="72">
        <f t="shared" si="155"/>
        <v>0</v>
      </c>
      <c r="FL84" s="73">
        <f t="shared" si="156"/>
        <v>16.80813511</v>
      </c>
      <c r="FM84" s="74">
        <f t="shared" si="157"/>
        <v>16.80813511</v>
      </c>
      <c r="FN84" s="75">
        <f t="shared" si="158"/>
        <v>-16.80813511</v>
      </c>
      <c r="FO84" s="75">
        <f t="shared" si="159"/>
        <v>0</v>
      </c>
      <c r="FP84" s="75">
        <f t="shared" si="160"/>
        <v>3.141592654</v>
      </c>
      <c r="FQ84" s="75">
        <f t="shared" si="161"/>
        <v>16.80813511</v>
      </c>
      <c r="FR84" s="76">
        <f t="shared" si="162"/>
        <v>1.683711318</v>
      </c>
      <c r="FS84" s="76">
        <f t="shared" si="163"/>
        <v>0</v>
      </c>
      <c r="FT84" s="76">
        <f t="shared" si="164"/>
        <v>0</v>
      </c>
      <c r="FU84" s="77">
        <f t="shared" si="165"/>
        <v>1.683711318</v>
      </c>
      <c r="FV84" s="50">
        <f t="shared" si="166"/>
        <v>0</v>
      </c>
      <c r="FW84" s="50">
        <f t="shared" si="167"/>
        <v>0</v>
      </c>
      <c r="FX84" s="72">
        <f t="shared" si="168"/>
        <v>0</v>
      </c>
      <c r="FY84" s="72">
        <f t="shared" si="169"/>
        <v>0</v>
      </c>
      <c r="FZ84" s="72">
        <f t="shared" si="170"/>
        <v>0</v>
      </c>
      <c r="GA84" s="73">
        <f t="shared" si="171"/>
        <v>1.683711318</v>
      </c>
      <c r="GB84" s="73">
        <f t="shared" si="172"/>
        <v>8.435610735</v>
      </c>
      <c r="GC84" s="74">
        <f t="shared" si="173"/>
        <v>14.20313327</v>
      </c>
      <c r="GD84" s="75">
        <f t="shared" si="174"/>
        <v>1.578125918</v>
      </c>
      <c r="GE84" s="75">
        <f t="shared" si="175"/>
        <v>0</v>
      </c>
      <c r="GF84" s="75">
        <f t="shared" si="176"/>
        <v>0</v>
      </c>
      <c r="GG84" s="75">
        <f t="shared" si="177"/>
        <v>1.578125918</v>
      </c>
      <c r="GH84" s="78">
        <f t="shared" si="178"/>
        <v>-0.5</v>
      </c>
      <c r="GI84" s="78">
        <f t="shared" si="179"/>
        <v>-0.8660254038</v>
      </c>
      <c r="GJ84" s="78">
        <f t="shared" si="180"/>
        <v>-2.094395102</v>
      </c>
      <c r="GK84" s="78">
        <f t="shared" si="181"/>
        <v>1</v>
      </c>
      <c r="GL84" s="79">
        <f t="shared" si="182"/>
        <v>-0.5</v>
      </c>
      <c r="GM84" s="79">
        <f t="shared" si="183"/>
        <v>0.8660254038</v>
      </c>
      <c r="GN84" s="79">
        <f t="shared" si="184"/>
        <v>2.094395102</v>
      </c>
      <c r="GO84" s="79">
        <f t="shared" si="185"/>
        <v>1</v>
      </c>
      <c r="GP84" s="50">
        <f t="shared" si="186"/>
        <v>-2.094395102</v>
      </c>
      <c r="GQ84" s="50">
        <f t="shared" si="187"/>
        <v>0</v>
      </c>
      <c r="GR84" s="72">
        <f t="shared" si="188"/>
        <v>-2.094395102</v>
      </c>
      <c r="GS84" s="72">
        <f t="shared" si="189"/>
        <v>-2.094395102</v>
      </c>
      <c r="GT84" s="72">
        <f t="shared" si="190"/>
        <v>-2.094395102</v>
      </c>
      <c r="GU84" s="73">
        <f t="shared" si="191"/>
        <v>1</v>
      </c>
      <c r="GV84" s="73">
        <f t="shared" si="192"/>
        <v>0.1185450623</v>
      </c>
      <c r="GW84" s="74">
        <f t="shared" si="193"/>
        <v>0.1185450623</v>
      </c>
      <c r="GX84" s="75">
        <f t="shared" si="194"/>
        <v>-0.05927253114</v>
      </c>
      <c r="GY84" s="75">
        <f t="shared" si="195"/>
        <v>-0.1026630354</v>
      </c>
      <c r="GZ84" s="75">
        <f t="shared" si="196"/>
        <v>-2.094395102</v>
      </c>
      <c r="HA84" s="75">
        <f t="shared" si="197"/>
        <v>0.1185450623</v>
      </c>
      <c r="HB84" s="50">
        <f t="shared" si="198"/>
        <v>2.094395102</v>
      </c>
      <c r="HC84" s="50">
        <f t="shared" si="199"/>
        <v>0</v>
      </c>
      <c r="HD84" s="72">
        <f t="shared" si="200"/>
        <v>2.094395102</v>
      </c>
      <c r="HE84" s="72">
        <f t="shared" si="201"/>
        <v>2.094395102</v>
      </c>
      <c r="HF84" s="72">
        <f t="shared" si="202"/>
        <v>2.094395102</v>
      </c>
      <c r="HG84" s="73">
        <f t="shared" si="203"/>
        <v>1</v>
      </c>
      <c r="HH84" s="73">
        <f t="shared" si="204"/>
        <v>1.578125918</v>
      </c>
      <c r="HI84" s="74">
        <f t="shared" si="205"/>
        <v>1.578125918</v>
      </c>
      <c r="HJ84" s="75">
        <f t="shared" si="206"/>
        <v>-0.7890629592</v>
      </c>
      <c r="HK84" s="75">
        <f t="shared" si="207"/>
        <v>1.366697136</v>
      </c>
      <c r="HL84" s="75">
        <f t="shared" si="208"/>
        <v>2.094395102</v>
      </c>
      <c r="HM84" s="75">
        <f t="shared" si="209"/>
        <v>1.578125918</v>
      </c>
      <c r="HN84" s="50">
        <f t="shared" si="210"/>
        <v>2.094395102</v>
      </c>
      <c r="HO84" s="50">
        <f t="shared" si="211"/>
        <v>0</v>
      </c>
      <c r="HP84" s="72">
        <f t="shared" si="212"/>
        <v>2.094395102</v>
      </c>
      <c r="HQ84" s="72">
        <f t="shared" si="213"/>
        <v>2.094395102</v>
      </c>
      <c r="HR84" s="72">
        <f t="shared" si="214"/>
        <v>2.094395102</v>
      </c>
      <c r="HS84" s="73">
        <f t="shared" si="215"/>
        <v>1</v>
      </c>
      <c r="HT84" s="73">
        <f t="shared" si="216"/>
        <v>0.1185450623</v>
      </c>
      <c r="HU84" s="74">
        <f t="shared" si="217"/>
        <v>0.1185450623</v>
      </c>
      <c r="HV84" s="75">
        <f t="shared" si="218"/>
        <v>-0.05927253114</v>
      </c>
      <c r="HW84" s="75">
        <f t="shared" si="219"/>
        <v>0.1026630354</v>
      </c>
      <c r="HX84" s="75">
        <f t="shared" si="220"/>
        <v>2.094395102</v>
      </c>
      <c r="HY84" s="75">
        <f t="shared" si="221"/>
        <v>0.1185450623</v>
      </c>
      <c r="HZ84" s="50">
        <f t="shared" si="222"/>
        <v>-2.094395102</v>
      </c>
      <c r="IA84" s="50">
        <f t="shared" si="223"/>
        <v>0</v>
      </c>
      <c r="IB84" s="72">
        <f t="shared" si="224"/>
        <v>-2.094395102</v>
      </c>
      <c r="IC84" s="72">
        <f t="shared" si="225"/>
        <v>-2.094395102</v>
      </c>
      <c r="ID84" s="72">
        <f t="shared" si="226"/>
        <v>-2.094395102</v>
      </c>
      <c r="IE84" s="73">
        <f t="shared" si="227"/>
        <v>1</v>
      </c>
      <c r="IF84" s="73">
        <f t="shared" si="228"/>
        <v>1.578125918</v>
      </c>
      <c r="IG84" s="74">
        <f t="shared" si="229"/>
        <v>1.578125918</v>
      </c>
      <c r="IH84" s="75">
        <f t="shared" si="230"/>
        <v>-0.7890629592</v>
      </c>
      <c r="II84" s="75">
        <f t="shared" si="231"/>
        <v>-1.366697136</v>
      </c>
      <c r="IJ84" s="75">
        <f t="shared" si="232"/>
        <v>-2.094395102</v>
      </c>
      <c r="IK84" s="75">
        <f t="shared" si="233"/>
        <v>1.578125918</v>
      </c>
    </row>
    <row r="85" ht="12.75" customHeight="1">
      <c r="A85" s="80">
        <f>'Cubic Input'!P89</f>
        <v>0.1421007032</v>
      </c>
      <c r="B85" s="80">
        <f>'Cubic Input'!Q89</f>
        <v>-0.5121704343</v>
      </c>
      <c r="C85" s="80">
        <f>'Cubic Input'!R89</f>
        <v>0.9110944338</v>
      </c>
      <c r="D85" s="80">
        <f>'Cubic Input'!S89</f>
        <v>0.1777841723</v>
      </c>
      <c r="E85" s="80">
        <f t="shared" ref="E85:H85" si="1530">0</f>
        <v>0</v>
      </c>
      <c r="F85" s="80">
        <f t="shared" si="1530"/>
        <v>0</v>
      </c>
      <c r="G85" s="80">
        <f t="shared" si="1530"/>
        <v>0</v>
      </c>
      <c r="H85" s="81">
        <f t="shared" si="1530"/>
        <v>0</v>
      </c>
      <c r="I85" s="65">
        <f>'Cubic Input'!M89</f>
        <v>-0.1819810389</v>
      </c>
      <c r="J85" s="66">
        <f t="shared" si="27"/>
        <v>-0.176716612</v>
      </c>
      <c r="K85" s="66">
        <f t="shared" si="28"/>
        <v>1.890497292</v>
      </c>
      <c r="L85" s="67">
        <f t="shared" si="29"/>
        <v>-0.176716612</v>
      </c>
      <c r="M85" s="67">
        <f t="shared" si="30"/>
        <v>0</v>
      </c>
      <c r="N85" s="68">
        <f t="shared" si="31"/>
        <v>1.890497292</v>
      </c>
      <c r="O85" s="68">
        <f t="shared" si="32"/>
        <v>-1.872376981</v>
      </c>
      <c r="P85" s="69">
        <f t="shared" si="33"/>
        <v>1.890497292</v>
      </c>
      <c r="Q85" s="69">
        <f t="shared" si="34"/>
        <v>1.872376981</v>
      </c>
      <c r="R85" s="70">
        <f t="shared" ref="R85:U85" si="1531">ATAN2(A85,E85)</f>
        <v>0</v>
      </c>
      <c r="S85" s="70">
        <f t="shared" si="1531"/>
        <v>3.141592654</v>
      </c>
      <c r="T85" s="70">
        <f t="shared" si="1531"/>
        <v>0</v>
      </c>
      <c r="U85" s="70">
        <f t="shared" si="1531"/>
        <v>0</v>
      </c>
      <c r="V85" s="70">
        <f t="shared" ref="V85:Y85" si="1532">SQRT(POWER(A85,2)+POWER(E85,2))</f>
        <v>0.1421007032</v>
      </c>
      <c r="W85" s="70">
        <f t="shared" si="1532"/>
        <v>0.5121704343</v>
      </c>
      <c r="X85" s="70">
        <f t="shared" si="1532"/>
        <v>0.9110944338</v>
      </c>
      <c r="Y85" s="70">
        <f t="shared" si="1532"/>
        <v>0.1777841723</v>
      </c>
      <c r="Z85" s="71">
        <f t="shared" ref="Z85:AC85" si="1533">R85-$R85</f>
        <v>0</v>
      </c>
      <c r="AA85" s="71">
        <f t="shared" si="1533"/>
        <v>3.141592654</v>
      </c>
      <c r="AB85" s="71">
        <f t="shared" si="1533"/>
        <v>0</v>
      </c>
      <c r="AC85" s="71">
        <f t="shared" si="1533"/>
        <v>0</v>
      </c>
      <c r="AD85" s="71">
        <f t="shared" ref="AD85:AG85" si="1534">V85/$V85</f>
        <v>1</v>
      </c>
      <c r="AE85" s="71">
        <f t="shared" si="1534"/>
        <v>3.604277973</v>
      </c>
      <c r="AF85" s="71">
        <f t="shared" si="1534"/>
        <v>6.411611017</v>
      </c>
      <c r="AG85" s="71">
        <f t="shared" si="1534"/>
        <v>1.251113952</v>
      </c>
      <c r="AH85" s="80">
        <f t="shared" ref="AH85:AK85" si="1535">AD85*COS(Z85)</f>
        <v>1</v>
      </c>
      <c r="AI85" s="80">
        <f t="shared" si="1535"/>
        <v>-3.604277973</v>
      </c>
      <c r="AJ85" s="80">
        <f t="shared" si="1535"/>
        <v>6.411611017</v>
      </c>
      <c r="AK85" s="80">
        <f t="shared" si="1535"/>
        <v>1.251113952</v>
      </c>
      <c r="AL85" s="80">
        <f t="shared" ref="AL85:AO85" si="1536">AD85*SIN(Z85)</f>
        <v>0</v>
      </c>
      <c r="AM85" s="80">
        <f t="shared" si="1536"/>
        <v>0</v>
      </c>
      <c r="AN85" s="80">
        <f t="shared" si="1536"/>
        <v>0</v>
      </c>
      <c r="AO85" s="80">
        <f t="shared" si="1536"/>
        <v>0</v>
      </c>
      <c r="AP85" s="50">
        <f t="shared" si="41"/>
        <v>9.424777961</v>
      </c>
      <c r="AQ85" s="72">
        <f t="shared" si="42"/>
        <v>9.424777961</v>
      </c>
      <c r="AR85" s="72">
        <f t="shared" si="43"/>
        <v>3.141592654</v>
      </c>
      <c r="AS85" s="72">
        <f t="shared" si="44"/>
        <v>3.141592654</v>
      </c>
      <c r="AT85" s="73">
        <f t="shared" si="45"/>
        <v>46.82252531</v>
      </c>
      <c r="AU85" s="74">
        <f t="shared" si="46"/>
        <v>46.82252531</v>
      </c>
      <c r="AV85" s="75">
        <f t="shared" si="47"/>
        <v>93.64505061</v>
      </c>
      <c r="AW85" s="75">
        <f t="shared" si="48"/>
        <v>0</v>
      </c>
      <c r="AX85" s="75">
        <f t="shared" si="49"/>
        <v>0</v>
      </c>
      <c r="AY85" s="75">
        <f t="shared" si="50"/>
        <v>93.64505061</v>
      </c>
      <c r="AZ85" s="50">
        <f t="shared" ref="AZ85:BA85" si="1537">AZ$1*AA85</f>
        <v>3.141592654</v>
      </c>
      <c r="BA85" s="50">
        <f t="shared" si="1537"/>
        <v>0</v>
      </c>
      <c r="BB85" s="72">
        <f t="shared" si="52"/>
        <v>3.141592654</v>
      </c>
      <c r="BC85" s="72">
        <f t="shared" si="53"/>
        <v>3.141592654</v>
      </c>
      <c r="BD85" s="72">
        <f t="shared" si="54"/>
        <v>3.141592654</v>
      </c>
      <c r="BE85" s="73">
        <f t="shared" ref="BE85:BF85" si="1538">POWER(AE85,BE$1)</f>
        <v>3.604277973</v>
      </c>
      <c r="BF85" s="73">
        <f t="shared" si="1538"/>
        <v>6.411611017</v>
      </c>
      <c r="BG85" s="74">
        <f t="shared" si="56"/>
        <v>23.10922836</v>
      </c>
      <c r="BH85" s="75">
        <f t="shared" si="57"/>
        <v>-207.9830552</v>
      </c>
      <c r="BI85" s="75">
        <f t="shared" si="58"/>
        <v>0</v>
      </c>
      <c r="BJ85" s="75">
        <f t="shared" si="59"/>
        <v>3.141592654</v>
      </c>
      <c r="BK85" s="75">
        <f t="shared" si="60"/>
        <v>207.9830552</v>
      </c>
      <c r="BL85" s="50">
        <f t="shared" si="61"/>
        <v>0</v>
      </c>
      <c r="BM85" s="72">
        <f t="shared" si="62"/>
        <v>0</v>
      </c>
      <c r="BN85" s="72">
        <f t="shared" si="63"/>
        <v>0</v>
      </c>
      <c r="BO85" s="72">
        <f t="shared" si="64"/>
        <v>0</v>
      </c>
      <c r="BP85" s="73">
        <f t="shared" si="65"/>
        <v>1.251113952</v>
      </c>
      <c r="BQ85" s="74">
        <f t="shared" si="66"/>
        <v>1.251113952</v>
      </c>
      <c r="BR85" s="75">
        <f t="shared" si="67"/>
        <v>-33.78007671</v>
      </c>
      <c r="BS85" s="75">
        <f t="shared" si="68"/>
        <v>0</v>
      </c>
      <c r="BT85" s="75">
        <f t="shared" si="69"/>
        <v>3.141592654</v>
      </c>
      <c r="BU85" s="75">
        <f t="shared" si="70"/>
        <v>33.78007671</v>
      </c>
      <c r="BV85" s="76">
        <f t="shared" ref="BV85:BW85" si="1539">AV85+BH85+BR85</f>
        <v>-148.1180813</v>
      </c>
      <c r="BW85" s="76">
        <f t="shared" si="1539"/>
        <v>0</v>
      </c>
      <c r="BX85" s="76">
        <f t="shared" si="72"/>
        <v>3.141592654</v>
      </c>
      <c r="BY85" s="77">
        <f t="shared" si="73"/>
        <v>148.1180813</v>
      </c>
      <c r="BZ85" s="50">
        <f t="shared" ref="BZ85:CA85" si="1540">BZ$1*AA85</f>
        <v>6.283185307</v>
      </c>
      <c r="CA85" s="50">
        <f t="shared" si="1540"/>
        <v>0</v>
      </c>
      <c r="CB85" s="72">
        <f t="shared" si="75"/>
        <v>6.283185307</v>
      </c>
      <c r="CC85" s="72">
        <f t="shared" si="76"/>
        <v>0</v>
      </c>
      <c r="CD85" s="72">
        <f t="shared" si="77"/>
        <v>0</v>
      </c>
      <c r="CE85" s="73">
        <f t="shared" ref="CE85:CF85" si="1541">POWER(AE85,CE$1)</f>
        <v>12.9908197</v>
      </c>
      <c r="CF85" s="73">
        <f t="shared" si="1541"/>
        <v>41.10875583</v>
      </c>
      <c r="CG85" s="74">
        <f t="shared" si="79"/>
        <v>534.0364352</v>
      </c>
      <c r="CH85" s="75">
        <f t="shared" si="80"/>
        <v>-534.0364352</v>
      </c>
      <c r="CI85" s="75">
        <f t="shared" si="81"/>
        <v>0</v>
      </c>
      <c r="CJ85" s="75">
        <f t="shared" si="82"/>
        <v>3.141592654</v>
      </c>
      <c r="CK85" s="75">
        <f t="shared" si="83"/>
        <v>534.0364352</v>
      </c>
      <c r="CL85" s="50">
        <f t="shared" si="84"/>
        <v>0</v>
      </c>
      <c r="CM85" s="72">
        <f t="shared" si="85"/>
        <v>0</v>
      </c>
      <c r="CN85" s="72">
        <f t="shared" si="86"/>
        <v>0</v>
      </c>
      <c r="CO85" s="72">
        <f t="shared" si="87"/>
        <v>0</v>
      </c>
      <c r="CP85" s="73">
        <f t="shared" si="88"/>
        <v>263.5733517</v>
      </c>
      <c r="CQ85" s="74">
        <f t="shared" si="89"/>
        <v>263.5733517</v>
      </c>
      <c r="CR85" s="75">
        <f t="shared" si="90"/>
        <v>1054.293407</v>
      </c>
      <c r="CS85" s="75">
        <f t="shared" si="91"/>
        <v>0</v>
      </c>
      <c r="CT85" s="75">
        <f t="shared" si="92"/>
        <v>0</v>
      </c>
      <c r="CU85" s="75">
        <f t="shared" si="93"/>
        <v>1054.293407</v>
      </c>
      <c r="CV85" s="50">
        <f t="shared" si="94"/>
        <v>9.424777961</v>
      </c>
      <c r="CW85" s="50">
        <f t="shared" si="95"/>
        <v>0</v>
      </c>
      <c r="CX85" s="72">
        <f t="shared" si="96"/>
        <v>9.424777961</v>
      </c>
      <c r="CY85" s="72">
        <f t="shared" si="97"/>
        <v>3.141592654</v>
      </c>
      <c r="CZ85" s="72">
        <f t="shared" si="98"/>
        <v>3.141592654</v>
      </c>
      <c r="DA85" s="73">
        <f t="shared" si="99"/>
        <v>46.82252531</v>
      </c>
      <c r="DB85" s="73">
        <f t="shared" si="100"/>
        <v>1.251113952</v>
      </c>
      <c r="DC85" s="74">
        <f t="shared" si="101"/>
        <v>58.58031468</v>
      </c>
      <c r="DD85" s="75">
        <f t="shared" si="102"/>
        <v>-234.3212587</v>
      </c>
      <c r="DE85" s="75">
        <f t="shared" si="103"/>
        <v>0</v>
      </c>
      <c r="DF85" s="75">
        <f t="shared" si="104"/>
        <v>3.141592654</v>
      </c>
      <c r="DG85" s="75">
        <f t="shared" si="105"/>
        <v>234.3212587</v>
      </c>
      <c r="DH85" s="50">
        <f t="shared" ref="DH85:DJ85" si="1542">DH$1*AA85</f>
        <v>3.141592654</v>
      </c>
      <c r="DI85" s="50">
        <f t="shared" si="1542"/>
        <v>0</v>
      </c>
      <c r="DJ85" s="50">
        <f t="shared" si="1542"/>
        <v>0</v>
      </c>
      <c r="DK85" s="72">
        <f t="shared" si="107"/>
        <v>3.141592654</v>
      </c>
      <c r="DL85" s="72">
        <f t="shared" si="108"/>
        <v>3.141592654</v>
      </c>
      <c r="DM85" s="72">
        <f t="shared" si="109"/>
        <v>3.141592654</v>
      </c>
      <c r="DN85" s="73">
        <f t="shared" ref="DN85:DP85" si="1543">POWER(AE85,DN$1)</f>
        <v>3.604277973</v>
      </c>
      <c r="DO85" s="73">
        <f t="shared" si="1543"/>
        <v>6.411611017</v>
      </c>
      <c r="DP85" s="73">
        <f t="shared" si="1543"/>
        <v>1.251113952</v>
      </c>
      <c r="DQ85" s="74">
        <f t="shared" si="111"/>
        <v>28.91227802</v>
      </c>
      <c r="DR85" s="75">
        <f t="shared" si="112"/>
        <v>520.4210043</v>
      </c>
      <c r="DS85" s="75">
        <f t="shared" si="113"/>
        <v>0</v>
      </c>
      <c r="DT85" s="75">
        <f t="shared" si="114"/>
        <v>0</v>
      </c>
      <c r="DU85" s="75">
        <f t="shared" si="115"/>
        <v>520.4210043</v>
      </c>
      <c r="DV85" s="50">
        <f t="shared" si="116"/>
        <v>0</v>
      </c>
      <c r="DW85" s="72">
        <f t="shared" si="117"/>
        <v>0</v>
      </c>
      <c r="DX85" s="72">
        <f t="shared" si="118"/>
        <v>0</v>
      </c>
      <c r="DY85" s="72">
        <f t="shared" si="119"/>
        <v>0</v>
      </c>
      <c r="DZ85" s="73">
        <f t="shared" si="120"/>
        <v>1.565286121</v>
      </c>
      <c r="EA85" s="74">
        <f t="shared" si="121"/>
        <v>1.565286121</v>
      </c>
      <c r="EB85" s="75">
        <f t="shared" si="122"/>
        <v>42.26272527</v>
      </c>
      <c r="EC85" s="75">
        <f t="shared" si="123"/>
        <v>0</v>
      </c>
      <c r="ED85" s="75">
        <f t="shared" si="124"/>
        <v>0</v>
      </c>
      <c r="EE85" s="75">
        <f t="shared" si="125"/>
        <v>42.26272527</v>
      </c>
      <c r="EF85" s="76">
        <f t="shared" ref="EF85:EG85" si="1544">CH85+CR85+DD85+DR85+EB85</f>
        <v>848.6194426</v>
      </c>
      <c r="EG85" s="76">
        <f t="shared" si="1544"/>
        <v>0</v>
      </c>
      <c r="EH85" s="76">
        <f t="shared" si="127"/>
        <v>0</v>
      </c>
      <c r="EI85" s="77">
        <f t="shared" si="128"/>
        <v>848.6194426</v>
      </c>
      <c r="EJ85" s="50">
        <f t="shared" si="129"/>
        <v>0</v>
      </c>
      <c r="EK85" s="72">
        <f t="shared" si="130"/>
        <v>0</v>
      </c>
      <c r="EL85" s="72">
        <f t="shared" si="131"/>
        <v>0</v>
      </c>
      <c r="EM85" s="72">
        <f t="shared" si="132"/>
        <v>0</v>
      </c>
      <c r="EN85" s="73">
        <f t="shared" si="133"/>
        <v>29.13107349</v>
      </c>
      <c r="EO85" s="74">
        <f t="shared" si="134"/>
        <v>29.13107349</v>
      </c>
      <c r="EP85" s="75">
        <f t="shared" si="135"/>
        <v>151.3694981</v>
      </c>
      <c r="EQ85" s="75">
        <f t="shared" si="136"/>
        <v>0</v>
      </c>
      <c r="ER85" s="75">
        <f t="shared" si="137"/>
        <v>0</v>
      </c>
      <c r="ES85" s="75">
        <f t="shared" si="138"/>
        <v>151.3694981</v>
      </c>
      <c r="ET85" s="76">
        <f t="shared" ref="ET85:EU85" si="1545">BV85+EP85</f>
        <v>3.251416786</v>
      </c>
      <c r="EU85" s="76">
        <f t="shared" si="1545"/>
        <v>0</v>
      </c>
      <c r="EV85" s="76">
        <f t="shared" si="140"/>
        <v>0</v>
      </c>
      <c r="EW85" s="77">
        <f t="shared" si="141"/>
        <v>3.251416786</v>
      </c>
      <c r="EX85" s="50">
        <f t="shared" si="142"/>
        <v>0</v>
      </c>
      <c r="EY85" s="72">
        <f t="shared" si="143"/>
        <v>0</v>
      </c>
      <c r="EZ85" s="72">
        <f t="shared" si="144"/>
        <v>0</v>
      </c>
      <c r="FA85" s="72">
        <f t="shared" si="145"/>
        <v>0</v>
      </c>
      <c r="FB85" s="73">
        <f t="shared" si="146"/>
        <v>1.481463245</v>
      </c>
      <c r="FC85" s="74">
        <f t="shared" si="147"/>
        <v>1.481463245</v>
      </c>
      <c r="FD85" s="75">
        <f t="shared" si="148"/>
        <v>0.3919460523</v>
      </c>
      <c r="FE85" s="75">
        <f t="shared" si="149"/>
        <v>0</v>
      </c>
      <c r="FF85" s="75">
        <f t="shared" si="150"/>
        <v>0</v>
      </c>
      <c r="FG85" s="75">
        <f t="shared" si="151"/>
        <v>0.3919460523</v>
      </c>
      <c r="FH85" s="50">
        <f t="shared" si="152"/>
        <v>6.283185307</v>
      </c>
      <c r="FI85" s="72">
        <f t="shared" si="153"/>
        <v>6.283185307</v>
      </c>
      <c r="FJ85" s="72">
        <f t="shared" si="154"/>
        <v>0</v>
      </c>
      <c r="FK85" s="72">
        <f t="shared" si="155"/>
        <v>0</v>
      </c>
      <c r="FL85" s="73">
        <f t="shared" si="156"/>
        <v>12.9908197</v>
      </c>
      <c r="FM85" s="74">
        <f t="shared" si="157"/>
        <v>12.9908197</v>
      </c>
      <c r="FN85" s="75">
        <f t="shared" si="158"/>
        <v>-12.9908197</v>
      </c>
      <c r="FO85" s="75">
        <f t="shared" si="159"/>
        <v>0</v>
      </c>
      <c r="FP85" s="75">
        <f t="shared" si="160"/>
        <v>3.141592654</v>
      </c>
      <c r="FQ85" s="75">
        <f t="shared" si="161"/>
        <v>12.9908197</v>
      </c>
      <c r="FR85" s="76">
        <f t="shared" si="162"/>
        <v>6.244013345</v>
      </c>
      <c r="FS85" s="76">
        <f t="shared" si="163"/>
        <v>0</v>
      </c>
      <c r="FT85" s="76">
        <f t="shared" si="164"/>
        <v>0</v>
      </c>
      <c r="FU85" s="77">
        <f t="shared" si="165"/>
        <v>6.244013345</v>
      </c>
      <c r="FV85" s="50">
        <f t="shared" si="166"/>
        <v>0</v>
      </c>
      <c r="FW85" s="50">
        <f t="shared" si="167"/>
        <v>0</v>
      </c>
      <c r="FX85" s="72">
        <f t="shared" si="168"/>
        <v>0</v>
      </c>
      <c r="FY85" s="72">
        <f t="shared" si="169"/>
        <v>0</v>
      </c>
      <c r="FZ85" s="72">
        <f t="shared" si="170"/>
        <v>0</v>
      </c>
      <c r="GA85" s="73">
        <f t="shared" si="171"/>
        <v>6.244013345</v>
      </c>
      <c r="GB85" s="73">
        <f t="shared" si="172"/>
        <v>2.551371532</v>
      </c>
      <c r="GC85" s="74">
        <f t="shared" si="173"/>
        <v>15.9307979</v>
      </c>
      <c r="GD85" s="75">
        <f t="shared" si="174"/>
        <v>1.770088655</v>
      </c>
      <c r="GE85" s="75">
        <f t="shared" si="175"/>
        <v>0</v>
      </c>
      <c r="GF85" s="75">
        <f t="shared" si="176"/>
        <v>0</v>
      </c>
      <c r="GG85" s="75">
        <f t="shared" si="177"/>
        <v>1.770088655</v>
      </c>
      <c r="GH85" s="78">
        <f t="shared" si="178"/>
        <v>-0.5</v>
      </c>
      <c r="GI85" s="78">
        <f t="shared" si="179"/>
        <v>-0.8660254038</v>
      </c>
      <c r="GJ85" s="78">
        <f t="shared" si="180"/>
        <v>-2.094395102</v>
      </c>
      <c r="GK85" s="78">
        <f t="shared" si="181"/>
        <v>1</v>
      </c>
      <c r="GL85" s="79">
        <f t="shared" si="182"/>
        <v>-0.5</v>
      </c>
      <c r="GM85" s="79">
        <f t="shared" si="183"/>
        <v>0.8660254038</v>
      </c>
      <c r="GN85" s="79">
        <f t="shared" si="184"/>
        <v>2.094395102</v>
      </c>
      <c r="GO85" s="79">
        <f t="shared" si="185"/>
        <v>1</v>
      </c>
      <c r="GP85" s="50">
        <f t="shared" si="186"/>
        <v>-2.094395102</v>
      </c>
      <c r="GQ85" s="50">
        <f t="shared" si="187"/>
        <v>0</v>
      </c>
      <c r="GR85" s="72">
        <f t="shared" si="188"/>
        <v>-2.094395102</v>
      </c>
      <c r="GS85" s="72">
        <f t="shared" si="189"/>
        <v>-2.094395102</v>
      </c>
      <c r="GT85" s="72">
        <f t="shared" si="190"/>
        <v>-2.094395102</v>
      </c>
      <c r="GU85" s="73">
        <f t="shared" si="191"/>
        <v>1</v>
      </c>
      <c r="GV85" s="73">
        <f t="shared" si="192"/>
        <v>0.3919460523</v>
      </c>
      <c r="GW85" s="74">
        <f t="shared" si="193"/>
        <v>0.3919460523</v>
      </c>
      <c r="GX85" s="75">
        <f t="shared" si="194"/>
        <v>-0.1959730262</v>
      </c>
      <c r="GY85" s="75">
        <f t="shared" si="195"/>
        <v>-0.3394352382</v>
      </c>
      <c r="GZ85" s="75">
        <f t="shared" si="196"/>
        <v>-2.094395102</v>
      </c>
      <c r="HA85" s="75">
        <f t="shared" si="197"/>
        <v>0.3919460523</v>
      </c>
      <c r="HB85" s="50">
        <f t="shared" si="198"/>
        <v>2.094395102</v>
      </c>
      <c r="HC85" s="50">
        <f t="shared" si="199"/>
        <v>0</v>
      </c>
      <c r="HD85" s="72">
        <f t="shared" si="200"/>
        <v>2.094395102</v>
      </c>
      <c r="HE85" s="72">
        <f t="shared" si="201"/>
        <v>2.094395102</v>
      </c>
      <c r="HF85" s="72">
        <f t="shared" si="202"/>
        <v>2.094395102</v>
      </c>
      <c r="HG85" s="73">
        <f t="shared" si="203"/>
        <v>1</v>
      </c>
      <c r="HH85" s="73">
        <f t="shared" si="204"/>
        <v>1.770088655</v>
      </c>
      <c r="HI85" s="74">
        <f t="shared" si="205"/>
        <v>1.770088655</v>
      </c>
      <c r="HJ85" s="75">
        <f t="shared" si="206"/>
        <v>-0.8850443276</v>
      </c>
      <c r="HK85" s="75">
        <f t="shared" si="207"/>
        <v>1.532941742</v>
      </c>
      <c r="HL85" s="75">
        <f t="shared" si="208"/>
        <v>2.094395102</v>
      </c>
      <c r="HM85" s="75">
        <f t="shared" si="209"/>
        <v>1.770088655</v>
      </c>
      <c r="HN85" s="50">
        <f t="shared" si="210"/>
        <v>2.094395102</v>
      </c>
      <c r="HO85" s="50">
        <f t="shared" si="211"/>
        <v>0</v>
      </c>
      <c r="HP85" s="72">
        <f t="shared" si="212"/>
        <v>2.094395102</v>
      </c>
      <c r="HQ85" s="72">
        <f t="shared" si="213"/>
        <v>2.094395102</v>
      </c>
      <c r="HR85" s="72">
        <f t="shared" si="214"/>
        <v>2.094395102</v>
      </c>
      <c r="HS85" s="73">
        <f t="shared" si="215"/>
        <v>1</v>
      </c>
      <c r="HT85" s="73">
        <f t="shared" si="216"/>
        <v>0.3919460523</v>
      </c>
      <c r="HU85" s="74">
        <f t="shared" si="217"/>
        <v>0.3919460523</v>
      </c>
      <c r="HV85" s="75">
        <f t="shared" si="218"/>
        <v>-0.1959730262</v>
      </c>
      <c r="HW85" s="75">
        <f t="shared" si="219"/>
        <v>0.3394352382</v>
      </c>
      <c r="HX85" s="75">
        <f t="shared" si="220"/>
        <v>2.094395102</v>
      </c>
      <c r="HY85" s="75">
        <f t="shared" si="221"/>
        <v>0.3919460523</v>
      </c>
      <c r="HZ85" s="50">
        <f t="shared" si="222"/>
        <v>-2.094395102</v>
      </c>
      <c r="IA85" s="50">
        <f t="shared" si="223"/>
        <v>0</v>
      </c>
      <c r="IB85" s="72">
        <f t="shared" si="224"/>
        <v>-2.094395102</v>
      </c>
      <c r="IC85" s="72">
        <f t="shared" si="225"/>
        <v>-2.094395102</v>
      </c>
      <c r="ID85" s="72">
        <f t="shared" si="226"/>
        <v>-2.094395102</v>
      </c>
      <c r="IE85" s="73">
        <f t="shared" si="227"/>
        <v>1</v>
      </c>
      <c r="IF85" s="73">
        <f t="shared" si="228"/>
        <v>1.770088655</v>
      </c>
      <c r="IG85" s="74">
        <f t="shared" si="229"/>
        <v>1.770088655</v>
      </c>
      <c r="IH85" s="75">
        <f t="shared" si="230"/>
        <v>-0.8850443276</v>
      </c>
      <c r="II85" s="75">
        <f t="shared" si="231"/>
        <v>-1.532941742</v>
      </c>
      <c r="IJ85" s="75">
        <f t="shared" si="232"/>
        <v>-2.094395102</v>
      </c>
      <c r="IK85" s="75">
        <f t="shared" si="233"/>
        <v>1.770088655</v>
      </c>
    </row>
    <row r="86" ht="12.75" customHeight="1">
      <c r="A86" s="80">
        <f>'Cubic Input'!P90</f>
        <v>0.1421007032</v>
      </c>
      <c r="B86" s="80">
        <f>'Cubic Input'!Q90</f>
        <v>-0.4615901894</v>
      </c>
      <c r="C86" s="80">
        <f>'Cubic Input'!R90</f>
        <v>0.8907958777</v>
      </c>
      <c r="D86" s="80">
        <f>'Cubic Input'!S90</f>
        <v>0.07373967857</v>
      </c>
      <c r="E86" s="80">
        <f t="shared" ref="E86:H86" si="1546">0</f>
        <v>0</v>
      </c>
      <c r="F86" s="80">
        <f t="shared" si="1546"/>
        <v>0</v>
      </c>
      <c r="G86" s="80">
        <f t="shared" si="1546"/>
        <v>0</v>
      </c>
      <c r="H86" s="81">
        <f t="shared" si="1546"/>
        <v>0</v>
      </c>
      <c r="I86" s="65">
        <f>'Cubic Input'!M90</f>
        <v>-0.0795085114</v>
      </c>
      <c r="J86" s="66">
        <f t="shared" si="27"/>
        <v>-0.07943033138</v>
      </c>
      <c r="K86" s="66">
        <f t="shared" si="28"/>
        <v>1.663880913</v>
      </c>
      <c r="L86" s="67">
        <f t="shared" si="29"/>
        <v>-0.07943033138</v>
      </c>
      <c r="M86" s="67">
        <f t="shared" si="30"/>
        <v>0</v>
      </c>
      <c r="N86" s="68">
        <f t="shared" si="31"/>
        <v>1.663880913</v>
      </c>
      <c r="O86" s="68">
        <f t="shared" si="32"/>
        <v>-1.940255208</v>
      </c>
      <c r="P86" s="69">
        <f t="shared" si="33"/>
        <v>1.663880913</v>
      </c>
      <c r="Q86" s="69">
        <f t="shared" si="34"/>
        <v>1.940255208</v>
      </c>
      <c r="R86" s="70">
        <f t="shared" ref="R86:U86" si="1547">ATAN2(A86,E86)</f>
        <v>0</v>
      </c>
      <c r="S86" s="70">
        <f t="shared" si="1547"/>
        <v>3.141592654</v>
      </c>
      <c r="T86" s="70">
        <f t="shared" si="1547"/>
        <v>0</v>
      </c>
      <c r="U86" s="70">
        <f t="shared" si="1547"/>
        <v>0</v>
      </c>
      <c r="V86" s="70">
        <f t="shared" ref="V86:Y86" si="1548">SQRT(POWER(A86,2)+POWER(E86,2))</f>
        <v>0.1421007032</v>
      </c>
      <c r="W86" s="70">
        <f t="shared" si="1548"/>
        <v>0.4615901894</v>
      </c>
      <c r="X86" s="70">
        <f t="shared" si="1548"/>
        <v>0.8907958777</v>
      </c>
      <c r="Y86" s="70">
        <f t="shared" si="1548"/>
        <v>0.07373967857</v>
      </c>
      <c r="Z86" s="71">
        <f t="shared" ref="Z86:AC86" si="1549">R86-$R86</f>
        <v>0</v>
      </c>
      <c r="AA86" s="71">
        <f t="shared" si="1549"/>
        <v>3.141592654</v>
      </c>
      <c r="AB86" s="71">
        <f t="shared" si="1549"/>
        <v>0</v>
      </c>
      <c r="AC86" s="71">
        <f t="shared" si="1549"/>
        <v>0</v>
      </c>
      <c r="AD86" s="71">
        <f t="shared" ref="AD86:AG86" si="1550">V86/$V86</f>
        <v>1</v>
      </c>
      <c r="AE86" s="71">
        <f t="shared" si="1550"/>
        <v>3.248331495</v>
      </c>
      <c r="AF86" s="71">
        <f t="shared" si="1550"/>
        <v>6.268764742</v>
      </c>
      <c r="AG86" s="71">
        <f t="shared" si="1550"/>
        <v>0.518925501</v>
      </c>
      <c r="AH86" s="80">
        <f t="shared" ref="AH86:AK86" si="1551">AD86*COS(Z86)</f>
        <v>1</v>
      </c>
      <c r="AI86" s="80">
        <f t="shared" si="1551"/>
        <v>-3.248331495</v>
      </c>
      <c r="AJ86" s="80">
        <f t="shared" si="1551"/>
        <v>6.268764742</v>
      </c>
      <c r="AK86" s="80">
        <f t="shared" si="1551"/>
        <v>0.518925501</v>
      </c>
      <c r="AL86" s="80">
        <f t="shared" ref="AL86:AO86" si="1552">AD86*SIN(Z86)</f>
        <v>0</v>
      </c>
      <c r="AM86" s="80">
        <f t="shared" si="1552"/>
        <v>0</v>
      </c>
      <c r="AN86" s="80">
        <f t="shared" si="1552"/>
        <v>0</v>
      </c>
      <c r="AO86" s="80">
        <f t="shared" si="1552"/>
        <v>0</v>
      </c>
      <c r="AP86" s="50">
        <f t="shared" si="41"/>
        <v>9.424777961</v>
      </c>
      <c r="AQ86" s="72">
        <f t="shared" si="42"/>
        <v>9.424777961</v>
      </c>
      <c r="AR86" s="72">
        <f t="shared" si="43"/>
        <v>3.141592654</v>
      </c>
      <c r="AS86" s="72">
        <f t="shared" si="44"/>
        <v>3.141592654</v>
      </c>
      <c r="AT86" s="73">
        <f t="shared" si="45"/>
        <v>34.27528137</v>
      </c>
      <c r="AU86" s="74">
        <f t="shared" si="46"/>
        <v>34.27528137</v>
      </c>
      <c r="AV86" s="75">
        <f t="shared" si="47"/>
        <v>68.55056274</v>
      </c>
      <c r="AW86" s="75">
        <f t="shared" si="48"/>
        <v>0</v>
      </c>
      <c r="AX86" s="75">
        <f t="shared" si="49"/>
        <v>0</v>
      </c>
      <c r="AY86" s="75">
        <f t="shared" si="50"/>
        <v>68.55056274</v>
      </c>
      <c r="AZ86" s="50">
        <f t="shared" ref="AZ86:BA86" si="1553">AZ$1*AA86</f>
        <v>3.141592654</v>
      </c>
      <c r="BA86" s="50">
        <f t="shared" si="1553"/>
        <v>0</v>
      </c>
      <c r="BB86" s="72">
        <f t="shared" si="52"/>
        <v>3.141592654</v>
      </c>
      <c r="BC86" s="72">
        <f t="shared" si="53"/>
        <v>3.141592654</v>
      </c>
      <c r="BD86" s="72">
        <f t="shared" si="54"/>
        <v>3.141592654</v>
      </c>
      <c r="BE86" s="73">
        <f t="shared" ref="BE86:BF86" si="1554">POWER(AE86,BE$1)</f>
        <v>3.248331495</v>
      </c>
      <c r="BF86" s="73">
        <f t="shared" si="1554"/>
        <v>6.268764742</v>
      </c>
      <c r="BG86" s="74">
        <f t="shared" si="56"/>
        <v>20.36302594</v>
      </c>
      <c r="BH86" s="75">
        <f t="shared" si="57"/>
        <v>-183.2672335</v>
      </c>
      <c r="BI86" s="75">
        <f t="shared" si="58"/>
        <v>0</v>
      </c>
      <c r="BJ86" s="75">
        <f t="shared" si="59"/>
        <v>3.141592654</v>
      </c>
      <c r="BK86" s="75">
        <f t="shared" si="60"/>
        <v>183.2672335</v>
      </c>
      <c r="BL86" s="50">
        <f t="shared" si="61"/>
        <v>0</v>
      </c>
      <c r="BM86" s="72">
        <f t="shared" si="62"/>
        <v>0</v>
      </c>
      <c r="BN86" s="72">
        <f t="shared" si="63"/>
        <v>0</v>
      </c>
      <c r="BO86" s="72">
        <f t="shared" si="64"/>
        <v>0</v>
      </c>
      <c r="BP86" s="73">
        <f t="shared" si="65"/>
        <v>0.518925501</v>
      </c>
      <c r="BQ86" s="74">
        <f t="shared" si="66"/>
        <v>0.518925501</v>
      </c>
      <c r="BR86" s="75">
        <f t="shared" si="67"/>
        <v>-14.01098853</v>
      </c>
      <c r="BS86" s="75">
        <f t="shared" si="68"/>
        <v>0</v>
      </c>
      <c r="BT86" s="75">
        <f t="shared" si="69"/>
        <v>3.141592654</v>
      </c>
      <c r="BU86" s="75">
        <f t="shared" si="70"/>
        <v>14.01098853</v>
      </c>
      <c r="BV86" s="76">
        <f t="shared" ref="BV86:BW86" si="1555">AV86+BH86+BR86</f>
        <v>-128.7276593</v>
      </c>
      <c r="BW86" s="76">
        <f t="shared" si="1555"/>
        <v>0</v>
      </c>
      <c r="BX86" s="76">
        <f t="shared" si="72"/>
        <v>3.141592654</v>
      </c>
      <c r="BY86" s="77">
        <f t="shared" si="73"/>
        <v>128.7276593</v>
      </c>
      <c r="BZ86" s="50">
        <f t="shared" ref="BZ86:CA86" si="1556">BZ$1*AA86</f>
        <v>6.283185307</v>
      </c>
      <c r="CA86" s="50">
        <f t="shared" si="1556"/>
        <v>0</v>
      </c>
      <c r="CB86" s="72">
        <f t="shared" si="75"/>
        <v>6.283185307</v>
      </c>
      <c r="CC86" s="72">
        <f t="shared" si="76"/>
        <v>0</v>
      </c>
      <c r="CD86" s="72">
        <f t="shared" si="77"/>
        <v>0</v>
      </c>
      <c r="CE86" s="73">
        <f t="shared" ref="CE86:CF86" si="1557">POWER(AE86,CE$1)</f>
        <v>10.5516575</v>
      </c>
      <c r="CF86" s="73">
        <f t="shared" si="1557"/>
        <v>39.29741139</v>
      </c>
      <c r="CG86" s="74">
        <f t="shared" si="79"/>
        <v>414.6528256</v>
      </c>
      <c r="CH86" s="75">
        <f t="shared" si="80"/>
        <v>-414.6528256</v>
      </c>
      <c r="CI86" s="75">
        <f t="shared" si="81"/>
        <v>0</v>
      </c>
      <c r="CJ86" s="75">
        <f t="shared" si="82"/>
        <v>3.141592654</v>
      </c>
      <c r="CK86" s="75">
        <f t="shared" si="83"/>
        <v>414.6528256</v>
      </c>
      <c r="CL86" s="50">
        <f t="shared" si="84"/>
        <v>0</v>
      </c>
      <c r="CM86" s="72">
        <f t="shared" si="85"/>
        <v>0</v>
      </c>
      <c r="CN86" s="72">
        <f t="shared" si="86"/>
        <v>0</v>
      </c>
      <c r="CO86" s="72">
        <f t="shared" si="87"/>
        <v>0</v>
      </c>
      <c r="CP86" s="73">
        <f t="shared" si="88"/>
        <v>246.346227</v>
      </c>
      <c r="CQ86" s="74">
        <f t="shared" si="89"/>
        <v>246.346227</v>
      </c>
      <c r="CR86" s="75">
        <f t="shared" si="90"/>
        <v>985.3849079</v>
      </c>
      <c r="CS86" s="75">
        <f t="shared" si="91"/>
        <v>0</v>
      </c>
      <c r="CT86" s="75">
        <f t="shared" si="92"/>
        <v>0</v>
      </c>
      <c r="CU86" s="75">
        <f t="shared" si="93"/>
        <v>985.3849079</v>
      </c>
      <c r="CV86" s="50">
        <f t="shared" si="94"/>
        <v>9.424777961</v>
      </c>
      <c r="CW86" s="50">
        <f t="shared" si="95"/>
        <v>0</v>
      </c>
      <c r="CX86" s="72">
        <f t="shared" si="96"/>
        <v>9.424777961</v>
      </c>
      <c r="CY86" s="72">
        <f t="shared" si="97"/>
        <v>3.141592654</v>
      </c>
      <c r="CZ86" s="72">
        <f t="shared" si="98"/>
        <v>3.141592654</v>
      </c>
      <c r="DA86" s="73">
        <f t="shared" si="99"/>
        <v>34.27528137</v>
      </c>
      <c r="DB86" s="73">
        <f t="shared" si="100"/>
        <v>0.518925501</v>
      </c>
      <c r="DC86" s="74">
        <f t="shared" si="101"/>
        <v>17.78631756</v>
      </c>
      <c r="DD86" s="75">
        <f t="shared" si="102"/>
        <v>-71.14527023</v>
      </c>
      <c r="DE86" s="75">
        <f t="shared" si="103"/>
        <v>0</v>
      </c>
      <c r="DF86" s="75">
        <f t="shared" si="104"/>
        <v>3.141592654</v>
      </c>
      <c r="DG86" s="75">
        <f t="shared" si="105"/>
        <v>71.14527023</v>
      </c>
      <c r="DH86" s="50">
        <f t="shared" ref="DH86:DJ86" si="1558">DH$1*AA86</f>
        <v>3.141592654</v>
      </c>
      <c r="DI86" s="50">
        <f t="shared" si="1558"/>
        <v>0</v>
      </c>
      <c r="DJ86" s="50">
        <f t="shared" si="1558"/>
        <v>0</v>
      </c>
      <c r="DK86" s="72">
        <f t="shared" si="107"/>
        <v>3.141592654</v>
      </c>
      <c r="DL86" s="72">
        <f t="shared" si="108"/>
        <v>3.141592654</v>
      </c>
      <c r="DM86" s="72">
        <f t="shared" si="109"/>
        <v>3.141592654</v>
      </c>
      <c r="DN86" s="73">
        <f t="shared" ref="DN86:DP86" si="1559">POWER(AE86,DN$1)</f>
        <v>3.248331495</v>
      </c>
      <c r="DO86" s="73">
        <f t="shared" si="1559"/>
        <v>6.268764742</v>
      </c>
      <c r="DP86" s="73">
        <f t="shared" si="1559"/>
        <v>0.518925501</v>
      </c>
      <c r="DQ86" s="74">
        <f t="shared" si="111"/>
        <v>10.56689344</v>
      </c>
      <c r="DR86" s="75">
        <f t="shared" si="112"/>
        <v>190.2040819</v>
      </c>
      <c r="DS86" s="75">
        <f t="shared" si="113"/>
        <v>0</v>
      </c>
      <c r="DT86" s="75">
        <f t="shared" si="114"/>
        <v>0</v>
      </c>
      <c r="DU86" s="75">
        <f t="shared" si="115"/>
        <v>190.2040819</v>
      </c>
      <c r="DV86" s="50">
        <f t="shared" si="116"/>
        <v>0</v>
      </c>
      <c r="DW86" s="72">
        <f t="shared" si="117"/>
        <v>0</v>
      </c>
      <c r="DX86" s="72">
        <f t="shared" si="118"/>
        <v>0</v>
      </c>
      <c r="DY86" s="72">
        <f t="shared" si="119"/>
        <v>0</v>
      </c>
      <c r="DZ86" s="73">
        <f t="shared" si="120"/>
        <v>0.2692836756</v>
      </c>
      <c r="EA86" s="74">
        <f t="shared" si="121"/>
        <v>0.2692836756</v>
      </c>
      <c r="EB86" s="75">
        <f t="shared" si="122"/>
        <v>7.27065924</v>
      </c>
      <c r="EC86" s="75">
        <f t="shared" si="123"/>
        <v>0</v>
      </c>
      <c r="ED86" s="75">
        <f t="shared" si="124"/>
        <v>0</v>
      </c>
      <c r="EE86" s="75">
        <f t="shared" si="125"/>
        <v>7.27065924</v>
      </c>
      <c r="EF86" s="76">
        <f t="shared" ref="EF86:EG86" si="1560">CH86+CR86+DD86+DR86+EB86</f>
        <v>697.0615532</v>
      </c>
      <c r="EG86" s="76">
        <f t="shared" si="1560"/>
        <v>0</v>
      </c>
      <c r="EH86" s="76">
        <f t="shared" si="127"/>
        <v>0</v>
      </c>
      <c r="EI86" s="77">
        <f t="shared" si="128"/>
        <v>697.0615532</v>
      </c>
      <c r="EJ86" s="50">
        <f t="shared" si="129"/>
        <v>0</v>
      </c>
      <c r="EK86" s="72">
        <f t="shared" si="130"/>
        <v>0</v>
      </c>
      <c r="EL86" s="72">
        <f t="shared" si="131"/>
        <v>0</v>
      </c>
      <c r="EM86" s="72">
        <f t="shared" si="132"/>
        <v>0</v>
      </c>
      <c r="EN86" s="73">
        <f t="shared" si="133"/>
        <v>26.40192329</v>
      </c>
      <c r="EO86" s="74">
        <f t="shared" si="134"/>
        <v>26.40192329</v>
      </c>
      <c r="EP86" s="75">
        <f t="shared" si="135"/>
        <v>137.1884176</v>
      </c>
      <c r="EQ86" s="75">
        <f t="shared" si="136"/>
        <v>0</v>
      </c>
      <c r="ER86" s="75">
        <f t="shared" si="137"/>
        <v>0</v>
      </c>
      <c r="ES86" s="75">
        <f t="shared" si="138"/>
        <v>137.1884176</v>
      </c>
      <c r="ET86" s="76">
        <f t="shared" ref="ET86:EU86" si="1561">BV86+EP86</f>
        <v>8.460758379</v>
      </c>
      <c r="EU86" s="76">
        <f t="shared" si="1561"/>
        <v>0</v>
      </c>
      <c r="EV86" s="76">
        <f t="shared" si="140"/>
        <v>0</v>
      </c>
      <c r="EW86" s="77">
        <f t="shared" si="141"/>
        <v>8.460758379</v>
      </c>
      <c r="EX86" s="50">
        <f t="shared" si="142"/>
        <v>0</v>
      </c>
      <c r="EY86" s="72">
        <f t="shared" si="143"/>
        <v>0</v>
      </c>
      <c r="EZ86" s="72">
        <f t="shared" si="144"/>
        <v>0</v>
      </c>
      <c r="FA86" s="72">
        <f t="shared" si="145"/>
        <v>0</v>
      </c>
      <c r="FB86" s="73">
        <f t="shared" si="146"/>
        <v>2.037682102</v>
      </c>
      <c r="FC86" s="74">
        <f t="shared" si="147"/>
        <v>2.037682102</v>
      </c>
      <c r="FD86" s="75">
        <f t="shared" si="148"/>
        <v>0.5391031188</v>
      </c>
      <c r="FE86" s="75">
        <f t="shared" si="149"/>
        <v>0</v>
      </c>
      <c r="FF86" s="75">
        <f t="shared" si="150"/>
        <v>0</v>
      </c>
      <c r="FG86" s="75">
        <f t="shared" si="151"/>
        <v>0.5391031188</v>
      </c>
      <c r="FH86" s="50">
        <f t="shared" si="152"/>
        <v>6.283185307</v>
      </c>
      <c r="FI86" s="72">
        <f t="shared" si="153"/>
        <v>6.283185307</v>
      </c>
      <c r="FJ86" s="72">
        <f t="shared" si="154"/>
        <v>0</v>
      </c>
      <c r="FK86" s="72">
        <f t="shared" si="155"/>
        <v>0</v>
      </c>
      <c r="FL86" s="73">
        <f t="shared" si="156"/>
        <v>10.5516575</v>
      </c>
      <c r="FM86" s="74">
        <f t="shared" si="157"/>
        <v>10.5516575</v>
      </c>
      <c r="FN86" s="75">
        <f t="shared" si="158"/>
        <v>-10.5516575</v>
      </c>
      <c r="FO86" s="75">
        <f t="shared" si="159"/>
        <v>0</v>
      </c>
      <c r="FP86" s="75">
        <f t="shared" si="160"/>
        <v>3.141592654</v>
      </c>
      <c r="FQ86" s="75">
        <f t="shared" si="161"/>
        <v>10.5516575</v>
      </c>
      <c r="FR86" s="76">
        <f t="shared" si="162"/>
        <v>8.254636727</v>
      </c>
      <c r="FS86" s="76">
        <f t="shared" si="163"/>
        <v>0</v>
      </c>
      <c r="FT86" s="76">
        <f t="shared" si="164"/>
        <v>0</v>
      </c>
      <c r="FU86" s="77">
        <f t="shared" si="165"/>
        <v>8.254636727</v>
      </c>
      <c r="FV86" s="50">
        <f t="shared" si="166"/>
        <v>0</v>
      </c>
      <c r="FW86" s="50">
        <f t="shared" si="167"/>
        <v>0</v>
      </c>
      <c r="FX86" s="72">
        <f t="shared" si="168"/>
        <v>0</v>
      </c>
      <c r="FY86" s="72">
        <f t="shared" si="169"/>
        <v>0</v>
      </c>
      <c r="FZ86" s="72">
        <f t="shared" si="170"/>
        <v>0</v>
      </c>
      <c r="GA86" s="73">
        <f t="shared" si="171"/>
        <v>8.254636727</v>
      </c>
      <c r="GB86" s="73">
        <f t="shared" si="172"/>
        <v>1.854932693</v>
      </c>
      <c r="GC86" s="74">
        <f t="shared" si="173"/>
        <v>15.31179554</v>
      </c>
      <c r="GD86" s="75">
        <f t="shared" si="174"/>
        <v>1.701310615</v>
      </c>
      <c r="GE86" s="75">
        <f t="shared" si="175"/>
        <v>0</v>
      </c>
      <c r="GF86" s="75">
        <f t="shared" si="176"/>
        <v>0</v>
      </c>
      <c r="GG86" s="75">
        <f t="shared" si="177"/>
        <v>1.701310615</v>
      </c>
      <c r="GH86" s="78">
        <f t="shared" si="178"/>
        <v>-0.5</v>
      </c>
      <c r="GI86" s="78">
        <f t="shared" si="179"/>
        <v>-0.8660254038</v>
      </c>
      <c r="GJ86" s="78">
        <f t="shared" si="180"/>
        <v>-2.094395102</v>
      </c>
      <c r="GK86" s="78">
        <f t="shared" si="181"/>
        <v>1</v>
      </c>
      <c r="GL86" s="79">
        <f t="shared" si="182"/>
        <v>-0.5</v>
      </c>
      <c r="GM86" s="79">
        <f t="shared" si="183"/>
        <v>0.8660254038</v>
      </c>
      <c r="GN86" s="79">
        <f t="shared" si="184"/>
        <v>2.094395102</v>
      </c>
      <c r="GO86" s="79">
        <f t="shared" si="185"/>
        <v>1</v>
      </c>
      <c r="GP86" s="50">
        <f t="shared" si="186"/>
        <v>-2.094395102</v>
      </c>
      <c r="GQ86" s="50">
        <f t="shared" si="187"/>
        <v>0</v>
      </c>
      <c r="GR86" s="72">
        <f t="shared" si="188"/>
        <v>-2.094395102</v>
      </c>
      <c r="GS86" s="72">
        <f t="shared" si="189"/>
        <v>-2.094395102</v>
      </c>
      <c r="GT86" s="72">
        <f t="shared" si="190"/>
        <v>-2.094395102</v>
      </c>
      <c r="GU86" s="73">
        <f t="shared" si="191"/>
        <v>1</v>
      </c>
      <c r="GV86" s="73">
        <f t="shared" si="192"/>
        <v>0.5391031188</v>
      </c>
      <c r="GW86" s="74">
        <f t="shared" si="193"/>
        <v>0.5391031188</v>
      </c>
      <c r="GX86" s="75">
        <f t="shared" si="194"/>
        <v>-0.2695515594</v>
      </c>
      <c r="GY86" s="75">
        <f t="shared" si="195"/>
        <v>-0.4668769961</v>
      </c>
      <c r="GZ86" s="75">
        <f t="shared" si="196"/>
        <v>-2.094395102</v>
      </c>
      <c r="HA86" s="75">
        <f t="shared" si="197"/>
        <v>0.5391031188</v>
      </c>
      <c r="HB86" s="50">
        <f t="shared" si="198"/>
        <v>2.094395102</v>
      </c>
      <c r="HC86" s="50">
        <f t="shared" si="199"/>
        <v>0</v>
      </c>
      <c r="HD86" s="72">
        <f t="shared" si="200"/>
        <v>2.094395102</v>
      </c>
      <c r="HE86" s="72">
        <f t="shared" si="201"/>
        <v>2.094395102</v>
      </c>
      <c r="HF86" s="72">
        <f t="shared" si="202"/>
        <v>2.094395102</v>
      </c>
      <c r="HG86" s="73">
        <f t="shared" si="203"/>
        <v>1</v>
      </c>
      <c r="HH86" s="73">
        <f t="shared" si="204"/>
        <v>1.701310615</v>
      </c>
      <c r="HI86" s="74">
        <f t="shared" si="205"/>
        <v>1.701310615</v>
      </c>
      <c r="HJ86" s="75">
        <f t="shared" si="206"/>
        <v>-0.8506553075</v>
      </c>
      <c r="HK86" s="75">
        <f t="shared" si="207"/>
        <v>1.473378212</v>
      </c>
      <c r="HL86" s="75">
        <f t="shared" si="208"/>
        <v>2.094395102</v>
      </c>
      <c r="HM86" s="75">
        <f t="shared" si="209"/>
        <v>1.701310615</v>
      </c>
      <c r="HN86" s="50">
        <f t="shared" si="210"/>
        <v>2.094395102</v>
      </c>
      <c r="HO86" s="50">
        <f t="shared" si="211"/>
        <v>0</v>
      </c>
      <c r="HP86" s="72">
        <f t="shared" si="212"/>
        <v>2.094395102</v>
      </c>
      <c r="HQ86" s="72">
        <f t="shared" si="213"/>
        <v>2.094395102</v>
      </c>
      <c r="HR86" s="72">
        <f t="shared" si="214"/>
        <v>2.094395102</v>
      </c>
      <c r="HS86" s="73">
        <f t="shared" si="215"/>
        <v>1</v>
      </c>
      <c r="HT86" s="73">
        <f t="shared" si="216"/>
        <v>0.5391031188</v>
      </c>
      <c r="HU86" s="74">
        <f t="shared" si="217"/>
        <v>0.5391031188</v>
      </c>
      <c r="HV86" s="75">
        <f t="shared" si="218"/>
        <v>-0.2695515594</v>
      </c>
      <c r="HW86" s="75">
        <f t="shared" si="219"/>
        <v>0.4668769961</v>
      </c>
      <c r="HX86" s="75">
        <f t="shared" si="220"/>
        <v>2.094395102</v>
      </c>
      <c r="HY86" s="75">
        <f t="shared" si="221"/>
        <v>0.5391031188</v>
      </c>
      <c r="HZ86" s="50">
        <f t="shared" si="222"/>
        <v>-2.094395102</v>
      </c>
      <c r="IA86" s="50">
        <f t="shared" si="223"/>
        <v>0</v>
      </c>
      <c r="IB86" s="72">
        <f t="shared" si="224"/>
        <v>-2.094395102</v>
      </c>
      <c r="IC86" s="72">
        <f t="shared" si="225"/>
        <v>-2.094395102</v>
      </c>
      <c r="ID86" s="72">
        <f t="shared" si="226"/>
        <v>-2.094395102</v>
      </c>
      <c r="IE86" s="73">
        <f t="shared" si="227"/>
        <v>1</v>
      </c>
      <c r="IF86" s="73">
        <f t="shared" si="228"/>
        <v>1.701310615</v>
      </c>
      <c r="IG86" s="74">
        <f t="shared" si="229"/>
        <v>1.701310615</v>
      </c>
      <c r="IH86" s="75">
        <f t="shared" si="230"/>
        <v>-0.8506553075</v>
      </c>
      <c r="II86" s="75">
        <f t="shared" si="231"/>
        <v>-1.473378212</v>
      </c>
      <c r="IJ86" s="75">
        <f t="shared" si="232"/>
        <v>-2.094395102</v>
      </c>
      <c r="IK86" s="75">
        <f t="shared" si="233"/>
        <v>1.701310615</v>
      </c>
    </row>
    <row r="87" ht="12.75" customHeight="1">
      <c r="A87" s="80">
        <f>'Cubic Input'!P91</f>
        <v>0.1421007032</v>
      </c>
      <c r="B87" s="80">
        <f>'Cubic Input'!Q91</f>
        <v>-0.6084644826</v>
      </c>
      <c r="C87" s="80">
        <f>'Cubic Input'!R91</f>
        <v>0.866083607</v>
      </c>
      <c r="D87" s="80">
        <f>'Cubic Input'!S91</f>
        <v>0.07294352975</v>
      </c>
      <c r="E87" s="80">
        <f t="shared" ref="E87:H87" si="1562">0</f>
        <v>0</v>
      </c>
      <c r="F87" s="80">
        <f t="shared" si="1562"/>
        <v>0</v>
      </c>
      <c r="G87" s="80">
        <f t="shared" si="1562"/>
        <v>0</v>
      </c>
      <c r="H87" s="81">
        <f t="shared" si="1562"/>
        <v>0</v>
      </c>
      <c r="I87" s="65">
        <f>'Cubic Input'!M91</f>
        <v>-0.08573199089</v>
      </c>
      <c r="J87" s="66">
        <f t="shared" si="27"/>
        <v>-0.07967899085</v>
      </c>
      <c r="K87" s="66">
        <f t="shared" si="28"/>
        <v>-0.07967899085</v>
      </c>
      <c r="L87" s="67">
        <f t="shared" si="29"/>
        <v>2.180801748</v>
      </c>
      <c r="M87" s="67">
        <f t="shared" si="30"/>
        <v>-1.298649261</v>
      </c>
      <c r="N87" s="68">
        <f t="shared" si="31"/>
        <v>2.180801745</v>
      </c>
      <c r="O87" s="68">
        <f t="shared" si="32"/>
        <v>1.298649262</v>
      </c>
      <c r="P87" s="69">
        <f t="shared" si="33"/>
        <v>-0.07967899085</v>
      </c>
      <c r="Q87" s="69">
        <f t="shared" si="34"/>
        <v>-0.000000001457748598</v>
      </c>
      <c r="R87" s="70">
        <f t="shared" ref="R87:U87" si="1563">ATAN2(A87,E87)</f>
        <v>0</v>
      </c>
      <c r="S87" s="70">
        <f t="shared" si="1563"/>
        <v>3.141592654</v>
      </c>
      <c r="T87" s="70">
        <f t="shared" si="1563"/>
        <v>0</v>
      </c>
      <c r="U87" s="70">
        <f t="shared" si="1563"/>
        <v>0</v>
      </c>
      <c r="V87" s="70">
        <f t="shared" ref="V87:Y87" si="1564">SQRT(POWER(A87,2)+POWER(E87,2))</f>
        <v>0.1421007032</v>
      </c>
      <c r="W87" s="70">
        <f t="shared" si="1564"/>
        <v>0.6084644826</v>
      </c>
      <c r="X87" s="70">
        <f t="shared" si="1564"/>
        <v>0.866083607</v>
      </c>
      <c r="Y87" s="70">
        <f t="shared" si="1564"/>
        <v>0.07294352975</v>
      </c>
      <c r="Z87" s="71">
        <f t="shared" ref="Z87:AC87" si="1565">R87-$R87</f>
        <v>0</v>
      </c>
      <c r="AA87" s="71">
        <f t="shared" si="1565"/>
        <v>3.141592654</v>
      </c>
      <c r="AB87" s="71">
        <f t="shared" si="1565"/>
        <v>0</v>
      </c>
      <c r="AC87" s="71">
        <f t="shared" si="1565"/>
        <v>0</v>
      </c>
      <c r="AD87" s="71">
        <f t="shared" ref="AD87:AG87" si="1566">V87/$V87</f>
        <v>1</v>
      </c>
      <c r="AE87" s="71">
        <f t="shared" si="1566"/>
        <v>4.281924502</v>
      </c>
      <c r="AF87" s="71">
        <f t="shared" si="1566"/>
        <v>6.094857997</v>
      </c>
      <c r="AG87" s="71">
        <f t="shared" si="1566"/>
        <v>0.5133227924</v>
      </c>
      <c r="AH87" s="80">
        <f t="shared" ref="AH87:AK87" si="1567">AD87*COS(Z87)</f>
        <v>1</v>
      </c>
      <c r="AI87" s="80">
        <f t="shared" si="1567"/>
        <v>-4.281924502</v>
      </c>
      <c r="AJ87" s="80">
        <f t="shared" si="1567"/>
        <v>6.094857997</v>
      </c>
      <c r="AK87" s="80">
        <f t="shared" si="1567"/>
        <v>0.5133227924</v>
      </c>
      <c r="AL87" s="80">
        <f t="shared" ref="AL87:AO87" si="1568">AD87*SIN(Z87)</f>
        <v>0</v>
      </c>
      <c r="AM87" s="80">
        <f t="shared" si="1568"/>
        <v>0</v>
      </c>
      <c r="AN87" s="80">
        <f t="shared" si="1568"/>
        <v>0</v>
      </c>
      <c r="AO87" s="80">
        <f t="shared" si="1568"/>
        <v>0</v>
      </c>
      <c r="AP87" s="50">
        <f t="shared" si="41"/>
        <v>9.424777961</v>
      </c>
      <c r="AQ87" s="72">
        <f t="shared" si="42"/>
        <v>9.424777961</v>
      </c>
      <c r="AR87" s="72">
        <f t="shared" si="43"/>
        <v>3.141592654</v>
      </c>
      <c r="AS87" s="72">
        <f t="shared" si="44"/>
        <v>3.141592654</v>
      </c>
      <c r="AT87" s="73">
        <f t="shared" si="45"/>
        <v>78.50856098</v>
      </c>
      <c r="AU87" s="74">
        <f t="shared" si="46"/>
        <v>78.50856098</v>
      </c>
      <c r="AV87" s="75">
        <f t="shared" si="47"/>
        <v>157.017122</v>
      </c>
      <c r="AW87" s="75">
        <f t="shared" si="48"/>
        <v>0</v>
      </c>
      <c r="AX87" s="75">
        <f t="shared" si="49"/>
        <v>0</v>
      </c>
      <c r="AY87" s="75">
        <f t="shared" si="50"/>
        <v>157.017122</v>
      </c>
      <c r="AZ87" s="50">
        <f t="shared" ref="AZ87:BA87" si="1569">AZ$1*AA87</f>
        <v>3.141592654</v>
      </c>
      <c r="BA87" s="50">
        <f t="shared" si="1569"/>
        <v>0</v>
      </c>
      <c r="BB87" s="72">
        <f t="shared" si="52"/>
        <v>3.141592654</v>
      </c>
      <c r="BC87" s="72">
        <f t="shared" si="53"/>
        <v>3.141592654</v>
      </c>
      <c r="BD87" s="72">
        <f t="shared" si="54"/>
        <v>3.141592654</v>
      </c>
      <c r="BE87" s="73">
        <f t="shared" ref="BE87:BF87" si="1570">POWER(AE87,BE$1)</f>
        <v>4.281924502</v>
      </c>
      <c r="BF87" s="73">
        <f t="shared" si="1570"/>
        <v>6.094857997</v>
      </c>
      <c r="BG87" s="74">
        <f t="shared" si="56"/>
        <v>26.0977218</v>
      </c>
      <c r="BH87" s="75">
        <f t="shared" si="57"/>
        <v>-234.8794962</v>
      </c>
      <c r="BI87" s="75">
        <f t="shared" si="58"/>
        <v>0</v>
      </c>
      <c r="BJ87" s="75">
        <f t="shared" si="59"/>
        <v>3.141592654</v>
      </c>
      <c r="BK87" s="75">
        <f t="shared" si="60"/>
        <v>234.8794962</v>
      </c>
      <c r="BL87" s="50">
        <f t="shared" si="61"/>
        <v>0</v>
      </c>
      <c r="BM87" s="72">
        <f t="shared" si="62"/>
        <v>0</v>
      </c>
      <c r="BN87" s="72">
        <f t="shared" si="63"/>
        <v>0</v>
      </c>
      <c r="BO87" s="72">
        <f t="shared" si="64"/>
        <v>0</v>
      </c>
      <c r="BP87" s="73">
        <f t="shared" si="65"/>
        <v>0.5133227924</v>
      </c>
      <c r="BQ87" s="74">
        <f t="shared" si="66"/>
        <v>0.5133227924</v>
      </c>
      <c r="BR87" s="75">
        <f t="shared" si="67"/>
        <v>-13.8597154</v>
      </c>
      <c r="BS87" s="75">
        <f t="shared" si="68"/>
        <v>0</v>
      </c>
      <c r="BT87" s="75">
        <f t="shared" si="69"/>
        <v>3.141592654</v>
      </c>
      <c r="BU87" s="75">
        <f t="shared" si="70"/>
        <v>13.8597154</v>
      </c>
      <c r="BV87" s="76">
        <f t="shared" ref="BV87:BW87" si="1571">AV87+BH87+BR87</f>
        <v>-91.72208961</v>
      </c>
      <c r="BW87" s="76">
        <f t="shared" si="1571"/>
        <v>0</v>
      </c>
      <c r="BX87" s="76">
        <f t="shared" si="72"/>
        <v>3.141592654</v>
      </c>
      <c r="BY87" s="77">
        <f t="shared" si="73"/>
        <v>91.72208961</v>
      </c>
      <c r="BZ87" s="50">
        <f t="shared" ref="BZ87:CA87" si="1572">BZ$1*AA87</f>
        <v>6.283185307</v>
      </c>
      <c r="CA87" s="50">
        <f t="shared" si="1572"/>
        <v>0</v>
      </c>
      <c r="CB87" s="72">
        <f t="shared" si="75"/>
        <v>6.283185307</v>
      </c>
      <c r="CC87" s="72">
        <f t="shared" si="76"/>
        <v>0</v>
      </c>
      <c r="CD87" s="72">
        <f t="shared" si="77"/>
        <v>0</v>
      </c>
      <c r="CE87" s="73">
        <f t="shared" ref="CE87:CF87" si="1573">POWER(AE87,CE$1)</f>
        <v>18.33487744</v>
      </c>
      <c r="CF87" s="73">
        <f t="shared" si="1573"/>
        <v>37.147294</v>
      </c>
      <c r="CG87" s="74">
        <f t="shared" si="79"/>
        <v>681.0910829</v>
      </c>
      <c r="CH87" s="75">
        <f t="shared" si="80"/>
        <v>-681.0910829</v>
      </c>
      <c r="CI87" s="75">
        <f t="shared" si="81"/>
        <v>0</v>
      </c>
      <c r="CJ87" s="75">
        <f t="shared" si="82"/>
        <v>3.141592654</v>
      </c>
      <c r="CK87" s="75">
        <f t="shared" si="83"/>
        <v>681.0910829</v>
      </c>
      <c r="CL87" s="50">
        <f t="shared" si="84"/>
        <v>0</v>
      </c>
      <c r="CM87" s="72">
        <f t="shared" si="85"/>
        <v>0</v>
      </c>
      <c r="CN87" s="72">
        <f t="shared" si="86"/>
        <v>0</v>
      </c>
      <c r="CO87" s="72">
        <f t="shared" si="87"/>
        <v>0</v>
      </c>
      <c r="CP87" s="73">
        <f t="shared" si="88"/>
        <v>226.4074819</v>
      </c>
      <c r="CQ87" s="74">
        <f t="shared" si="89"/>
        <v>226.4074819</v>
      </c>
      <c r="CR87" s="75">
        <f t="shared" si="90"/>
        <v>905.6299277</v>
      </c>
      <c r="CS87" s="75">
        <f t="shared" si="91"/>
        <v>0</v>
      </c>
      <c r="CT87" s="75">
        <f t="shared" si="92"/>
        <v>0</v>
      </c>
      <c r="CU87" s="75">
        <f t="shared" si="93"/>
        <v>905.6299277</v>
      </c>
      <c r="CV87" s="50">
        <f t="shared" si="94"/>
        <v>9.424777961</v>
      </c>
      <c r="CW87" s="50">
        <f t="shared" si="95"/>
        <v>0</v>
      </c>
      <c r="CX87" s="72">
        <f t="shared" si="96"/>
        <v>9.424777961</v>
      </c>
      <c r="CY87" s="72">
        <f t="shared" si="97"/>
        <v>3.141592654</v>
      </c>
      <c r="CZ87" s="72">
        <f t="shared" si="98"/>
        <v>3.141592654</v>
      </c>
      <c r="DA87" s="73">
        <f t="shared" si="99"/>
        <v>78.50856098</v>
      </c>
      <c r="DB87" s="73">
        <f t="shared" si="100"/>
        <v>0.5133227924</v>
      </c>
      <c r="DC87" s="74">
        <f t="shared" si="101"/>
        <v>40.30023375</v>
      </c>
      <c r="DD87" s="75">
        <f t="shared" si="102"/>
        <v>-161.200935</v>
      </c>
      <c r="DE87" s="75">
        <f t="shared" si="103"/>
        <v>0</v>
      </c>
      <c r="DF87" s="75">
        <f t="shared" si="104"/>
        <v>3.141592654</v>
      </c>
      <c r="DG87" s="75">
        <f t="shared" si="105"/>
        <v>161.200935</v>
      </c>
      <c r="DH87" s="50">
        <f t="shared" ref="DH87:DJ87" si="1574">DH$1*AA87</f>
        <v>3.141592654</v>
      </c>
      <c r="DI87" s="50">
        <f t="shared" si="1574"/>
        <v>0</v>
      </c>
      <c r="DJ87" s="50">
        <f t="shared" si="1574"/>
        <v>0</v>
      </c>
      <c r="DK87" s="72">
        <f t="shared" si="107"/>
        <v>3.141592654</v>
      </c>
      <c r="DL87" s="72">
        <f t="shared" si="108"/>
        <v>3.141592654</v>
      </c>
      <c r="DM87" s="72">
        <f t="shared" si="109"/>
        <v>3.141592654</v>
      </c>
      <c r="DN87" s="73">
        <f t="shared" ref="DN87:DP87" si="1575">POWER(AE87,DN$1)</f>
        <v>4.281924502</v>
      </c>
      <c r="DO87" s="73">
        <f t="shared" si="1575"/>
        <v>6.094857997</v>
      </c>
      <c r="DP87" s="73">
        <f t="shared" si="1575"/>
        <v>0.5133227924</v>
      </c>
      <c r="DQ87" s="74">
        <f t="shared" si="111"/>
        <v>13.39655543</v>
      </c>
      <c r="DR87" s="75">
        <f t="shared" si="112"/>
        <v>241.1379977</v>
      </c>
      <c r="DS87" s="75">
        <f t="shared" si="113"/>
        <v>0</v>
      </c>
      <c r="DT87" s="75">
        <f t="shared" si="114"/>
        <v>0</v>
      </c>
      <c r="DU87" s="75">
        <f t="shared" si="115"/>
        <v>241.1379977</v>
      </c>
      <c r="DV87" s="50">
        <f t="shared" si="116"/>
        <v>0</v>
      </c>
      <c r="DW87" s="72">
        <f t="shared" si="117"/>
        <v>0</v>
      </c>
      <c r="DX87" s="72">
        <f t="shared" si="118"/>
        <v>0</v>
      </c>
      <c r="DY87" s="72">
        <f t="shared" si="119"/>
        <v>0</v>
      </c>
      <c r="DZ87" s="73">
        <f t="shared" si="120"/>
        <v>0.2635002892</v>
      </c>
      <c r="EA87" s="74">
        <f t="shared" si="121"/>
        <v>0.2635002892</v>
      </c>
      <c r="EB87" s="75">
        <f t="shared" si="122"/>
        <v>7.11450781</v>
      </c>
      <c r="EC87" s="75">
        <f t="shared" si="123"/>
        <v>0</v>
      </c>
      <c r="ED87" s="75">
        <f t="shared" si="124"/>
        <v>0</v>
      </c>
      <c r="EE87" s="75">
        <f t="shared" si="125"/>
        <v>7.11450781</v>
      </c>
      <c r="EF87" s="76">
        <f t="shared" ref="EF87:EG87" si="1576">CH87+CR87+DD87+DR87+EB87</f>
        <v>311.5904153</v>
      </c>
      <c r="EG87" s="76">
        <f t="shared" si="1576"/>
        <v>0</v>
      </c>
      <c r="EH87" s="76">
        <f t="shared" si="127"/>
        <v>0</v>
      </c>
      <c r="EI87" s="77">
        <f t="shared" si="128"/>
        <v>311.5904153</v>
      </c>
      <c r="EJ87" s="50">
        <f t="shared" si="129"/>
        <v>0</v>
      </c>
      <c r="EK87" s="72">
        <f t="shared" si="130"/>
        <v>0</v>
      </c>
      <c r="EL87" s="72">
        <f t="shared" si="131"/>
        <v>0</v>
      </c>
      <c r="EM87" s="72">
        <f t="shared" si="132"/>
        <v>0</v>
      </c>
      <c r="EN87" s="73">
        <f t="shared" si="133"/>
        <v>17.65192384</v>
      </c>
      <c r="EO87" s="74">
        <f t="shared" si="134"/>
        <v>17.65192384</v>
      </c>
      <c r="EP87" s="75">
        <f t="shared" si="135"/>
        <v>91.72208683</v>
      </c>
      <c r="EQ87" s="75">
        <f t="shared" si="136"/>
        <v>0</v>
      </c>
      <c r="ER87" s="75">
        <f t="shared" si="137"/>
        <v>0</v>
      </c>
      <c r="ES87" s="75">
        <f t="shared" si="138"/>
        <v>91.72208683</v>
      </c>
      <c r="ET87" s="76">
        <f t="shared" ref="ET87:EU87" si="1577">BV87+EP87</f>
        <v>-0.000002775552517</v>
      </c>
      <c r="EU87" s="76">
        <f t="shared" si="1577"/>
        <v>0</v>
      </c>
      <c r="EV87" s="76">
        <f t="shared" si="140"/>
        <v>3.141592651</v>
      </c>
      <c r="EW87" s="77">
        <f t="shared" si="141"/>
        <v>0.000002775552517</v>
      </c>
      <c r="EX87" s="50">
        <f t="shared" si="142"/>
        <v>1.04719755</v>
      </c>
      <c r="EY87" s="72">
        <f t="shared" si="143"/>
        <v>1.04719755</v>
      </c>
      <c r="EZ87" s="72">
        <f t="shared" si="144"/>
        <v>1.04719755</v>
      </c>
      <c r="FA87" s="72">
        <f t="shared" si="145"/>
        <v>1.04719755</v>
      </c>
      <c r="FB87" s="73">
        <f t="shared" si="146"/>
        <v>0.01405345637</v>
      </c>
      <c r="FC87" s="74">
        <f t="shared" si="147"/>
        <v>0.01405345637</v>
      </c>
      <c r="FD87" s="75">
        <f t="shared" si="148"/>
        <v>0.001859039289</v>
      </c>
      <c r="FE87" s="75">
        <f t="shared" si="149"/>
        <v>0.003219950494</v>
      </c>
      <c r="FF87" s="75">
        <f t="shared" si="150"/>
        <v>1.04719755</v>
      </c>
      <c r="FG87" s="75">
        <f t="shared" si="151"/>
        <v>0.003718078571</v>
      </c>
      <c r="FH87" s="50">
        <f t="shared" si="152"/>
        <v>6.283185307</v>
      </c>
      <c r="FI87" s="72">
        <f t="shared" si="153"/>
        <v>6.283185307</v>
      </c>
      <c r="FJ87" s="72">
        <f t="shared" si="154"/>
        <v>0</v>
      </c>
      <c r="FK87" s="72">
        <f t="shared" si="155"/>
        <v>0</v>
      </c>
      <c r="FL87" s="73">
        <f t="shared" si="156"/>
        <v>18.33487744</v>
      </c>
      <c r="FM87" s="74">
        <f t="shared" si="157"/>
        <v>18.33487744</v>
      </c>
      <c r="FN87" s="75">
        <f t="shared" si="158"/>
        <v>-18.33487744</v>
      </c>
      <c r="FO87" s="75">
        <f t="shared" si="159"/>
        <v>0</v>
      </c>
      <c r="FP87" s="75">
        <f t="shared" si="160"/>
        <v>3.141592654</v>
      </c>
      <c r="FQ87" s="75">
        <f t="shared" si="161"/>
        <v>18.33487744</v>
      </c>
      <c r="FR87" s="76">
        <f t="shared" si="162"/>
        <v>-0.05030345296</v>
      </c>
      <c r="FS87" s="76">
        <f t="shared" si="163"/>
        <v>0</v>
      </c>
      <c r="FT87" s="76">
        <f t="shared" si="164"/>
        <v>3.141592654</v>
      </c>
      <c r="FU87" s="77">
        <f t="shared" si="165"/>
        <v>0.05030345296</v>
      </c>
      <c r="FV87" s="50">
        <f t="shared" si="166"/>
        <v>3.141592654</v>
      </c>
      <c r="FW87" s="50">
        <f t="shared" si="167"/>
        <v>-1.04719755</v>
      </c>
      <c r="FX87" s="72">
        <f t="shared" si="168"/>
        <v>2.094395103</v>
      </c>
      <c r="FY87" s="72">
        <f t="shared" si="169"/>
        <v>2.094395103</v>
      </c>
      <c r="FZ87" s="72">
        <f t="shared" si="170"/>
        <v>2.094395103</v>
      </c>
      <c r="GA87" s="73">
        <f t="shared" si="171"/>
        <v>0.05030345296</v>
      </c>
      <c r="GB87" s="73">
        <f t="shared" si="172"/>
        <v>268.9561237</v>
      </c>
      <c r="GC87" s="74">
        <f t="shared" si="173"/>
        <v>13.52942172</v>
      </c>
      <c r="GD87" s="75">
        <f t="shared" si="174"/>
        <v>-0.7516345411</v>
      </c>
      <c r="GE87" s="75">
        <f t="shared" si="175"/>
        <v>1.301869211</v>
      </c>
      <c r="GF87" s="75">
        <f t="shared" si="176"/>
        <v>2.094395103</v>
      </c>
      <c r="GG87" s="75">
        <f t="shared" si="177"/>
        <v>1.50326908</v>
      </c>
      <c r="GH87" s="78">
        <f t="shared" si="178"/>
        <v>-0.5</v>
      </c>
      <c r="GI87" s="78">
        <f t="shared" si="179"/>
        <v>-0.8660254038</v>
      </c>
      <c r="GJ87" s="78">
        <f t="shared" si="180"/>
        <v>-2.094395102</v>
      </c>
      <c r="GK87" s="78">
        <f t="shared" si="181"/>
        <v>1</v>
      </c>
      <c r="GL87" s="79">
        <f t="shared" si="182"/>
        <v>-0.5</v>
      </c>
      <c r="GM87" s="79">
        <f t="shared" si="183"/>
        <v>0.8660254038</v>
      </c>
      <c r="GN87" s="79">
        <f t="shared" si="184"/>
        <v>2.094395102</v>
      </c>
      <c r="GO87" s="79">
        <f t="shared" si="185"/>
        <v>1</v>
      </c>
      <c r="GP87" s="50">
        <f t="shared" si="186"/>
        <v>-2.094395102</v>
      </c>
      <c r="GQ87" s="50">
        <f t="shared" si="187"/>
        <v>1.04719755</v>
      </c>
      <c r="GR87" s="72">
        <f t="shared" si="188"/>
        <v>-1.047197552</v>
      </c>
      <c r="GS87" s="72">
        <f t="shared" si="189"/>
        <v>-1.047197552</v>
      </c>
      <c r="GT87" s="72">
        <f t="shared" si="190"/>
        <v>-1.047197552</v>
      </c>
      <c r="GU87" s="73">
        <f t="shared" si="191"/>
        <v>1</v>
      </c>
      <c r="GV87" s="73">
        <f t="shared" si="192"/>
        <v>0.003718078571</v>
      </c>
      <c r="GW87" s="74">
        <f t="shared" si="193"/>
        <v>0.003718078571</v>
      </c>
      <c r="GX87" s="75">
        <f t="shared" si="194"/>
        <v>0.001859039282</v>
      </c>
      <c r="GY87" s="75">
        <f t="shared" si="195"/>
        <v>-0.003219950497</v>
      </c>
      <c r="GZ87" s="75">
        <f t="shared" si="196"/>
        <v>-1.047197552</v>
      </c>
      <c r="HA87" s="75">
        <f t="shared" si="197"/>
        <v>0.003718078571</v>
      </c>
      <c r="HB87" s="50">
        <f t="shared" si="198"/>
        <v>2.094395102</v>
      </c>
      <c r="HC87" s="50">
        <f t="shared" si="199"/>
        <v>2.094395103</v>
      </c>
      <c r="HD87" s="72">
        <f t="shared" si="200"/>
        <v>4.188790206</v>
      </c>
      <c r="HE87" s="72">
        <f t="shared" si="201"/>
        <v>4.188790206</v>
      </c>
      <c r="HF87" s="72">
        <f t="shared" si="202"/>
        <v>-2.094395101</v>
      </c>
      <c r="HG87" s="73">
        <f t="shared" si="203"/>
        <v>1</v>
      </c>
      <c r="HH87" s="73">
        <f t="shared" si="204"/>
        <v>1.50326908</v>
      </c>
      <c r="HI87" s="74">
        <f t="shared" si="205"/>
        <v>1.50326908</v>
      </c>
      <c r="HJ87" s="75">
        <f t="shared" si="206"/>
        <v>-0.7516345386</v>
      </c>
      <c r="HK87" s="75">
        <f t="shared" si="207"/>
        <v>-1.301869213</v>
      </c>
      <c r="HL87" s="75">
        <f t="shared" si="208"/>
        <v>-2.094395101</v>
      </c>
      <c r="HM87" s="75">
        <f t="shared" si="209"/>
        <v>1.50326908</v>
      </c>
      <c r="HN87" s="50">
        <f t="shared" si="210"/>
        <v>2.094395102</v>
      </c>
      <c r="HO87" s="50">
        <f t="shared" si="211"/>
        <v>1.04719755</v>
      </c>
      <c r="HP87" s="72">
        <f t="shared" si="212"/>
        <v>3.141592653</v>
      </c>
      <c r="HQ87" s="72">
        <f t="shared" si="213"/>
        <v>3.141592653</v>
      </c>
      <c r="HR87" s="72">
        <f t="shared" si="214"/>
        <v>3.141592653</v>
      </c>
      <c r="HS87" s="73">
        <f t="shared" si="215"/>
        <v>1</v>
      </c>
      <c r="HT87" s="73">
        <f t="shared" si="216"/>
        <v>0.003718078571</v>
      </c>
      <c r="HU87" s="74">
        <f t="shared" si="217"/>
        <v>0.003718078571</v>
      </c>
      <c r="HV87" s="75">
        <f t="shared" si="218"/>
        <v>-0.003718078571</v>
      </c>
      <c r="HW87" s="75">
        <f t="shared" si="219"/>
        <v>0</v>
      </c>
      <c r="HX87" s="75">
        <f t="shared" si="220"/>
        <v>3.141592653</v>
      </c>
      <c r="HY87" s="75">
        <f t="shared" si="221"/>
        <v>0.003718078571</v>
      </c>
      <c r="HZ87" s="50">
        <f t="shared" si="222"/>
        <v>-2.094395102</v>
      </c>
      <c r="IA87" s="50">
        <f t="shared" si="223"/>
        <v>2.094395103</v>
      </c>
      <c r="IB87" s="72">
        <f t="shared" si="224"/>
        <v>0.0000000009721232708</v>
      </c>
      <c r="IC87" s="72">
        <f t="shared" si="225"/>
        <v>0.0000000009721232708</v>
      </c>
      <c r="ID87" s="72">
        <f t="shared" si="226"/>
        <v>0.0000000009721232708</v>
      </c>
      <c r="IE87" s="73">
        <f t="shared" si="227"/>
        <v>1</v>
      </c>
      <c r="IF87" s="73">
        <f t="shared" si="228"/>
        <v>1.50326908</v>
      </c>
      <c r="IG87" s="74">
        <f t="shared" si="229"/>
        <v>1.50326908</v>
      </c>
      <c r="IH87" s="75">
        <f t="shared" si="230"/>
        <v>1.50326908</v>
      </c>
      <c r="II87" s="75">
        <f t="shared" si="231"/>
        <v>0.000000001461362855</v>
      </c>
      <c r="IJ87" s="75">
        <f t="shared" si="232"/>
        <v>0.0000000009721232708</v>
      </c>
      <c r="IK87" s="75">
        <f t="shared" si="233"/>
        <v>1.50326908</v>
      </c>
    </row>
    <row r="88" ht="12.75" customHeight="1">
      <c r="A88" s="80">
        <f>'Cubic Input'!P92</f>
        <v>0.1421007032</v>
      </c>
      <c r="B88" s="80">
        <f>'Cubic Input'!Q92</f>
        <v>-0.4656265952</v>
      </c>
      <c r="C88" s="80">
        <f>'Cubic Input'!R92</f>
        <v>0.9082659538</v>
      </c>
      <c r="D88" s="80">
        <f>'Cubic Input'!S92</f>
        <v>0.1518148968</v>
      </c>
      <c r="E88" s="80">
        <f t="shared" ref="E88:H88" si="1578">0</f>
        <v>0</v>
      </c>
      <c r="F88" s="80">
        <f t="shared" si="1578"/>
        <v>0</v>
      </c>
      <c r="G88" s="80">
        <f t="shared" si="1578"/>
        <v>0</v>
      </c>
      <c r="H88" s="81">
        <f t="shared" si="1578"/>
        <v>0</v>
      </c>
      <c r="I88" s="65">
        <f>'Cubic Input'!M92</f>
        <v>-0.153134885</v>
      </c>
      <c r="J88" s="66">
        <f t="shared" si="27"/>
        <v>-0.1543579639</v>
      </c>
      <c r="K88" s="66">
        <f t="shared" si="28"/>
        <v>1.715547353</v>
      </c>
      <c r="L88" s="67">
        <f t="shared" si="29"/>
        <v>-0.1543579639</v>
      </c>
      <c r="M88" s="67">
        <f t="shared" si="30"/>
        <v>0</v>
      </c>
      <c r="N88" s="68">
        <f t="shared" si="31"/>
        <v>1.715547353</v>
      </c>
      <c r="O88" s="68">
        <f t="shared" si="32"/>
        <v>-1.994547651</v>
      </c>
      <c r="P88" s="69">
        <f t="shared" si="33"/>
        <v>1.715547353</v>
      </c>
      <c r="Q88" s="69">
        <f t="shared" si="34"/>
        <v>1.994547651</v>
      </c>
      <c r="R88" s="70">
        <f t="shared" ref="R88:U88" si="1579">ATAN2(A88,E88)</f>
        <v>0</v>
      </c>
      <c r="S88" s="70">
        <f t="shared" si="1579"/>
        <v>3.141592654</v>
      </c>
      <c r="T88" s="70">
        <f t="shared" si="1579"/>
        <v>0</v>
      </c>
      <c r="U88" s="70">
        <f t="shared" si="1579"/>
        <v>0</v>
      </c>
      <c r="V88" s="70">
        <f t="shared" ref="V88:Y88" si="1580">SQRT(POWER(A88,2)+POWER(E88,2))</f>
        <v>0.1421007032</v>
      </c>
      <c r="W88" s="70">
        <f t="shared" si="1580"/>
        <v>0.4656265952</v>
      </c>
      <c r="X88" s="70">
        <f t="shared" si="1580"/>
        <v>0.9082659538</v>
      </c>
      <c r="Y88" s="70">
        <f t="shared" si="1580"/>
        <v>0.1518148968</v>
      </c>
      <c r="Z88" s="71">
        <f t="shared" ref="Z88:AC88" si="1581">R88-$R88</f>
        <v>0</v>
      </c>
      <c r="AA88" s="71">
        <f t="shared" si="1581"/>
        <v>3.141592654</v>
      </c>
      <c r="AB88" s="71">
        <f t="shared" si="1581"/>
        <v>0</v>
      </c>
      <c r="AC88" s="71">
        <f t="shared" si="1581"/>
        <v>0</v>
      </c>
      <c r="AD88" s="71">
        <f t="shared" ref="AD88:AG88" si="1582">V88/$V88</f>
        <v>1</v>
      </c>
      <c r="AE88" s="71">
        <f t="shared" si="1582"/>
        <v>3.276736743</v>
      </c>
      <c r="AF88" s="71">
        <f t="shared" si="1582"/>
        <v>6.39170626</v>
      </c>
      <c r="AG88" s="71">
        <f t="shared" si="1582"/>
        <v>1.068361334</v>
      </c>
      <c r="AH88" s="80">
        <f t="shared" ref="AH88:AK88" si="1583">AD88*COS(Z88)</f>
        <v>1</v>
      </c>
      <c r="AI88" s="80">
        <f t="shared" si="1583"/>
        <v>-3.276736743</v>
      </c>
      <c r="AJ88" s="80">
        <f t="shared" si="1583"/>
        <v>6.39170626</v>
      </c>
      <c r="AK88" s="80">
        <f t="shared" si="1583"/>
        <v>1.068361334</v>
      </c>
      <c r="AL88" s="80">
        <f t="shared" ref="AL88:AO88" si="1584">AD88*SIN(Z88)</f>
        <v>0</v>
      </c>
      <c r="AM88" s="80">
        <f t="shared" si="1584"/>
        <v>0</v>
      </c>
      <c r="AN88" s="80">
        <f t="shared" si="1584"/>
        <v>0</v>
      </c>
      <c r="AO88" s="80">
        <f t="shared" si="1584"/>
        <v>0</v>
      </c>
      <c r="AP88" s="50">
        <f t="shared" si="41"/>
        <v>9.424777961</v>
      </c>
      <c r="AQ88" s="72">
        <f t="shared" si="42"/>
        <v>9.424777961</v>
      </c>
      <c r="AR88" s="72">
        <f t="shared" si="43"/>
        <v>3.141592654</v>
      </c>
      <c r="AS88" s="72">
        <f t="shared" si="44"/>
        <v>3.141592654</v>
      </c>
      <c r="AT88" s="73">
        <f t="shared" si="45"/>
        <v>35.18233446</v>
      </c>
      <c r="AU88" s="74">
        <f t="shared" si="46"/>
        <v>35.18233446</v>
      </c>
      <c r="AV88" s="75">
        <f t="shared" si="47"/>
        <v>70.36466892</v>
      </c>
      <c r="AW88" s="75">
        <f t="shared" si="48"/>
        <v>0</v>
      </c>
      <c r="AX88" s="75">
        <f t="shared" si="49"/>
        <v>0</v>
      </c>
      <c r="AY88" s="75">
        <f t="shared" si="50"/>
        <v>70.36466892</v>
      </c>
      <c r="AZ88" s="50">
        <f t="shared" ref="AZ88:BA88" si="1585">AZ$1*AA88</f>
        <v>3.141592654</v>
      </c>
      <c r="BA88" s="50">
        <f t="shared" si="1585"/>
        <v>0</v>
      </c>
      <c r="BB88" s="72">
        <f t="shared" si="52"/>
        <v>3.141592654</v>
      </c>
      <c r="BC88" s="72">
        <f t="shared" si="53"/>
        <v>3.141592654</v>
      </c>
      <c r="BD88" s="72">
        <f t="shared" si="54"/>
        <v>3.141592654</v>
      </c>
      <c r="BE88" s="73">
        <f t="shared" ref="BE88:BF88" si="1586">POWER(AE88,BE$1)</f>
        <v>3.276736743</v>
      </c>
      <c r="BF88" s="73">
        <f t="shared" si="1586"/>
        <v>6.39170626</v>
      </c>
      <c r="BG88" s="74">
        <f t="shared" si="56"/>
        <v>20.94393875</v>
      </c>
      <c r="BH88" s="75">
        <f t="shared" si="57"/>
        <v>-188.4954487</v>
      </c>
      <c r="BI88" s="75">
        <f t="shared" si="58"/>
        <v>0</v>
      </c>
      <c r="BJ88" s="75">
        <f t="shared" si="59"/>
        <v>3.141592654</v>
      </c>
      <c r="BK88" s="75">
        <f t="shared" si="60"/>
        <v>188.4954487</v>
      </c>
      <c r="BL88" s="50">
        <f t="shared" si="61"/>
        <v>0</v>
      </c>
      <c r="BM88" s="72">
        <f t="shared" si="62"/>
        <v>0</v>
      </c>
      <c r="BN88" s="72">
        <f t="shared" si="63"/>
        <v>0</v>
      </c>
      <c r="BO88" s="72">
        <f t="shared" si="64"/>
        <v>0</v>
      </c>
      <c r="BP88" s="73">
        <f t="shared" si="65"/>
        <v>1.068361334</v>
      </c>
      <c r="BQ88" s="74">
        <f t="shared" si="66"/>
        <v>1.068361334</v>
      </c>
      <c r="BR88" s="75">
        <f t="shared" si="67"/>
        <v>-28.84575601</v>
      </c>
      <c r="BS88" s="75">
        <f t="shared" si="68"/>
        <v>0</v>
      </c>
      <c r="BT88" s="75">
        <f t="shared" si="69"/>
        <v>3.141592654</v>
      </c>
      <c r="BU88" s="75">
        <f t="shared" si="70"/>
        <v>28.84575601</v>
      </c>
      <c r="BV88" s="76">
        <f t="shared" ref="BV88:BW88" si="1587">AV88+BH88+BR88</f>
        <v>-146.9765358</v>
      </c>
      <c r="BW88" s="76">
        <f t="shared" si="1587"/>
        <v>0</v>
      </c>
      <c r="BX88" s="76">
        <f t="shared" si="72"/>
        <v>3.141592654</v>
      </c>
      <c r="BY88" s="77">
        <f t="shared" si="73"/>
        <v>146.9765358</v>
      </c>
      <c r="BZ88" s="50">
        <f t="shared" ref="BZ88:CA88" si="1588">BZ$1*AA88</f>
        <v>6.283185307</v>
      </c>
      <c r="CA88" s="50">
        <f t="shared" si="1588"/>
        <v>0</v>
      </c>
      <c r="CB88" s="72">
        <f t="shared" si="75"/>
        <v>6.283185307</v>
      </c>
      <c r="CC88" s="72">
        <f t="shared" si="76"/>
        <v>0</v>
      </c>
      <c r="CD88" s="72">
        <f t="shared" si="77"/>
        <v>0</v>
      </c>
      <c r="CE88" s="73">
        <f t="shared" ref="CE88:CF88" si="1589">POWER(AE88,CE$1)</f>
        <v>10.73700368</v>
      </c>
      <c r="CF88" s="73">
        <f t="shared" si="1589"/>
        <v>40.85390891</v>
      </c>
      <c r="CG88" s="74">
        <f t="shared" si="79"/>
        <v>438.6485703</v>
      </c>
      <c r="CH88" s="75">
        <f t="shared" si="80"/>
        <v>-438.6485703</v>
      </c>
      <c r="CI88" s="75">
        <f t="shared" si="81"/>
        <v>0</v>
      </c>
      <c r="CJ88" s="75">
        <f t="shared" si="82"/>
        <v>3.141592654</v>
      </c>
      <c r="CK88" s="75">
        <f t="shared" si="83"/>
        <v>438.6485703</v>
      </c>
      <c r="CL88" s="50">
        <f t="shared" si="84"/>
        <v>0</v>
      </c>
      <c r="CM88" s="72">
        <f t="shared" si="85"/>
        <v>0</v>
      </c>
      <c r="CN88" s="72">
        <f t="shared" si="86"/>
        <v>0</v>
      </c>
      <c r="CO88" s="72">
        <f t="shared" si="87"/>
        <v>0</v>
      </c>
      <c r="CP88" s="73">
        <f t="shared" si="88"/>
        <v>261.1261853</v>
      </c>
      <c r="CQ88" s="74">
        <f t="shared" si="89"/>
        <v>261.1261853</v>
      </c>
      <c r="CR88" s="75">
        <f t="shared" si="90"/>
        <v>1044.504741</v>
      </c>
      <c r="CS88" s="75">
        <f t="shared" si="91"/>
        <v>0</v>
      </c>
      <c r="CT88" s="75">
        <f t="shared" si="92"/>
        <v>0</v>
      </c>
      <c r="CU88" s="75">
        <f t="shared" si="93"/>
        <v>1044.504741</v>
      </c>
      <c r="CV88" s="50">
        <f t="shared" si="94"/>
        <v>9.424777961</v>
      </c>
      <c r="CW88" s="50">
        <f t="shared" si="95"/>
        <v>0</v>
      </c>
      <c r="CX88" s="72">
        <f t="shared" si="96"/>
        <v>9.424777961</v>
      </c>
      <c r="CY88" s="72">
        <f t="shared" si="97"/>
        <v>3.141592654</v>
      </c>
      <c r="CZ88" s="72">
        <f t="shared" si="98"/>
        <v>3.141592654</v>
      </c>
      <c r="DA88" s="73">
        <f t="shared" si="99"/>
        <v>35.18233446</v>
      </c>
      <c r="DB88" s="73">
        <f t="shared" si="100"/>
        <v>1.068361334</v>
      </c>
      <c r="DC88" s="74">
        <f t="shared" si="101"/>
        <v>37.58744577</v>
      </c>
      <c r="DD88" s="75">
        <f t="shared" si="102"/>
        <v>-150.3497831</v>
      </c>
      <c r="DE88" s="75">
        <f t="shared" si="103"/>
        <v>0</v>
      </c>
      <c r="DF88" s="75">
        <f t="shared" si="104"/>
        <v>3.141592654</v>
      </c>
      <c r="DG88" s="75">
        <f t="shared" si="105"/>
        <v>150.3497831</v>
      </c>
      <c r="DH88" s="50">
        <f t="shared" ref="DH88:DJ88" si="1590">DH$1*AA88</f>
        <v>3.141592654</v>
      </c>
      <c r="DI88" s="50">
        <f t="shared" si="1590"/>
        <v>0</v>
      </c>
      <c r="DJ88" s="50">
        <f t="shared" si="1590"/>
        <v>0</v>
      </c>
      <c r="DK88" s="72">
        <f t="shared" si="107"/>
        <v>3.141592654</v>
      </c>
      <c r="DL88" s="72">
        <f t="shared" si="108"/>
        <v>3.141592654</v>
      </c>
      <c r="DM88" s="72">
        <f t="shared" si="109"/>
        <v>3.141592654</v>
      </c>
      <c r="DN88" s="73">
        <f t="shared" ref="DN88:DP88" si="1591">POWER(AE88,DN$1)</f>
        <v>3.276736743</v>
      </c>
      <c r="DO88" s="73">
        <f t="shared" si="1591"/>
        <v>6.39170626</v>
      </c>
      <c r="DP88" s="73">
        <f t="shared" si="1591"/>
        <v>1.068361334</v>
      </c>
      <c r="DQ88" s="74">
        <f t="shared" si="111"/>
        <v>22.37569434</v>
      </c>
      <c r="DR88" s="75">
        <f t="shared" si="112"/>
        <v>402.762498</v>
      </c>
      <c r="DS88" s="75">
        <f t="shared" si="113"/>
        <v>0</v>
      </c>
      <c r="DT88" s="75">
        <f t="shared" si="114"/>
        <v>0</v>
      </c>
      <c r="DU88" s="75">
        <f t="shared" si="115"/>
        <v>402.762498</v>
      </c>
      <c r="DV88" s="50">
        <f t="shared" si="116"/>
        <v>0</v>
      </c>
      <c r="DW88" s="72">
        <f t="shared" si="117"/>
        <v>0</v>
      </c>
      <c r="DX88" s="72">
        <f t="shared" si="118"/>
        <v>0</v>
      </c>
      <c r="DY88" s="72">
        <f t="shared" si="119"/>
        <v>0</v>
      </c>
      <c r="DZ88" s="73">
        <f t="shared" si="120"/>
        <v>1.14139594</v>
      </c>
      <c r="EA88" s="74">
        <f t="shared" si="121"/>
        <v>1.14139594</v>
      </c>
      <c r="EB88" s="75">
        <f t="shared" si="122"/>
        <v>30.81769037</v>
      </c>
      <c r="EC88" s="75">
        <f t="shared" si="123"/>
        <v>0</v>
      </c>
      <c r="ED88" s="75">
        <f t="shared" si="124"/>
        <v>0</v>
      </c>
      <c r="EE88" s="75">
        <f t="shared" si="125"/>
        <v>30.81769037</v>
      </c>
      <c r="EF88" s="76">
        <f t="shared" ref="EF88:EG88" si="1592">CH88+CR88+DD88+DR88+EB88</f>
        <v>889.0865763</v>
      </c>
      <c r="EG88" s="76">
        <f t="shared" si="1592"/>
        <v>0</v>
      </c>
      <c r="EH88" s="76">
        <f t="shared" si="127"/>
        <v>0</v>
      </c>
      <c r="EI88" s="77">
        <f t="shared" si="128"/>
        <v>889.0865763</v>
      </c>
      <c r="EJ88" s="50">
        <f t="shared" si="129"/>
        <v>0</v>
      </c>
      <c r="EK88" s="72">
        <f t="shared" si="130"/>
        <v>0</v>
      </c>
      <c r="EL88" s="72">
        <f t="shared" si="131"/>
        <v>0</v>
      </c>
      <c r="EM88" s="72">
        <f t="shared" si="132"/>
        <v>0</v>
      </c>
      <c r="EN88" s="73">
        <f t="shared" si="133"/>
        <v>29.81755483</v>
      </c>
      <c r="EO88" s="74">
        <f t="shared" si="134"/>
        <v>29.81755483</v>
      </c>
      <c r="EP88" s="75">
        <f t="shared" si="135"/>
        <v>154.9365598</v>
      </c>
      <c r="EQ88" s="75">
        <f t="shared" si="136"/>
        <v>0</v>
      </c>
      <c r="ER88" s="75">
        <f t="shared" si="137"/>
        <v>0</v>
      </c>
      <c r="ES88" s="75">
        <f t="shared" si="138"/>
        <v>154.9365598</v>
      </c>
      <c r="ET88" s="76">
        <f t="shared" ref="ET88:EU88" si="1593">BV88+EP88</f>
        <v>7.960023965</v>
      </c>
      <c r="EU88" s="76">
        <f t="shared" si="1593"/>
        <v>0</v>
      </c>
      <c r="EV88" s="76">
        <f t="shared" si="140"/>
        <v>0</v>
      </c>
      <c r="EW88" s="77">
        <f t="shared" si="141"/>
        <v>7.960023965</v>
      </c>
      <c r="EX88" s="50">
        <f t="shared" si="142"/>
        <v>0</v>
      </c>
      <c r="EY88" s="72">
        <f t="shared" si="143"/>
        <v>0</v>
      </c>
      <c r="EZ88" s="72">
        <f t="shared" si="144"/>
        <v>0</v>
      </c>
      <c r="FA88" s="72">
        <f t="shared" si="145"/>
        <v>0</v>
      </c>
      <c r="FB88" s="73">
        <f t="shared" si="146"/>
        <v>1.996663099</v>
      </c>
      <c r="FC88" s="74">
        <f t="shared" si="147"/>
        <v>1.996663099</v>
      </c>
      <c r="FD88" s="75">
        <f t="shared" si="148"/>
        <v>0.5282508507</v>
      </c>
      <c r="FE88" s="75">
        <f t="shared" si="149"/>
        <v>0</v>
      </c>
      <c r="FF88" s="75">
        <f t="shared" si="150"/>
        <v>0</v>
      </c>
      <c r="FG88" s="75">
        <f t="shared" si="151"/>
        <v>0.5282508507</v>
      </c>
      <c r="FH88" s="50">
        <f t="shared" si="152"/>
        <v>6.283185307</v>
      </c>
      <c r="FI88" s="72">
        <f t="shared" si="153"/>
        <v>6.283185307</v>
      </c>
      <c r="FJ88" s="72">
        <f t="shared" si="154"/>
        <v>0</v>
      </c>
      <c r="FK88" s="72">
        <f t="shared" si="155"/>
        <v>0</v>
      </c>
      <c r="FL88" s="73">
        <f t="shared" si="156"/>
        <v>10.73700368</v>
      </c>
      <c r="FM88" s="74">
        <f t="shared" si="157"/>
        <v>10.73700368</v>
      </c>
      <c r="FN88" s="75">
        <f t="shared" si="158"/>
        <v>-10.73700368</v>
      </c>
      <c r="FO88" s="75">
        <f t="shared" si="159"/>
        <v>0</v>
      </c>
      <c r="FP88" s="75">
        <f t="shared" si="160"/>
        <v>3.141592654</v>
      </c>
      <c r="FQ88" s="75">
        <f t="shared" si="161"/>
        <v>10.73700368</v>
      </c>
      <c r="FR88" s="76">
        <f t="shared" si="162"/>
        <v>8.438115099</v>
      </c>
      <c r="FS88" s="76">
        <f t="shared" si="163"/>
        <v>0</v>
      </c>
      <c r="FT88" s="76">
        <f t="shared" si="164"/>
        <v>0</v>
      </c>
      <c r="FU88" s="77">
        <f t="shared" si="165"/>
        <v>8.438115099</v>
      </c>
      <c r="FV88" s="50">
        <f t="shared" si="166"/>
        <v>0</v>
      </c>
      <c r="FW88" s="50">
        <f t="shared" si="167"/>
        <v>0</v>
      </c>
      <c r="FX88" s="72">
        <f t="shared" si="168"/>
        <v>0</v>
      </c>
      <c r="FY88" s="72">
        <f t="shared" si="169"/>
        <v>0</v>
      </c>
      <c r="FZ88" s="72">
        <f t="shared" si="170"/>
        <v>0</v>
      </c>
      <c r="GA88" s="73">
        <f t="shared" si="171"/>
        <v>8.438115099</v>
      </c>
      <c r="GB88" s="73">
        <f t="shared" si="172"/>
        <v>1.893040018</v>
      </c>
      <c r="GC88" s="74">
        <f t="shared" si="173"/>
        <v>15.97368956</v>
      </c>
      <c r="GD88" s="75">
        <f t="shared" si="174"/>
        <v>1.774854395</v>
      </c>
      <c r="GE88" s="75">
        <f t="shared" si="175"/>
        <v>0</v>
      </c>
      <c r="GF88" s="75">
        <f t="shared" si="176"/>
        <v>0</v>
      </c>
      <c r="GG88" s="75">
        <f t="shared" si="177"/>
        <v>1.774854395</v>
      </c>
      <c r="GH88" s="78">
        <f t="shared" si="178"/>
        <v>-0.5</v>
      </c>
      <c r="GI88" s="78">
        <f t="shared" si="179"/>
        <v>-0.8660254038</v>
      </c>
      <c r="GJ88" s="78">
        <f t="shared" si="180"/>
        <v>-2.094395102</v>
      </c>
      <c r="GK88" s="78">
        <f t="shared" si="181"/>
        <v>1</v>
      </c>
      <c r="GL88" s="79">
        <f t="shared" si="182"/>
        <v>-0.5</v>
      </c>
      <c r="GM88" s="79">
        <f t="shared" si="183"/>
        <v>0.8660254038</v>
      </c>
      <c r="GN88" s="79">
        <f t="shared" si="184"/>
        <v>2.094395102</v>
      </c>
      <c r="GO88" s="79">
        <f t="shared" si="185"/>
        <v>1</v>
      </c>
      <c r="GP88" s="50">
        <f t="shared" si="186"/>
        <v>-2.094395102</v>
      </c>
      <c r="GQ88" s="50">
        <f t="shared" si="187"/>
        <v>0</v>
      </c>
      <c r="GR88" s="72">
        <f t="shared" si="188"/>
        <v>-2.094395102</v>
      </c>
      <c r="GS88" s="72">
        <f t="shared" si="189"/>
        <v>-2.094395102</v>
      </c>
      <c r="GT88" s="72">
        <f t="shared" si="190"/>
        <v>-2.094395102</v>
      </c>
      <c r="GU88" s="73">
        <f t="shared" si="191"/>
        <v>1</v>
      </c>
      <c r="GV88" s="73">
        <f t="shared" si="192"/>
        <v>0.5282508507</v>
      </c>
      <c r="GW88" s="74">
        <f t="shared" si="193"/>
        <v>0.5282508507</v>
      </c>
      <c r="GX88" s="75">
        <f t="shared" si="194"/>
        <v>-0.2641254254</v>
      </c>
      <c r="GY88" s="75">
        <f t="shared" si="195"/>
        <v>-0.4574786563</v>
      </c>
      <c r="GZ88" s="75">
        <f t="shared" si="196"/>
        <v>-2.094395102</v>
      </c>
      <c r="HA88" s="75">
        <f t="shared" si="197"/>
        <v>0.5282508507</v>
      </c>
      <c r="HB88" s="50">
        <f t="shared" si="198"/>
        <v>2.094395102</v>
      </c>
      <c r="HC88" s="50">
        <f t="shared" si="199"/>
        <v>0</v>
      </c>
      <c r="HD88" s="72">
        <f t="shared" si="200"/>
        <v>2.094395102</v>
      </c>
      <c r="HE88" s="72">
        <f t="shared" si="201"/>
        <v>2.094395102</v>
      </c>
      <c r="HF88" s="72">
        <f t="shared" si="202"/>
        <v>2.094395102</v>
      </c>
      <c r="HG88" s="73">
        <f t="shared" si="203"/>
        <v>1</v>
      </c>
      <c r="HH88" s="73">
        <f t="shared" si="204"/>
        <v>1.774854395</v>
      </c>
      <c r="HI88" s="74">
        <f t="shared" si="205"/>
        <v>1.774854395</v>
      </c>
      <c r="HJ88" s="75">
        <f t="shared" si="206"/>
        <v>-0.8874271977</v>
      </c>
      <c r="HK88" s="75">
        <f t="shared" si="207"/>
        <v>1.537068994</v>
      </c>
      <c r="HL88" s="75">
        <f t="shared" si="208"/>
        <v>2.094395102</v>
      </c>
      <c r="HM88" s="75">
        <f t="shared" si="209"/>
        <v>1.774854395</v>
      </c>
      <c r="HN88" s="50">
        <f t="shared" si="210"/>
        <v>2.094395102</v>
      </c>
      <c r="HO88" s="50">
        <f t="shared" si="211"/>
        <v>0</v>
      </c>
      <c r="HP88" s="72">
        <f t="shared" si="212"/>
        <v>2.094395102</v>
      </c>
      <c r="HQ88" s="72">
        <f t="shared" si="213"/>
        <v>2.094395102</v>
      </c>
      <c r="HR88" s="72">
        <f t="shared" si="214"/>
        <v>2.094395102</v>
      </c>
      <c r="HS88" s="73">
        <f t="shared" si="215"/>
        <v>1</v>
      </c>
      <c r="HT88" s="73">
        <f t="shared" si="216"/>
        <v>0.5282508507</v>
      </c>
      <c r="HU88" s="74">
        <f t="shared" si="217"/>
        <v>0.5282508507</v>
      </c>
      <c r="HV88" s="75">
        <f t="shared" si="218"/>
        <v>-0.2641254254</v>
      </c>
      <c r="HW88" s="75">
        <f t="shared" si="219"/>
        <v>0.4574786563</v>
      </c>
      <c r="HX88" s="75">
        <f t="shared" si="220"/>
        <v>2.094395102</v>
      </c>
      <c r="HY88" s="75">
        <f t="shared" si="221"/>
        <v>0.5282508507</v>
      </c>
      <c r="HZ88" s="50">
        <f t="shared" si="222"/>
        <v>-2.094395102</v>
      </c>
      <c r="IA88" s="50">
        <f t="shared" si="223"/>
        <v>0</v>
      </c>
      <c r="IB88" s="72">
        <f t="shared" si="224"/>
        <v>-2.094395102</v>
      </c>
      <c r="IC88" s="72">
        <f t="shared" si="225"/>
        <v>-2.094395102</v>
      </c>
      <c r="ID88" s="72">
        <f t="shared" si="226"/>
        <v>-2.094395102</v>
      </c>
      <c r="IE88" s="73">
        <f t="shared" si="227"/>
        <v>1</v>
      </c>
      <c r="IF88" s="73">
        <f t="shared" si="228"/>
        <v>1.774854395</v>
      </c>
      <c r="IG88" s="74">
        <f t="shared" si="229"/>
        <v>1.774854395</v>
      </c>
      <c r="IH88" s="75">
        <f t="shared" si="230"/>
        <v>-0.8874271977</v>
      </c>
      <c r="II88" s="75">
        <f t="shared" si="231"/>
        <v>-1.537068994</v>
      </c>
      <c r="IJ88" s="75">
        <f t="shared" si="232"/>
        <v>-2.094395102</v>
      </c>
      <c r="IK88" s="75">
        <f t="shared" si="233"/>
        <v>1.774854395</v>
      </c>
    </row>
    <row r="89" ht="12.75" customHeight="1">
      <c r="A89" s="80">
        <f>'Cubic Input'!P93</f>
        <v>0.1421007032</v>
      </c>
      <c r="B89" s="80">
        <f>'Cubic Input'!Q93</f>
        <v>-0.2182000709</v>
      </c>
      <c r="C89" s="80">
        <f>'Cubic Input'!R93</f>
        <v>0.8879469311</v>
      </c>
      <c r="D89" s="80">
        <f>'Cubic Input'!S93</f>
        <v>0.05708947646</v>
      </c>
      <c r="E89" s="80">
        <f t="shared" ref="E89:H89" si="1594">0</f>
        <v>0</v>
      </c>
      <c r="F89" s="80">
        <f t="shared" si="1594"/>
        <v>0</v>
      </c>
      <c r="G89" s="80">
        <f t="shared" si="1594"/>
        <v>0</v>
      </c>
      <c r="H89" s="81">
        <f t="shared" si="1594"/>
        <v>0</v>
      </c>
      <c r="I89" s="65">
        <f>'Cubic Input'!M93</f>
        <v>-0.05616847115</v>
      </c>
      <c r="J89" s="66">
        <f t="shared" si="27"/>
        <v>-0.06326957299</v>
      </c>
      <c r="K89" s="66">
        <f t="shared" si="28"/>
        <v>0.7994004134</v>
      </c>
      <c r="L89" s="67">
        <f t="shared" si="29"/>
        <v>-0.06326957299</v>
      </c>
      <c r="M89" s="67">
        <f t="shared" si="30"/>
        <v>0</v>
      </c>
      <c r="N89" s="68">
        <f t="shared" si="31"/>
        <v>0.7994004134</v>
      </c>
      <c r="O89" s="68">
        <f t="shared" si="32"/>
        <v>-2.389734374</v>
      </c>
      <c r="P89" s="69">
        <f t="shared" si="33"/>
        <v>0.7994004134</v>
      </c>
      <c r="Q89" s="69">
        <f t="shared" si="34"/>
        <v>2.389734374</v>
      </c>
      <c r="R89" s="70">
        <f t="shared" ref="R89:U89" si="1595">ATAN2(A89,E89)</f>
        <v>0</v>
      </c>
      <c r="S89" s="70">
        <f t="shared" si="1595"/>
        <v>3.141592654</v>
      </c>
      <c r="T89" s="70">
        <f t="shared" si="1595"/>
        <v>0</v>
      </c>
      <c r="U89" s="70">
        <f t="shared" si="1595"/>
        <v>0</v>
      </c>
      <c r="V89" s="70">
        <f t="shared" ref="V89:Y89" si="1596">SQRT(POWER(A89,2)+POWER(E89,2))</f>
        <v>0.1421007032</v>
      </c>
      <c r="W89" s="70">
        <f t="shared" si="1596"/>
        <v>0.2182000709</v>
      </c>
      <c r="X89" s="70">
        <f t="shared" si="1596"/>
        <v>0.8879469311</v>
      </c>
      <c r="Y89" s="70">
        <f t="shared" si="1596"/>
        <v>0.05708947646</v>
      </c>
      <c r="Z89" s="71">
        <f t="shared" ref="Z89:AC89" si="1597">R89-$R89</f>
        <v>0</v>
      </c>
      <c r="AA89" s="71">
        <f t="shared" si="1597"/>
        <v>3.141592654</v>
      </c>
      <c r="AB89" s="71">
        <f t="shared" si="1597"/>
        <v>0</v>
      </c>
      <c r="AC89" s="71">
        <f t="shared" si="1597"/>
        <v>0</v>
      </c>
      <c r="AD89" s="71">
        <f t="shared" ref="AD89:AG89" si="1598">V89/$V89</f>
        <v>1</v>
      </c>
      <c r="AE89" s="71">
        <f t="shared" si="1598"/>
        <v>1.535531254</v>
      </c>
      <c r="AF89" s="71">
        <f t="shared" si="1598"/>
        <v>6.248715956</v>
      </c>
      <c r="AG89" s="71">
        <f t="shared" si="1598"/>
        <v>0.4017536521</v>
      </c>
      <c r="AH89" s="80">
        <f t="shared" ref="AH89:AK89" si="1599">AD89*COS(Z89)</f>
        <v>1</v>
      </c>
      <c r="AI89" s="80">
        <f t="shared" si="1599"/>
        <v>-1.535531254</v>
      </c>
      <c r="AJ89" s="80">
        <f t="shared" si="1599"/>
        <v>6.248715956</v>
      </c>
      <c r="AK89" s="80">
        <f t="shared" si="1599"/>
        <v>0.4017536521</v>
      </c>
      <c r="AL89" s="80">
        <f t="shared" ref="AL89:AO89" si="1600">AD89*SIN(Z89)</f>
        <v>0</v>
      </c>
      <c r="AM89" s="80">
        <f t="shared" si="1600"/>
        <v>0</v>
      </c>
      <c r="AN89" s="80">
        <f t="shared" si="1600"/>
        <v>0</v>
      </c>
      <c r="AO89" s="80">
        <f t="shared" si="1600"/>
        <v>0</v>
      </c>
      <c r="AP89" s="50">
        <f t="shared" si="41"/>
        <v>9.424777961</v>
      </c>
      <c r="AQ89" s="72">
        <f t="shared" si="42"/>
        <v>9.424777961</v>
      </c>
      <c r="AR89" s="72">
        <f t="shared" si="43"/>
        <v>3.141592654</v>
      </c>
      <c r="AS89" s="72">
        <f t="shared" si="44"/>
        <v>3.141592654</v>
      </c>
      <c r="AT89" s="73">
        <f t="shared" si="45"/>
        <v>3.620561935</v>
      </c>
      <c r="AU89" s="74">
        <f t="shared" si="46"/>
        <v>3.620561935</v>
      </c>
      <c r="AV89" s="75">
        <f t="shared" si="47"/>
        <v>7.24112387</v>
      </c>
      <c r="AW89" s="75">
        <f t="shared" si="48"/>
        <v>0</v>
      </c>
      <c r="AX89" s="75">
        <f t="shared" si="49"/>
        <v>0</v>
      </c>
      <c r="AY89" s="75">
        <f t="shared" si="50"/>
        <v>7.24112387</v>
      </c>
      <c r="AZ89" s="50">
        <f t="shared" ref="AZ89:BA89" si="1601">AZ$1*AA89</f>
        <v>3.141592654</v>
      </c>
      <c r="BA89" s="50">
        <f t="shared" si="1601"/>
        <v>0</v>
      </c>
      <c r="BB89" s="72">
        <f t="shared" si="52"/>
        <v>3.141592654</v>
      </c>
      <c r="BC89" s="72">
        <f t="shared" si="53"/>
        <v>3.141592654</v>
      </c>
      <c r="BD89" s="72">
        <f t="shared" si="54"/>
        <v>3.141592654</v>
      </c>
      <c r="BE89" s="73">
        <f t="shared" ref="BE89:BF89" si="1602">POWER(AE89,BE$1)</f>
        <v>1.535531254</v>
      </c>
      <c r="BF89" s="73">
        <f t="shared" si="1602"/>
        <v>6.248715956</v>
      </c>
      <c r="BG89" s="74">
        <f t="shared" si="56"/>
        <v>9.595098646</v>
      </c>
      <c r="BH89" s="75">
        <f t="shared" si="57"/>
        <v>-86.35588781</v>
      </c>
      <c r="BI89" s="75">
        <f t="shared" si="58"/>
        <v>0</v>
      </c>
      <c r="BJ89" s="75">
        <f t="shared" si="59"/>
        <v>3.141592654</v>
      </c>
      <c r="BK89" s="75">
        <f t="shared" si="60"/>
        <v>86.35588781</v>
      </c>
      <c r="BL89" s="50">
        <f t="shared" si="61"/>
        <v>0</v>
      </c>
      <c r="BM89" s="72">
        <f t="shared" si="62"/>
        <v>0</v>
      </c>
      <c r="BN89" s="72">
        <f t="shared" si="63"/>
        <v>0</v>
      </c>
      <c r="BO89" s="72">
        <f t="shared" si="64"/>
        <v>0</v>
      </c>
      <c r="BP89" s="73">
        <f t="shared" si="65"/>
        <v>0.4017536521</v>
      </c>
      <c r="BQ89" s="74">
        <f t="shared" si="66"/>
        <v>0.4017536521</v>
      </c>
      <c r="BR89" s="75">
        <f t="shared" si="67"/>
        <v>-10.84734861</v>
      </c>
      <c r="BS89" s="75">
        <f t="shared" si="68"/>
        <v>0</v>
      </c>
      <c r="BT89" s="75">
        <f t="shared" si="69"/>
        <v>3.141592654</v>
      </c>
      <c r="BU89" s="75">
        <f t="shared" si="70"/>
        <v>10.84734861</v>
      </c>
      <c r="BV89" s="76">
        <f t="shared" ref="BV89:BW89" si="1603">AV89+BH89+BR89</f>
        <v>-89.96211255</v>
      </c>
      <c r="BW89" s="76">
        <f t="shared" si="1603"/>
        <v>0</v>
      </c>
      <c r="BX89" s="76">
        <f t="shared" si="72"/>
        <v>3.141592654</v>
      </c>
      <c r="BY89" s="77">
        <f t="shared" si="73"/>
        <v>89.96211255</v>
      </c>
      <c r="BZ89" s="50">
        <f t="shared" ref="BZ89:CA89" si="1604">BZ$1*AA89</f>
        <v>6.283185307</v>
      </c>
      <c r="CA89" s="50">
        <f t="shared" si="1604"/>
        <v>0</v>
      </c>
      <c r="CB89" s="72">
        <f t="shared" si="75"/>
        <v>6.283185307</v>
      </c>
      <c r="CC89" s="72">
        <f t="shared" si="76"/>
        <v>0</v>
      </c>
      <c r="CD89" s="72">
        <f t="shared" si="77"/>
        <v>0</v>
      </c>
      <c r="CE89" s="73">
        <f t="shared" ref="CE89:CF89" si="1605">POWER(AE89,CE$1)</f>
        <v>2.357856231</v>
      </c>
      <c r="CF89" s="73">
        <f t="shared" si="1605"/>
        <v>39.0464511</v>
      </c>
      <c r="CG89" s="74">
        <f t="shared" si="79"/>
        <v>92.06591803</v>
      </c>
      <c r="CH89" s="75">
        <f t="shared" si="80"/>
        <v>-92.06591803</v>
      </c>
      <c r="CI89" s="75">
        <f t="shared" si="81"/>
        <v>0</v>
      </c>
      <c r="CJ89" s="75">
        <f t="shared" si="82"/>
        <v>3.141592654</v>
      </c>
      <c r="CK89" s="75">
        <f t="shared" si="83"/>
        <v>92.06591803</v>
      </c>
      <c r="CL89" s="50">
        <f t="shared" si="84"/>
        <v>0</v>
      </c>
      <c r="CM89" s="72">
        <f t="shared" si="85"/>
        <v>0</v>
      </c>
      <c r="CN89" s="72">
        <f t="shared" si="86"/>
        <v>0</v>
      </c>
      <c r="CO89" s="72">
        <f t="shared" si="87"/>
        <v>0</v>
      </c>
      <c r="CP89" s="73">
        <f t="shared" si="88"/>
        <v>243.990182</v>
      </c>
      <c r="CQ89" s="74">
        <f t="shared" si="89"/>
        <v>243.990182</v>
      </c>
      <c r="CR89" s="75">
        <f t="shared" si="90"/>
        <v>975.960728</v>
      </c>
      <c r="CS89" s="75">
        <f t="shared" si="91"/>
        <v>0</v>
      </c>
      <c r="CT89" s="75">
        <f t="shared" si="92"/>
        <v>0</v>
      </c>
      <c r="CU89" s="75">
        <f t="shared" si="93"/>
        <v>975.960728</v>
      </c>
      <c r="CV89" s="50">
        <f t="shared" si="94"/>
        <v>9.424777961</v>
      </c>
      <c r="CW89" s="50">
        <f t="shared" si="95"/>
        <v>0</v>
      </c>
      <c r="CX89" s="72">
        <f t="shared" si="96"/>
        <v>9.424777961</v>
      </c>
      <c r="CY89" s="72">
        <f t="shared" si="97"/>
        <v>3.141592654</v>
      </c>
      <c r="CZ89" s="72">
        <f t="shared" si="98"/>
        <v>3.141592654</v>
      </c>
      <c r="DA89" s="73">
        <f t="shared" si="99"/>
        <v>3.620561935</v>
      </c>
      <c r="DB89" s="73">
        <f t="shared" si="100"/>
        <v>0.4017536521</v>
      </c>
      <c r="DC89" s="74">
        <f t="shared" si="101"/>
        <v>1.45457398</v>
      </c>
      <c r="DD89" s="75">
        <f t="shared" si="102"/>
        <v>-5.81829592</v>
      </c>
      <c r="DE89" s="75">
        <f t="shared" si="103"/>
        <v>0</v>
      </c>
      <c r="DF89" s="75">
        <f t="shared" si="104"/>
        <v>3.141592654</v>
      </c>
      <c r="DG89" s="75">
        <f t="shared" si="105"/>
        <v>5.81829592</v>
      </c>
      <c r="DH89" s="50">
        <f t="shared" ref="DH89:DJ89" si="1606">DH$1*AA89</f>
        <v>3.141592654</v>
      </c>
      <c r="DI89" s="50">
        <f t="shared" si="1606"/>
        <v>0</v>
      </c>
      <c r="DJ89" s="50">
        <f t="shared" si="1606"/>
        <v>0</v>
      </c>
      <c r="DK89" s="72">
        <f t="shared" si="107"/>
        <v>3.141592654</v>
      </c>
      <c r="DL89" s="72">
        <f t="shared" si="108"/>
        <v>3.141592654</v>
      </c>
      <c r="DM89" s="72">
        <f t="shared" si="109"/>
        <v>3.141592654</v>
      </c>
      <c r="DN89" s="73">
        <f t="shared" ref="DN89:DP89" si="1607">POWER(AE89,DN$1)</f>
        <v>1.535531254</v>
      </c>
      <c r="DO89" s="73">
        <f t="shared" si="1607"/>
        <v>6.248715956</v>
      </c>
      <c r="DP89" s="73">
        <f t="shared" si="1607"/>
        <v>0.4017536521</v>
      </c>
      <c r="DQ89" s="74">
        <f t="shared" si="111"/>
        <v>3.854865923</v>
      </c>
      <c r="DR89" s="75">
        <f t="shared" si="112"/>
        <v>69.38758662</v>
      </c>
      <c r="DS89" s="75">
        <f t="shared" si="113"/>
        <v>0</v>
      </c>
      <c r="DT89" s="75">
        <f t="shared" si="114"/>
        <v>0</v>
      </c>
      <c r="DU89" s="75">
        <f t="shared" si="115"/>
        <v>69.38758662</v>
      </c>
      <c r="DV89" s="50">
        <f t="shared" si="116"/>
        <v>0</v>
      </c>
      <c r="DW89" s="72">
        <f t="shared" si="117"/>
        <v>0</v>
      </c>
      <c r="DX89" s="72">
        <f t="shared" si="118"/>
        <v>0</v>
      </c>
      <c r="DY89" s="72">
        <f t="shared" si="119"/>
        <v>0</v>
      </c>
      <c r="DZ89" s="73">
        <f t="shared" si="120"/>
        <v>0.161405997</v>
      </c>
      <c r="EA89" s="74">
        <f t="shared" si="121"/>
        <v>0.161405997</v>
      </c>
      <c r="EB89" s="75">
        <f t="shared" si="122"/>
        <v>4.357961918</v>
      </c>
      <c r="EC89" s="75">
        <f t="shared" si="123"/>
        <v>0</v>
      </c>
      <c r="ED89" s="75">
        <f t="shared" si="124"/>
        <v>0</v>
      </c>
      <c r="EE89" s="75">
        <f t="shared" si="125"/>
        <v>4.357961918</v>
      </c>
      <c r="EF89" s="76">
        <f t="shared" ref="EF89:EG89" si="1608">CH89+CR89+DD89+DR89+EB89</f>
        <v>951.8220626</v>
      </c>
      <c r="EG89" s="76">
        <f t="shared" si="1608"/>
        <v>0</v>
      </c>
      <c r="EH89" s="76">
        <f t="shared" si="127"/>
        <v>0</v>
      </c>
      <c r="EI89" s="77">
        <f t="shared" si="128"/>
        <v>951.8220626</v>
      </c>
      <c r="EJ89" s="50">
        <f t="shared" si="129"/>
        <v>0</v>
      </c>
      <c r="EK89" s="72">
        <f t="shared" si="130"/>
        <v>0</v>
      </c>
      <c r="EL89" s="72">
        <f t="shared" si="131"/>
        <v>0</v>
      </c>
      <c r="EM89" s="72">
        <f t="shared" si="132"/>
        <v>0</v>
      </c>
      <c r="EN89" s="73">
        <f t="shared" si="133"/>
        <v>30.85161361</v>
      </c>
      <c r="EO89" s="74">
        <f t="shared" si="134"/>
        <v>30.85161361</v>
      </c>
      <c r="EP89" s="75">
        <f t="shared" si="135"/>
        <v>160.3096868</v>
      </c>
      <c r="EQ89" s="75">
        <f t="shared" si="136"/>
        <v>0</v>
      </c>
      <c r="ER89" s="75">
        <f t="shared" si="137"/>
        <v>0</v>
      </c>
      <c r="ES89" s="75">
        <f t="shared" si="138"/>
        <v>160.3096868</v>
      </c>
      <c r="ET89" s="76">
        <f t="shared" ref="ET89:EU89" si="1609">BV89+EP89</f>
        <v>70.34757427</v>
      </c>
      <c r="EU89" s="76">
        <f t="shared" si="1609"/>
        <v>0</v>
      </c>
      <c r="EV89" s="76">
        <f t="shared" si="140"/>
        <v>0</v>
      </c>
      <c r="EW89" s="77">
        <f t="shared" si="141"/>
        <v>70.34757427</v>
      </c>
      <c r="EX89" s="50">
        <f t="shared" si="142"/>
        <v>0</v>
      </c>
      <c r="EY89" s="72">
        <f t="shared" si="143"/>
        <v>0</v>
      </c>
      <c r="EZ89" s="72">
        <f t="shared" si="144"/>
        <v>0</v>
      </c>
      <c r="FA89" s="72">
        <f t="shared" si="145"/>
        <v>0</v>
      </c>
      <c r="FB89" s="73">
        <f t="shared" si="146"/>
        <v>4.128095245</v>
      </c>
      <c r="FC89" s="74">
        <f t="shared" si="147"/>
        <v>4.128095245</v>
      </c>
      <c r="FD89" s="75">
        <f t="shared" si="148"/>
        <v>1.092157122</v>
      </c>
      <c r="FE89" s="75">
        <f t="shared" si="149"/>
        <v>0</v>
      </c>
      <c r="FF89" s="75">
        <f t="shared" si="150"/>
        <v>0</v>
      </c>
      <c r="FG89" s="75">
        <f t="shared" si="151"/>
        <v>1.092157122</v>
      </c>
      <c r="FH89" s="50">
        <f t="shared" si="152"/>
        <v>6.283185307</v>
      </c>
      <c r="FI89" s="72">
        <f t="shared" si="153"/>
        <v>6.283185307</v>
      </c>
      <c r="FJ89" s="72">
        <f t="shared" si="154"/>
        <v>0</v>
      </c>
      <c r="FK89" s="72">
        <f t="shared" si="155"/>
        <v>0</v>
      </c>
      <c r="FL89" s="73">
        <f t="shared" si="156"/>
        <v>2.357856231</v>
      </c>
      <c r="FM89" s="74">
        <f t="shared" si="157"/>
        <v>2.357856231</v>
      </c>
      <c r="FN89" s="75">
        <f t="shared" si="158"/>
        <v>-2.357856231</v>
      </c>
      <c r="FO89" s="75">
        <f t="shared" si="159"/>
        <v>0</v>
      </c>
      <c r="FP89" s="75">
        <f t="shared" si="160"/>
        <v>3.141592654</v>
      </c>
      <c r="FQ89" s="75">
        <f t="shared" si="161"/>
        <v>2.357856231</v>
      </c>
      <c r="FR89" s="76">
        <f t="shared" si="162"/>
        <v>16.38829164</v>
      </c>
      <c r="FS89" s="76">
        <f t="shared" si="163"/>
        <v>0</v>
      </c>
      <c r="FT89" s="76">
        <f t="shared" si="164"/>
        <v>0</v>
      </c>
      <c r="FU89" s="77">
        <f t="shared" si="165"/>
        <v>16.38829164</v>
      </c>
      <c r="FV89" s="50">
        <f t="shared" si="166"/>
        <v>0</v>
      </c>
      <c r="FW89" s="50">
        <f t="shared" si="167"/>
        <v>0</v>
      </c>
      <c r="FX89" s="72">
        <f t="shared" si="168"/>
        <v>0</v>
      </c>
      <c r="FY89" s="72">
        <f t="shared" si="169"/>
        <v>0</v>
      </c>
      <c r="FZ89" s="72">
        <f t="shared" si="170"/>
        <v>0</v>
      </c>
      <c r="GA89" s="73">
        <f t="shared" si="171"/>
        <v>16.38829164</v>
      </c>
      <c r="GB89" s="73">
        <f t="shared" si="172"/>
        <v>0.915619172</v>
      </c>
      <c r="GC89" s="74">
        <f t="shared" si="173"/>
        <v>15.00543402</v>
      </c>
      <c r="GD89" s="75">
        <f t="shared" si="174"/>
        <v>1.667270447</v>
      </c>
      <c r="GE89" s="75">
        <f t="shared" si="175"/>
        <v>0</v>
      </c>
      <c r="GF89" s="75">
        <f t="shared" si="176"/>
        <v>0</v>
      </c>
      <c r="GG89" s="75">
        <f t="shared" si="177"/>
        <v>1.667270447</v>
      </c>
      <c r="GH89" s="78">
        <f t="shared" si="178"/>
        <v>-0.5</v>
      </c>
      <c r="GI89" s="78">
        <f t="shared" si="179"/>
        <v>-0.8660254038</v>
      </c>
      <c r="GJ89" s="78">
        <f t="shared" si="180"/>
        <v>-2.094395102</v>
      </c>
      <c r="GK89" s="78">
        <f t="shared" si="181"/>
        <v>1</v>
      </c>
      <c r="GL89" s="79">
        <f t="shared" si="182"/>
        <v>-0.5</v>
      </c>
      <c r="GM89" s="79">
        <f t="shared" si="183"/>
        <v>0.8660254038</v>
      </c>
      <c r="GN89" s="79">
        <f t="shared" si="184"/>
        <v>2.094395102</v>
      </c>
      <c r="GO89" s="79">
        <f t="shared" si="185"/>
        <v>1</v>
      </c>
      <c r="GP89" s="50">
        <f t="shared" si="186"/>
        <v>-2.094395102</v>
      </c>
      <c r="GQ89" s="50">
        <f t="shared" si="187"/>
        <v>0</v>
      </c>
      <c r="GR89" s="72">
        <f t="shared" si="188"/>
        <v>-2.094395102</v>
      </c>
      <c r="GS89" s="72">
        <f t="shared" si="189"/>
        <v>-2.094395102</v>
      </c>
      <c r="GT89" s="72">
        <f t="shared" si="190"/>
        <v>-2.094395102</v>
      </c>
      <c r="GU89" s="73">
        <f t="shared" si="191"/>
        <v>1</v>
      </c>
      <c r="GV89" s="73">
        <f t="shared" si="192"/>
        <v>1.092157122</v>
      </c>
      <c r="GW89" s="74">
        <f t="shared" si="193"/>
        <v>1.092157122</v>
      </c>
      <c r="GX89" s="75">
        <f t="shared" si="194"/>
        <v>-0.5460785611</v>
      </c>
      <c r="GY89" s="75">
        <f t="shared" si="195"/>
        <v>-0.9458358128</v>
      </c>
      <c r="GZ89" s="75">
        <f t="shared" si="196"/>
        <v>-2.094395102</v>
      </c>
      <c r="HA89" s="75">
        <f t="shared" si="197"/>
        <v>1.092157122</v>
      </c>
      <c r="HB89" s="50">
        <f t="shared" si="198"/>
        <v>2.094395102</v>
      </c>
      <c r="HC89" s="50">
        <f t="shared" si="199"/>
        <v>0</v>
      </c>
      <c r="HD89" s="72">
        <f t="shared" si="200"/>
        <v>2.094395102</v>
      </c>
      <c r="HE89" s="72">
        <f t="shared" si="201"/>
        <v>2.094395102</v>
      </c>
      <c r="HF89" s="72">
        <f t="shared" si="202"/>
        <v>2.094395102</v>
      </c>
      <c r="HG89" s="73">
        <f t="shared" si="203"/>
        <v>1</v>
      </c>
      <c r="HH89" s="73">
        <f t="shared" si="204"/>
        <v>1.667270447</v>
      </c>
      <c r="HI89" s="74">
        <f t="shared" si="205"/>
        <v>1.667270447</v>
      </c>
      <c r="HJ89" s="75">
        <f t="shared" si="206"/>
        <v>-0.8336352233</v>
      </c>
      <c r="HK89" s="75">
        <f t="shared" si="207"/>
        <v>1.443898562</v>
      </c>
      <c r="HL89" s="75">
        <f t="shared" si="208"/>
        <v>2.094395102</v>
      </c>
      <c r="HM89" s="75">
        <f t="shared" si="209"/>
        <v>1.667270447</v>
      </c>
      <c r="HN89" s="50">
        <f t="shared" si="210"/>
        <v>2.094395102</v>
      </c>
      <c r="HO89" s="50">
        <f t="shared" si="211"/>
        <v>0</v>
      </c>
      <c r="HP89" s="72">
        <f t="shared" si="212"/>
        <v>2.094395102</v>
      </c>
      <c r="HQ89" s="72">
        <f t="shared" si="213"/>
        <v>2.094395102</v>
      </c>
      <c r="HR89" s="72">
        <f t="shared" si="214"/>
        <v>2.094395102</v>
      </c>
      <c r="HS89" s="73">
        <f t="shared" si="215"/>
        <v>1</v>
      </c>
      <c r="HT89" s="73">
        <f t="shared" si="216"/>
        <v>1.092157122</v>
      </c>
      <c r="HU89" s="74">
        <f t="shared" si="217"/>
        <v>1.092157122</v>
      </c>
      <c r="HV89" s="75">
        <f t="shared" si="218"/>
        <v>-0.5460785611</v>
      </c>
      <c r="HW89" s="75">
        <f t="shared" si="219"/>
        <v>0.9458358128</v>
      </c>
      <c r="HX89" s="75">
        <f t="shared" si="220"/>
        <v>2.094395102</v>
      </c>
      <c r="HY89" s="75">
        <f t="shared" si="221"/>
        <v>1.092157122</v>
      </c>
      <c r="HZ89" s="50">
        <f t="shared" si="222"/>
        <v>-2.094395102</v>
      </c>
      <c r="IA89" s="50">
        <f t="shared" si="223"/>
        <v>0</v>
      </c>
      <c r="IB89" s="72">
        <f t="shared" si="224"/>
        <v>-2.094395102</v>
      </c>
      <c r="IC89" s="72">
        <f t="shared" si="225"/>
        <v>-2.094395102</v>
      </c>
      <c r="ID89" s="72">
        <f t="shared" si="226"/>
        <v>-2.094395102</v>
      </c>
      <c r="IE89" s="73">
        <f t="shared" si="227"/>
        <v>1</v>
      </c>
      <c r="IF89" s="73">
        <f t="shared" si="228"/>
        <v>1.667270447</v>
      </c>
      <c r="IG89" s="74">
        <f t="shared" si="229"/>
        <v>1.667270447</v>
      </c>
      <c r="IH89" s="75">
        <f t="shared" si="230"/>
        <v>-0.8336352233</v>
      </c>
      <c r="II89" s="75">
        <f t="shared" si="231"/>
        <v>-1.443898562</v>
      </c>
      <c r="IJ89" s="75">
        <f t="shared" si="232"/>
        <v>-2.094395102</v>
      </c>
      <c r="IK89" s="75">
        <f t="shared" si="233"/>
        <v>1.667270447</v>
      </c>
    </row>
    <row r="90" ht="12.75" customHeight="1">
      <c r="A90" s="80">
        <f>'Cubic Input'!P94</f>
        <v>0.1421007032</v>
      </c>
      <c r="B90" s="80">
        <f>'Cubic Input'!Q94</f>
        <v>-0.5973341826</v>
      </c>
      <c r="C90" s="80">
        <f>'Cubic Input'!R94</f>
        <v>0.9076004697</v>
      </c>
      <c r="D90" s="80">
        <f>'Cubic Input'!S94</f>
        <v>0.2021055053</v>
      </c>
      <c r="E90" s="80">
        <f t="shared" ref="E90:H90" si="1610">0</f>
        <v>0</v>
      </c>
      <c r="F90" s="80">
        <f t="shared" si="1610"/>
        <v>0</v>
      </c>
      <c r="G90" s="80">
        <f t="shared" si="1610"/>
        <v>0</v>
      </c>
      <c r="H90" s="81">
        <f t="shared" si="1610"/>
        <v>0</v>
      </c>
      <c r="I90" s="65">
        <f>'Cubic Input'!M94</f>
        <v>-0.1946999482</v>
      </c>
      <c r="J90" s="66">
        <f t="shared" si="27"/>
        <v>-0.1961715269</v>
      </c>
      <c r="K90" s="66">
        <f t="shared" si="28"/>
        <v>2.199884591</v>
      </c>
      <c r="L90" s="67">
        <f t="shared" si="29"/>
        <v>-0.1961715269</v>
      </c>
      <c r="M90" s="67">
        <f t="shared" si="30"/>
        <v>0</v>
      </c>
      <c r="N90" s="68">
        <f t="shared" si="31"/>
        <v>2.199884591</v>
      </c>
      <c r="O90" s="68">
        <f t="shared" si="32"/>
        <v>-1.552623682</v>
      </c>
      <c r="P90" s="69">
        <f t="shared" si="33"/>
        <v>2.199884591</v>
      </c>
      <c r="Q90" s="69">
        <f t="shared" si="34"/>
        <v>1.552623682</v>
      </c>
      <c r="R90" s="70">
        <f t="shared" ref="R90:U90" si="1611">ATAN2(A90,E90)</f>
        <v>0</v>
      </c>
      <c r="S90" s="70">
        <f t="shared" si="1611"/>
        <v>3.141592654</v>
      </c>
      <c r="T90" s="70">
        <f t="shared" si="1611"/>
        <v>0</v>
      </c>
      <c r="U90" s="70">
        <f t="shared" si="1611"/>
        <v>0</v>
      </c>
      <c r="V90" s="70">
        <f t="shared" ref="V90:Y90" si="1612">SQRT(POWER(A90,2)+POWER(E90,2))</f>
        <v>0.1421007032</v>
      </c>
      <c r="W90" s="70">
        <f t="shared" si="1612"/>
        <v>0.5973341826</v>
      </c>
      <c r="X90" s="70">
        <f t="shared" si="1612"/>
        <v>0.9076004697</v>
      </c>
      <c r="Y90" s="70">
        <f t="shared" si="1612"/>
        <v>0.2021055053</v>
      </c>
      <c r="Z90" s="71">
        <f t="shared" ref="Z90:AC90" si="1613">R90-$R90</f>
        <v>0</v>
      </c>
      <c r="AA90" s="71">
        <f t="shared" si="1613"/>
        <v>3.141592654</v>
      </c>
      <c r="AB90" s="71">
        <f t="shared" si="1613"/>
        <v>0</v>
      </c>
      <c r="AC90" s="71">
        <f t="shared" si="1613"/>
        <v>0</v>
      </c>
      <c r="AD90" s="71">
        <f t="shared" ref="AD90:AG90" si="1614">V90/$V90</f>
        <v>1</v>
      </c>
      <c r="AE90" s="71">
        <f t="shared" si="1614"/>
        <v>4.203597655</v>
      </c>
      <c r="AF90" s="71">
        <f t="shared" si="1614"/>
        <v>6.387023073</v>
      </c>
      <c r="AG90" s="71">
        <f t="shared" si="1614"/>
        <v>1.422269565</v>
      </c>
      <c r="AH90" s="80">
        <f t="shared" ref="AH90:AK90" si="1615">AD90*COS(Z90)</f>
        <v>1</v>
      </c>
      <c r="AI90" s="80">
        <f t="shared" si="1615"/>
        <v>-4.203597655</v>
      </c>
      <c r="AJ90" s="80">
        <f t="shared" si="1615"/>
        <v>6.387023073</v>
      </c>
      <c r="AK90" s="80">
        <f t="shared" si="1615"/>
        <v>1.422269565</v>
      </c>
      <c r="AL90" s="80">
        <f t="shared" ref="AL90:AO90" si="1616">AD90*SIN(Z90)</f>
        <v>0</v>
      </c>
      <c r="AM90" s="80">
        <f t="shared" si="1616"/>
        <v>0</v>
      </c>
      <c r="AN90" s="80">
        <f t="shared" si="1616"/>
        <v>0</v>
      </c>
      <c r="AO90" s="80">
        <f t="shared" si="1616"/>
        <v>0</v>
      </c>
      <c r="AP90" s="50">
        <f t="shared" si="41"/>
        <v>9.424777961</v>
      </c>
      <c r="AQ90" s="72">
        <f t="shared" si="42"/>
        <v>9.424777961</v>
      </c>
      <c r="AR90" s="72">
        <f t="shared" si="43"/>
        <v>3.141592654</v>
      </c>
      <c r="AS90" s="72">
        <f t="shared" si="44"/>
        <v>3.141592654</v>
      </c>
      <c r="AT90" s="73">
        <f t="shared" si="45"/>
        <v>74.27855105</v>
      </c>
      <c r="AU90" s="74">
        <f t="shared" si="46"/>
        <v>74.27855105</v>
      </c>
      <c r="AV90" s="75">
        <f t="shared" si="47"/>
        <v>148.5571021</v>
      </c>
      <c r="AW90" s="75">
        <f t="shared" si="48"/>
        <v>0</v>
      </c>
      <c r="AX90" s="75">
        <f t="shared" si="49"/>
        <v>0</v>
      </c>
      <c r="AY90" s="75">
        <f t="shared" si="50"/>
        <v>148.5571021</v>
      </c>
      <c r="AZ90" s="50">
        <f t="shared" ref="AZ90:BA90" si="1617">AZ$1*AA90</f>
        <v>3.141592654</v>
      </c>
      <c r="BA90" s="50">
        <f t="shared" si="1617"/>
        <v>0</v>
      </c>
      <c r="BB90" s="72">
        <f t="shared" si="52"/>
        <v>3.141592654</v>
      </c>
      <c r="BC90" s="72">
        <f t="shared" si="53"/>
        <v>3.141592654</v>
      </c>
      <c r="BD90" s="72">
        <f t="shared" si="54"/>
        <v>3.141592654</v>
      </c>
      <c r="BE90" s="73">
        <f t="shared" ref="BE90:BF90" si="1618">POWER(AE90,BE$1)</f>
        <v>4.203597655</v>
      </c>
      <c r="BF90" s="73">
        <f t="shared" si="1618"/>
        <v>6.387023073</v>
      </c>
      <c r="BG90" s="74">
        <f t="shared" si="56"/>
        <v>26.84847521</v>
      </c>
      <c r="BH90" s="75">
        <f t="shared" si="57"/>
        <v>-241.6362769</v>
      </c>
      <c r="BI90" s="75">
        <f t="shared" si="58"/>
        <v>0</v>
      </c>
      <c r="BJ90" s="75">
        <f t="shared" si="59"/>
        <v>3.141592654</v>
      </c>
      <c r="BK90" s="75">
        <f t="shared" si="60"/>
        <v>241.6362769</v>
      </c>
      <c r="BL90" s="50">
        <f t="shared" si="61"/>
        <v>0</v>
      </c>
      <c r="BM90" s="72">
        <f t="shared" si="62"/>
        <v>0</v>
      </c>
      <c r="BN90" s="72">
        <f t="shared" si="63"/>
        <v>0</v>
      </c>
      <c r="BO90" s="72">
        <f t="shared" si="64"/>
        <v>0</v>
      </c>
      <c r="BP90" s="73">
        <f t="shared" si="65"/>
        <v>1.422269565</v>
      </c>
      <c r="BQ90" s="74">
        <f t="shared" si="66"/>
        <v>1.422269565</v>
      </c>
      <c r="BR90" s="75">
        <f t="shared" si="67"/>
        <v>-38.40127826</v>
      </c>
      <c r="BS90" s="75">
        <f t="shared" si="68"/>
        <v>0</v>
      </c>
      <c r="BT90" s="75">
        <f t="shared" si="69"/>
        <v>3.141592654</v>
      </c>
      <c r="BU90" s="75">
        <f t="shared" si="70"/>
        <v>38.40127826</v>
      </c>
      <c r="BV90" s="76">
        <f t="shared" ref="BV90:BW90" si="1619">AV90+BH90+BR90</f>
        <v>-131.4804531</v>
      </c>
      <c r="BW90" s="76">
        <f t="shared" si="1619"/>
        <v>0</v>
      </c>
      <c r="BX90" s="76">
        <f t="shared" si="72"/>
        <v>3.141592654</v>
      </c>
      <c r="BY90" s="77">
        <f t="shared" si="73"/>
        <v>131.4804531</v>
      </c>
      <c r="BZ90" s="50">
        <f t="shared" ref="BZ90:CA90" si="1620">BZ$1*AA90</f>
        <v>6.283185307</v>
      </c>
      <c r="CA90" s="50">
        <f t="shared" si="1620"/>
        <v>0</v>
      </c>
      <c r="CB90" s="72">
        <f t="shared" si="75"/>
        <v>6.283185307</v>
      </c>
      <c r="CC90" s="72">
        <f t="shared" si="76"/>
        <v>0</v>
      </c>
      <c r="CD90" s="72">
        <f t="shared" si="77"/>
        <v>0</v>
      </c>
      <c r="CE90" s="73">
        <f t="shared" ref="CE90:CF90" si="1621">POWER(AE90,CE$1)</f>
        <v>17.67023325</v>
      </c>
      <c r="CF90" s="73">
        <f t="shared" si="1621"/>
        <v>40.79406373</v>
      </c>
      <c r="CG90" s="74">
        <f t="shared" si="79"/>
        <v>720.8406213</v>
      </c>
      <c r="CH90" s="75">
        <f t="shared" si="80"/>
        <v>-720.8406213</v>
      </c>
      <c r="CI90" s="75">
        <f t="shared" si="81"/>
        <v>0</v>
      </c>
      <c r="CJ90" s="75">
        <f t="shared" si="82"/>
        <v>3.141592654</v>
      </c>
      <c r="CK90" s="75">
        <f t="shared" si="83"/>
        <v>720.8406213</v>
      </c>
      <c r="CL90" s="50">
        <f t="shared" si="84"/>
        <v>0</v>
      </c>
      <c r="CM90" s="72">
        <f t="shared" si="85"/>
        <v>0</v>
      </c>
      <c r="CN90" s="72">
        <f t="shared" si="86"/>
        <v>0</v>
      </c>
      <c r="CO90" s="72">
        <f t="shared" si="87"/>
        <v>0</v>
      </c>
      <c r="CP90" s="73">
        <f t="shared" si="88"/>
        <v>260.5526263</v>
      </c>
      <c r="CQ90" s="74">
        <f t="shared" si="89"/>
        <v>260.5526263</v>
      </c>
      <c r="CR90" s="75">
        <f t="shared" si="90"/>
        <v>1042.210505</v>
      </c>
      <c r="CS90" s="75">
        <f t="shared" si="91"/>
        <v>0</v>
      </c>
      <c r="CT90" s="75">
        <f t="shared" si="92"/>
        <v>0</v>
      </c>
      <c r="CU90" s="75">
        <f t="shared" si="93"/>
        <v>1042.210505</v>
      </c>
      <c r="CV90" s="50">
        <f t="shared" si="94"/>
        <v>9.424777961</v>
      </c>
      <c r="CW90" s="50">
        <f t="shared" si="95"/>
        <v>0</v>
      </c>
      <c r="CX90" s="72">
        <f t="shared" si="96"/>
        <v>9.424777961</v>
      </c>
      <c r="CY90" s="72">
        <f t="shared" si="97"/>
        <v>3.141592654</v>
      </c>
      <c r="CZ90" s="72">
        <f t="shared" si="98"/>
        <v>3.141592654</v>
      </c>
      <c r="DA90" s="73">
        <f t="shared" si="99"/>
        <v>74.27855105</v>
      </c>
      <c r="DB90" s="73">
        <f t="shared" si="100"/>
        <v>1.422269565</v>
      </c>
      <c r="DC90" s="74">
        <f t="shared" si="101"/>
        <v>105.6441225</v>
      </c>
      <c r="DD90" s="75">
        <f t="shared" si="102"/>
        <v>-422.5764901</v>
      </c>
      <c r="DE90" s="75">
        <f t="shared" si="103"/>
        <v>0</v>
      </c>
      <c r="DF90" s="75">
        <f t="shared" si="104"/>
        <v>3.141592654</v>
      </c>
      <c r="DG90" s="75">
        <f t="shared" si="105"/>
        <v>422.5764901</v>
      </c>
      <c r="DH90" s="50">
        <f t="shared" ref="DH90:DJ90" si="1622">DH$1*AA90</f>
        <v>3.141592654</v>
      </c>
      <c r="DI90" s="50">
        <f t="shared" si="1622"/>
        <v>0</v>
      </c>
      <c r="DJ90" s="50">
        <f t="shared" si="1622"/>
        <v>0</v>
      </c>
      <c r="DK90" s="72">
        <f t="shared" si="107"/>
        <v>3.141592654</v>
      </c>
      <c r="DL90" s="72">
        <f t="shared" si="108"/>
        <v>3.141592654</v>
      </c>
      <c r="DM90" s="72">
        <f t="shared" si="109"/>
        <v>3.141592654</v>
      </c>
      <c r="DN90" s="73">
        <f t="shared" ref="DN90:DP90" si="1623">POWER(AE90,DN$1)</f>
        <v>4.203597655</v>
      </c>
      <c r="DO90" s="73">
        <f t="shared" si="1623"/>
        <v>6.387023073</v>
      </c>
      <c r="DP90" s="73">
        <f t="shared" si="1623"/>
        <v>1.422269565</v>
      </c>
      <c r="DQ90" s="74">
        <f t="shared" si="111"/>
        <v>38.18576917</v>
      </c>
      <c r="DR90" s="75">
        <f t="shared" si="112"/>
        <v>687.3438451</v>
      </c>
      <c r="DS90" s="75">
        <f t="shared" si="113"/>
        <v>0</v>
      </c>
      <c r="DT90" s="75">
        <f t="shared" si="114"/>
        <v>0</v>
      </c>
      <c r="DU90" s="75">
        <f t="shared" si="115"/>
        <v>687.3438451</v>
      </c>
      <c r="DV90" s="50">
        <f t="shared" si="116"/>
        <v>0</v>
      </c>
      <c r="DW90" s="72">
        <f t="shared" si="117"/>
        <v>0</v>
      </c>
      <c r="DX90" s="72">
        <f t="shared" si="118"/>
        <v>0</v>
      </c>
      <c r="DY90" s="72">
        <f t="shared" si="119"/>
        <v>0</v>
      </c>
      <c r="DZ90" s="73">
        <f t="shared" si="120"/>
        <v>2.022850716</v>
      </c>
      <c r="EA90" s="74">
        <f t="shared" si="121"/>
        <v>2.022850716</v>
      </c>
      <c r="EB90" s="75">
        <f t="shared" si="122"/>
        <v>54.61696934</v>
      </c>
      <c r="EC90" s="75">
        <f t="shared" si="123"/>
        <v>0</v>
      </c>
      <c r="ED90" s="75">
        <f t="shared" si="124"/>
        <v>0</v>
      </c>
      <c r="EE90" s="75">
        <f t="shared" si="125"/>
        <v>54.61696934</v>
      </c>
      <c r="EF90" s="76">
        <f t="shared" ref="EF90:EG90" si="1624">CH90+CR90+DD90+DR90+EB90</f>
        <v>640.7542082</v>
      </c>
      <c r="EG90" s="76">
        <f t="shared" si="1624"/>
        <v>0</v>
      </c>
      <c r="EH90" s="76">
        <f t="shared" si="127"/>
        <v>0</v>
      </c>
      <c r="EI90" s="77">
        <f t="shared" si="128"/>
        <v>640.7542082</v>
      </c>
      <c r="EJ90" s="50">
        <f t="shared" si="129"/>
        <v>0</v>
      </c>
      <c r="EK90" s="72">
        <f t="shared" si="130"/>
        <v>0</v>
      </c>
      <c r="EL90" s="72">
        <f t="shared" si="131"/>
        <v>0</v>
      </c>
      <c r="EM90" s="72">
        <f t="shared" si="132"/>
        <v>0</v>
      </c>
      <c r="EN90" s="73">
        <f t="shared" si="133"/>
        <v>25.31312324</v>
      </c>
      <c r="EO90" s="74">
        <f t="shared" si="134"/>
        <v>25.31312324</v>
      </c>
      <c r="EP90" s="75">
        <f t="shared" si="135"/>
        <v>131.5308467</v>
      </c>
      <c r="EQ90" s="75">
        <f t="shared" si="136"/>
        <v>0</v>
      </c>
      <c r="ER90" s="75">
        <f t="shared" si="137"/>
        <v>0</v>
      </c>
      <c r="ES90" s="75">
        <f t="shared" si="138"/>
        <v>131.5308467</v>
      </c>
      <c r="ET90" s="76">
        <f t="shared" ref="ET90:EU90" si="1625">BV90+EP90</f>
        <v>0.05039357534</v>
      </c>
      <c r="EU90" s="76">
        <f t="shared" si="1625"/>
        <v>0</v>
      </c>
      <c r="EV90" s="76">
        <f t="shared" si="140"/>
        <v>0</v>
      </c>
      <c r="EW90" s="77">
        <f t="shared" si="141"/>
        <v>0.05039357534</v>
      </c>
      <c r="EX90" s="50">
        <f t="shared" si="142"/>
        <v>0</v>
      </c>
      <c r="EY90" s="72">
        <f t="shared" si="143"/>
        <v>0</v>
      </c>
      <c r="EZ90" s="72">
        <f t="shared" si="144"/>
        <v>0</v>
      </c>
      <c r="FA90" s="72">
        <f t="shared" si="145"/>
        <v>0</v>
      </c>
      <c r="FB90" s="73">
        <f t="shared" si="146"/>
        <v>0.3693672539</v>
      </c>
      <c r="FC90" s="74">
        <f t="shared" si="147"/>
        <v>0.3693672539</v>
      </c>
      <c r="FD90" s="75">
        <f t="shared" si="148"/>
        <v>0.09772232791</v>
      </c>
      <c r="FE90" s="75">
        <f t="shared" si="149"/>
        <v>0</v>
      </c>
      <c r="FF90" s="75">
        <f t="shared" si="150"/>
        <v>0</v>
      </c>
      <c r="FG90" s="75">
        <f t="shared" si="151"/>
        <v>0.09772232791</v>
      </c>
      <c r="FH90" s="50">
        <f t="shared" si="152"/>
        <v>6.283185307</v>
      </c>
      <c r="FI90" s="72">
        <f t="shared" si="153"/>
        <v>6.283185307</v>
      </c>
      <c r="FJ90" s="72">
        <f t="shared" si="154"/>
        <v>0</v>
      </c>
      <c r="FK90" s="72">
        <f t="shared" si="155"/>
        <v>0</v>
      </c>
      <c r="FL90" s="73">
        <f t="shared" si="156"/>
        <v>17.67023325</v>
      </c>
      <c r="FM90" s="74">
        <f t="shared" si="157"/>
        <v>17.67023325</v>
      </c>
      <c r="FN90" s="75">
        <f t="shared" si="158"/>
        <v>-17.67023325</v>
      </c>
      <c r="FO90" s="75">
        <f t="shared" si="159"/>
        <v>0</v>
      </c>
      <c r="FP90" s="75">
        <f t="shared" si="160"/>
        <v>3.141592654</v>
      </c>
      <c r="FQ90" s="75">
        <f t="shared" si="161"/>
        <v>17.67023325</v>
      </c>
      <c r="FR90" s="76">
        <f t="shared" si="162"/>
        <v>1.49083597</v>
      </c>
      <c r="FS90" s="76">
        <f t="shared" si="163"/>
        <v>0</v>
      </c>
      <c r="FT90" s="76">
        <f t="shared" si="164"/>
        <v>0</v>
      </c>
      <c r="FU90" s="77">
        <f t="shared" si="165"/>
        <v>1.49083597</v>
      </c>
      <c r="FV90" s="50">
        <f t="shared" si="166"/>
        <v>0</v>
      </c>
      <c r="FW90" s="50">
        <f t="shared" si="167"/>
        <v>0</v>
      </c>
      <c r="FX90" s="72">
        <f t="shared" si="168"/>
        <v>0</v>
      </c>
      <c r="FY90" s="72">
        <f t="shared" si="169"/>
        <v>0</v>
      </c>
      <c r="FZ90" s="72">
        <f t="shared" si="170"/>
        <v>0</v>
      </c>
      <c r="GA90" s="73">
        <f t="shared" si="171"/>
        <v>1.49083597</v>
      </c>
      <c r="GB90" s="73">
        <f t="shared" si="172"/>
        <v>10.23307591</v>
      </c>
      <c r="GC90" s="74">
        <f t="shared" si="173"/>
        <v>15.25583766</v>
      </c>
      <c r="GD90" s="75">
        <f t="shared" si="174"/>
        <v>1.695093073</v>
      </c>
      <c r="GE90" s="75">
        <f t="shared" si="175"/>
        <v>0</v>
      </c>
      <c r="GF90" s="75">
        <f t="shared" si="176"/>
        <v>0</v>
      </c>
      <c r="GG90" s="75">
        <f t="shared" si="177"/>
        <v>1.695093073</v>
      </c>
      <c r="GH90" s="78">
        <f t="shared" si="178"/>
        <v>-0.5</v>
      </c>
      <c r="GI90" s="78">
        <f t="shared" si="179"/>
        <v>-0.8660254038</v>
      </c>
      <c r="GJ90" s="78">
        <f t="shared" si="180"/>
        <v>-2.094395102</v>
      </c>
      <c r="GK90" s="78">
        <f t="shared" si="181"/>
        <v>1</v>
      </c>
      <c r="GL90" s="79">
        <f t="shared" si="182"/>
        <v>-0.5</v>
      </c>
      <c r="GM90" s="79">
        <f t="shared" si="183"/>
        <v>0.8660254038</v>
      </c>
      <c r="GN90" s="79">
        <f t="shared" si="184"/>
        <v>2.094395102</v>
      </c>
      <c r="GO90" s="79">
        <f t="shared" si="185"/>
        <v>1</v>
      </c>
      <c r="GP90" s="50">
        <f t="shared" si="186"/>
        <v>-2.094395102</v>
      </c>
      <c r="GQ90" s="50">
        <f t="shared" si="187"/>
        <v>0</v>
      </c>
      <c r="GR90" s="72">
        <f t="shared" si="188"/>
        <v>-2.094395102</v>
      </c>
      <c r="GS90" s="72">
        <f t="shared" si="189"/>
        <v>-2.094395102</v>
      </c>
      <c r="GT90" s="72">
        <f t="shared" si="190"/>
        <v>-2.094395102</v>
      </c>
      <c r="GU90" s="73">
        <f t="shared" si="191"/>
        <v>1</v>
      </c>
      <c r="GV90" s="73">
        <f t="shared" si="192"/>
        <v>0.09772232791</v>
      </c>
      <c r="GW90" s="74">
        <f t="shared" si="193"/>
        <v>0.09772232791</v>
      </c>
      <c r="GX90" s="75">
        <f t="shared" si="194"/>
        <v>-0.04886116395</v>
      </c>
      <c r="GY90" s="75">
        <f t="shared" si="195"/>
        <v>-0.08463001848</v>
      </c>
      <c r="GZ90" s="75">
        <f t="shared" si="196"/>
        <v>-2.094395102</v>
      </c>
      <c r="HA90" s="75">
        <f t="shared" si="197"/>
        <v>0.09772232791</v>
      </c>
      <c r="HB90" s="50">
        <f t="shared" si="198"/>
        <v>2.094395102</v>
      </c>
      <c r="HC90" s="50">
        <f t="shared" si="199"/>
        <v>0</v>
      </c>
      <c r="HD90" s="72">
        <f t="shared" si="200"/>
        <v>2.094395102</v>
      </c>
      <c r="HE90" s="72">
        <f t="shared" si="201"/>
        <v>2.094395102</v>
      </c>
      <c r="HF90" s="72">
        <f t="shared" si="202"/>
        <v>2.094395102</v>
      </c>
      <c r="HG90" s="73">
        <f t="shared" si="203"/>
        <v>1</v>
      </c>
      <c r="HH90" s="73">
        <f t="shared" si="204"/>
        <v>1.695093073</v>
      </c>
      <c r="HI90" s="74">
        <f t="shared" si="205"/>
        <v>1.695093073</v>
      </c>
      <c r="HJ90" s="75">
        <f t="shared" si="206"/>
        <v>-0.8475465366</v>
      </c>
      <c r="HK90" s="75">
        <f t="shared" si="207"/>
        <v>1.467993663</v>
      </c>
      <c r="HL90" s="75">
        <f t="shared" si="208"/>
        <v>2.094395102</v>
      </c>
      <c r="HM90" s="75">
        <f t="shared" si="209"/>
        <v>1.695093073</v>
      </c>
      <c r="HN90" s="50">
        <f t="shared" si="210"/>
        <v>2.094395102</v>
      </c>
      <c r="HO90" s="50">
        <f t="shared" si="211"/>
        <v>0</v>
      </c>
      <c r="HP90" s="72">
        <f t="shared" si="212"/>
        <v>2.094395102</v>
      </c>
      <c r="HQ90" s="72">
        <f t="shared" si="213"/>
        <v>2.094395102</v>
      </c>
      <c r="HR90" s="72">
        <f t="shared" si="214"/>
        <v>2.094395102</v>
      </c>
      <c r="HS90" s="73">
        <f t="shared" si="215"/>
        <v>1</v>
      </c>
      <c r="HT90" s="73">
        <f t="shared" si="216"/>
        <v>0.09772232791</v>
      </c>
      <c r="HU90" s="74">
        <f t="shared" si="217"/>
        <v>0.09772232791</v>
      </c>
      <c r="HV90" s="75">
        <f t="shared" si="218"/>
        <v>-0.04886116395</v>
      </c>
      <c r="HW90" s="75">
        <f t="shared" si="219"/>
        <v>0.08463001848</v>
      </c>
      <c r="HX90" s="75">
        <f t="shared" si="220"/>
        <v>2.094395102</v>
      </c>
      <c r="HY90" s="75">
        <f t="shared" si="221"/>
        <v>0.09772232791</v>
      </c>
      <c r="HZ90" s="50">
        <f t="shared" si="222"/>
        <v>-2.094395102</v>
      </c>
      <c r="IA90" s="50">
        <f t="shared" si="223"/>
        <v>0</v>
      </c>
      <c r="IB90" s="72">
        <f t="shared" si="224"/>
        <v>-2.094395102</v>
      </c>
      <c r="IC90" s="72">
        <f t="shared" si="225"/>
        <v>-2.094395102</v>
      </c>
      <c r="ID90" s="72">
        <f t="shared" si="226"/>
        <v>-2.094395102</v>
      </c>
      <c r="IE90" s="73">
        <f t="shared" si="227"/>
        <v>1</v>
      </c>
      <c r="IF90" s="73">
        <f t="shared" si="228"/>
        <v>1.695093073</v>
      </c>
      <c r="IG90" s="74">
        <f t="shared" si="229"/>
        <v>1.695093073</v>
      </c>
      <c r="IH90" s="75">
        <f t="shared" si="230"/>
        <v>-0.8475465366</v>
      </c>
      <c r="II90" s="75">
        <f t="shared" si="231"/>
        <v>-1.467993663</v>
      </c>
      <c r="IJ90" s="75">
        <f t="shared" si="232"/>
        <v>-2.094395102</v>
      </c>
      <c r="IK90" s="75">
        <f t="shared" si="233"/>
        <v>1.695093073</v>
      </c>
    </row>
    <row r="91" ht="12.75" customHeight="1">
      <c r="A91" s="80">
        <f>'Cubic Input'!P95</f>
        <v>0.1421007032</v>
      </c>
      <c r="B91" s="80">
        <f>'Cubic Input'!Q95</f>
        <v>-0.359078329</v>
      </c>
      <c r="C91" s="80">
        <f>'Cubic Input'!R95</f>
        <v>0.9346499964</v>
      </c>
      <c r="D91" s="80">
        <f>'Cubic Input'!S95</f>
        <v>0.3052663672</v>
      </c>
      <c r="E91" s="80">
        <f t="shared" ref="E91:H91" si="1626">0</f>
        <v>0</v>
      </c>
      <c r="F91" s="80">
        <f t="shared" si="1626"/>
        <v>0</v>
      </c>
      <c r="G91" s="80">
        <f t="shared" si="1626"/>
        <v>0</v>
      </c>
      <c r="H91" s="81">
        <f t="shared" si="1626"/>
        <v>0</v>
      </c>
      <c r="I91" s="65">
        <f>'Cubic Input'!M95</f>
        <v>-0.2981052992</v>
      </c>
      <c r="J91" s="66">
        <f t="shared" si="27"/>
        <v>-0.2904696264</v>
      </c>
      <c r="K91" s="66">
        <f t="shared" si="28"/>
        <v>1.408699107</v>
      </c>
      <c r="L91" s="67">
        <f t="shared" si="29"/>
        <v>-0.2904696264</v>
      </c>
      <c r="M91" s="67">
        <f t="shared" si="30"/>
        <v>0</v>
      </c>
      <c r="N91" s="68">
        <f t="shared" si="31"/>
        <v>1.408699107</v>
      </c>
      <c r="O91" s="68">
        <f t="shared" si="32"/>
        <v>-2.326222933</v>
      </c>
      <c r="P91" s="69">
        <f t="shared" si="33"/>
        <v>1.408699107</v>
      </c>
      <c r="Q91" s="69">
        <f t="shared" si="34"/>
        <v>2.326222933</v>
      </c>
      <c r="R91" s="70">
        <f t="shared" ref="R91:U91" si="1627">ATAN2(A91,E91)</f>
        <v>0</v>
      </c>
      <c r="S91" s="70">
        <f t="shared" si="1627"/>
        <v>3.141592654</v>
      </c>
      <c r="T91" s="70">
        <f t="shared" si="1627"/>
        <v>0</v>
      </c>
      <c r="U91" s="70">
        <f t="shared" si="1627"/>
        <v>0</v>
      </c>
      <c r="V91" s="70">
        <f t="shared" ref="V91:Y91" si="1628">SQRT(POWER(A91,2)+POWER(E91,2))</f>
        <v>0.1421007032</v>
      </c>
      <c r="W91" s="70">
        <f t="shared" si="1628"/>
        <v>0.359078329</v>
      </c>
      <c r="X91" s="70">
        <f t="shared" si="1628"/>
        <v>0.9346499964</v>
      </c>
      <c r="Y91" s="70">
        <f t="shared" si="1628"/>
        <v>0.3052663672</v>
      </c>
      <c r="Z91" s="71">
        <f t="shared" ref="Z91:AC91" si="1629">R91-$R91</f>
        <v>0</v>
      </c>
      <c r="AA91" s="71">
        <f t="shared" si="1629"/>
        <v>3.141592654</v>
      </c>
      <c r="AB91" s="71">
        <f t="shared" si="1629"/>
        <v>0</v>
      </c>
      <c r="AC91" s="71">
        <f t="shared" si="1629"/>
        <v>0</v>
      </c>
      <c r="AD91" s="71">
        <f t="shared" ref="AD91:AG91" si="1630">V91/$V91</f>
        <v>1</v>
      </c>
      <c r="AE91" s="71">
        <f t="shared" si="1630"/>
        <v>2.526928587</v>
      </c>
      <c r="AF91" s="71">
        <f t="shared" si="1630"/>
        <v>6.577377702</v>
      </c>
      <c r="AG91" s="71">
        <f t="shared" si="1630"/>
        <v>2.148239667</v>
      </c>
      <c r="AH91" s="80">
        <f t="shared" ref="AH91:AK91" si="1631">AD91*COS(Z91)</f>
        <v>1</v>
      </c>
      <c r="AI91" s="80">
        <f t="shared" si="1631"/>
        <v>-2.526928587</v>
      </c>
      <c r="AJ91" s="80">
        <f t="shared" si="1631"/>
        <v>6.577377702</v>
      </c>
      <c r="AK91" s="80">
        <f t="shared" si="1631"/>
        <v>2.148239667</v>
      </c>
      <c r="AL91" s="80">
        <f t="shared" ref="AL91:AO91" si="1632">AD91*SIN(Z91)</f>
        <v>0</v>
      </c>
      <c r="AM91" s="80">
        <f t="shared" si="1632"/>
        <v>0</v>
      </c>
      <c r="AN91" s="80">
        <f t="shared" si="1632"/>
        <v>0</v>
      </c>
      <c r="AO91" s="80">
        <f t="shared" si="1632"/>
        <v>0</v>
      </c>
      <c r="AP91" s="50">
        <f t="shared" si="41"/>
        <v>9.424777961</v>
      </c>
      <c r="AQ91" s="72">
        <f t="shared" si="42"/>
        <v>9.424777961</v>
      </c>
      <c r="AR91" s="72">
        <f t="shared" si="43"/>
        <v>3.141592654</v>
      </c>
      <c r="AS91" s="72">
        <f t="shared" si="44"/>
        <v>3.141592654</v>
      </c>
      <c r="AT91" s="73">
        <f t="shared" si="45"/>
        <v>16.13536915</v>
      </c>
      <c r="AU91" s="74">
        <f t="shared" si="46"/>
        <v>16.13536915</v>
      </c>
      <c r="AV91" s="75">
        <f t="shared" si="47"/>
        <v>32.27073829</v>
      </c>
      <c r="AW91" s="75">
        <f t="shared" si="48"/>
        <v>0</v>
      </c>
      <c r="AX91" s="75">
        <f t="shared" si="49"/>
        <v>0</v>
      </c>
      <c r="AY91" s="75">
        <f t="shared" si="50"/>
        <v>32.27073829</v>
      </c>
      <c r="AZ91" s="50">
        <f t="shared" ref="AZ91:BA91" si="1633">AZ$1*AA91</f>
        <v>3.141592654</v>
      </c>
      <c r="BA91" s="50">
        <f t="shared" si="1633"/>
        <v>0</v>
      </c>
      <c r="BB91" s="72">
        <f t="shared" si="52"/>
        <v>3.141592654</v>
      </c>
      <c r="BC91" s="72">
        <f t="shared" si="53"/>
        <v>3.141592654</v>
      </c>
      <c r="BD91" s="72">
        <f t="shared" si="54"/>
        <v>3.141592654</v>
      </c>
      <c r="BE91" s="73">
        <f t="shared" ref="BE91:BF91" si="1634">POWER(AE91,BE$1)</f>
        <v>2.526928587</v>
      </c>
      <c r="BF91" s="73">
        <f t="shared" si="1634"/>
        <v>6.577377702</v>
      </c>
      <c r="BG91" s="74">
        <f t="shared" si="56"/>
        <v>16.62056374</v>
      </c>
      <c r="BH91" s="75">
        <f t="shared" si="57"/>
        <v>-149.5850737</v>
      </c>
      <c r="BI91" s="75">
        <f t="shared" si="58"/>
        <v>0</v>
      </c>
      <c r="BJ91" s="75">
        <f t="shared" si="59"/>
        <v>3.141592654</v>
      </c>
      <c r="BK91" s="75">
        <f t="shared" si="60"/>
        <v>149.5850737</v>
      </c>
      <c r="BL91" s="50">
        <f t="shared" si="61"/>
        <v>0</v>
      </c>
      <c r="BM91" s="72">
        <f t="shared" si="62"/>
        <v>0</v>
      </c>
      <c r="BN91" s="72">
        <f t="shared" si="63"/>
        <v>0</v>
      </c>
      <c r="BO91" s="72">
        <f t="shared" si="64"/>
        <v>0</v>
      </c>
      <c r="BP91" s="73">
        <f t="shared" si="65"/>
        <v>2.148239667</v>
      </c>
      <c r="BQ91" s="74">
        <f t="shared" si="66"/>
        <v>2.148239667</v>
      </c>
      <c r="BR91" s="75">
        <f t="shared" si="67"/>
        <v>-58.00247101</v>
      </c>
      <c r="BS91" s="75">
        <f t="shared" si="68"/>
        <v>0</v>
      </c>
      <c r="BT91" s="75">
        <f t="shared" si="69"/>
        <v>3.141592654</v>
      </c>
      <c r="BU91" s="75">
        <f t="shared" si="70"/>
        <v>58.00247101</v>
      </c>
      <c r="BV91" s="76">
        <f t="shared" ref="BV91:BW91" si="1635">AV91+BH91+BR91</f>
        <v>-175.3168064</v>
      </c>
      <c r="BW91" s="76">
        <f t="shared" si="1635"/>
        <v>0</v>
      </c>
      <c r="BX91" s="76">
        <f t="shared" si="72"/>
        <v>3.141592654</v>
      </c>
      <c r="BY91" s="77">
        <f t="shared" si="73"/>
        <v>175.3168064</v>
      </c>
      <c r="BZ91" s="50">
        <f t="shared" ref="BZ91:CA91" si="1636">BZ$1*AA91</f>
        <v>6.283185307</v>
      </c>
      <c r="CA91" s="50">
        <f t="shared" si="1636"/>
        <v>0</v>
      </c>
      <c r="CB91" s="72">
        <f t="shared" si="75"/>
        <v>6.283185307</v>
      </c>
      <c r="CC91" s="72">
        <f t="shared" si="76"/>
        <v>0</v>
      </c>
      <c r="CD91" s="72">
        <f t="shared" si="77"/>
        <v>0</v>
      </c>
      <c r="CE91" s="73">
        <f t="shared" ref="CE91:CF91" si="1637">POWER(AE91,CE$1)</f>
        <v>6.385368083</v>
      </c>
      <c r="CF91" s="73">
        <f t="shared" si="1637"/>
        <v>43.26189744</v>
      </c>
      <c r="CG91" s="74">
        <f t="shared" si="79"/>
        <v>276.2431391</v>
      </c>
      <c r="CH91" s="75">
        <f t="shared" si="80"/>
        <v>-276.2431391</v>
      </c>
      <c r="CI91" s="75">
        <f t="shared" si="81"/>
        <v>0</v>
      </c>
      <c r="CJ91" s="75">
        <f t="shared" si="82"/>
        <v>3.141592654</v>
      </c>
      <c r="CK91" s="75">
        <f t="shared" si="83"/>
        <v>276.2431391</v>
      </c>
      <c r="CL91" s="50">
        <f t="shared" si="84"/>
        <v>0</v>
      </c>
      <c r="CM91" s="72">
        <f t="shared" si="85"/>
        <v>0</v>
      </c>
      <c r="CN91" s="72">
        <f t="shared" si="86"/>
        <v>0</v>
      </c>
      <c r="CO91" s="72">
        <f t="shared" si="87"/>
        <v>0</v>
      </c>
      <c r="CP91" s="73">
        <f t="shared" si="88"/>
        <v>284.5498396</v>
      </c>
      <c r="CQ91" s="74">
        <f t="shared" si="89"/>
        <v>284.5498396</v>
      </c>
      <c r="CR91" s="75">
        <f t="shared" si="90"/>
        <v>1138.199358</v>
      </c>
      <c r="CS91" s="75">
        <f t="shared" si="91"/>
        <v>0</v>
      </c>
      <c r="CT91" s="75">
        <f t="shared" si="92"/>
        <v>0</v>
      </c>
      <c r="CU91" s="75">
        <f t="shared" si="93"/>
        <v>1138.199358</v>
      </c>
      <c r="CV91" s="50">
        <f t="shared" si="94"/>
        <v>9.424777961</v>
      </c>
      <c r="CW91" s="50">
        <f t="shared" si="95"/>
        <v>0</v>
      </c>
      <c r="CX91" s="72">
        <f t="shared" si="96"/>
        <v>9.424777961</v>
      </c>
      <c r="CY91" s="72">
        <f t="shared" si="97"/>
        <v>3.141592654</v>
      </c>
      <c r="CZ91" s="72">
        <f t="shared" si="98"/>
        <v>3.141592654</v>
      </c>
      <c r="DA91" s="73">
        <f t="shared" si="99"/>
        <v>16.13536915</v>
      </c>
      <c r="DB91" s="73">
        <f t="shared" si="100"/>
        <v>2.148239667</v>
      </c>
      <c r="DC91" s="74">
        <f t="shared" si="101"/>
        <v>34.66264005</v>
      </c>
      <c r="DD91" s="75">
        <f t="shared" si="102"/>
        <v>-138.6505602</v>
      </c>
      <c r="DE91" s="75">
        <f t="shared" si="103"/>
        <v>0</v>
      </c>
      <c r="DF91" s="75">
        <f t="shared" si="104"/>
        <v>3.141592654</v>
      </c>
      <c r="DG91" s="75">
        <f t="shared" si="105"/>
        <v>138.6505602</v>
      </c>
      <c r="DH91" s="50">
        <f t="shared" ref="DH91:DJ91" si="1638">DH$1*AA91</f>
        <v>3.141592654</v>
      </c>
      <c r="DI91" s="50">
        <f t="shared" si="1638"/>
        <v>0</v>
      </c>
      <c r="DJ91" s="50">
        <f t="shared" si="1638"/>
        <v>0</v>
      </c>
      <c r="DK91" s="72">
        <f t="shared" si="107"/>
        <v>3.141592654</v>
      </c>
      <c r="DL91" s="72">
        <f t="shared" si="108"/>
        <v>3.141592654</v>
      </c>
      <c r="DM91" s="72">
        <f t="shared" si="109"/>
        <v>3.141592654</v>
      </c>
      <c r="DN91" s="73">
        <f t="shared" ref="DN91:DP91" si="1639">POWER(AE91,DN$1)</f>
        <v>2.526928587</v>
      </c>
      <c r="DO91" s="73">
        <f t="shared" si="1639"/>
        <v>6.577377702</v>
      </c>
      <c r="DP91" s="73">
        <f t="shared" si="1639"/>
        <v>2.148239667</v>
      </c>
      <c r="DQ91" s="74">
        <f t="shared" si="111"/>
        <v>35.70495432</v>
      </c>
      <c r="DR91" s="75">
        <f t="shared" si="112"/>
        <v>642.6891778</v>
      </c>
      <c r="DS91" s="75">
        <f t="shared" si="113"/>
        <v>0</v>
      </c>
      <c r="DT91" s="75">
        <f t="shared" si="114"/>
        <v>0</v>
      </c>
      <c r="DU91" s="75">
        <f t="shared" si="115"/>
        <v>642.6891778</v>
      </c>
      <c r="DV91" s="50">
        <f t="shared" si="116"/>
        <v>0</v>
      </c>
      <c r="DW91" s="72">
        <f t="shared" si="117"/>
        <v>0</v>
      </c>
      <c r="DX91" s="72">
        <f t="shared" si="118"/>
        <v>0</v>
      </c>
      <c r="DY91" s="72">
        <f t="shared" si="119"/>
        <v>0</v>
      </c>
      <c r="DZ91" s="73">
        <f t="shared" si="120"/>
        <v>4.614933668</v>
      </c>
      <c r="EA91" s="74">
        <f t="shared" si="121"/>
        <v>4.614933668</v>
      </c>
      <c r="EB91" s="75">
        <f t="shared" si="122"/>
        <v>124.603209</v>
      </c>
      <c r="EC91" s="75">
        <f t="shared" si="123"/>
        <v>0</v>
      </c>
      <c r="ED91" s="75">
        <f t="shared" si="124"/>
        <v>0</v>
      </c>
      <c r="EE91" s="75">
        <f t="shared" si="125"/>
        <v>124.603209</v>
      </c>
      <c r="EF91" s="76">
        <f t="shared" ref="EF91:EG91" si="1640">CH91+CR91+DD91+DR91+EB91</f>
        <v>1490.598046</v>
      </c>
      <c r="EG91" s="76">
        <f t="shared" si="1640"/>
        <v>0</v>
      </c>
      <c r="EH91" s="76">
        <f t="shared" si="127"/>
        <v>0</v>
      </c>
      <c r="EI91" s="77">
        <f t="shared" si="128"/>
        <v>1490.598046</v>
      </c>
      <c r="EJ91" s="50">
        <f t="shared" si="129"/>
        <v>0</v>
      </c>
      <c r="EK91" s="72">
        <f t="shared" si="130"/>
        <v>0</v>
      </c>
      <c r="EL91" s="72">
        <f t="shared" si="131"/>
        <v>0</v>
      </c>
      <c r="EM91" s="72">
        <f t="shared" si="132"/>
        <v>0</v>
      </c>
      <c r="EN91" s="73">
        <f t="shared" si="133"/>
        <v>38.60826396</v>
      </c>
      <c r="EO91" s="74">
        <f t="shared" si="134"/>
        <v>38.60826396</v>
      </c>
      <c r="EP91" s="75">
        <f t="shared" si="135"/>
        <v>200.6144243</v>
      </c>
      <c r="EQ91" s="75">
        <f t="shared" si="136"/>
        <v>0</v>
      </c>
      <c r="ER91" s="75">
        <f t="shared" si="137"/>
        <v>0</v>
      </c>
      <c r="ES91" s="75">
        <f t="shared" si="138"/>
        <v>200.6144243</v>
      </c>
      <c r="ET91" s="76">
        <f t="shared" ref="ET91:EU91" si="1641">BV91+EP91</f>
        <v>25.2976179</v>
      </c>
      <c r="EU91" s="76">
        <f t="shared" si="1641"/>
        <v>0</v>
      </c>
      <c r="EV91" s="76">
        <f t="shared" si="140"/>
        <v>0</v>
      </c>
      <c r="EW91" s="77">
        <f t="shared" si="141"/>
        <v>25.2976179</v>
      </c>
      <c r="EX91" s="50">
        <f t="shared" si="142"/>
        <v>0</v>
      </c>
      <c r="EY91" s="72">
        <f t="shared" si="143"/>
        <v>0</v>
      </c>
      <c r="EZ91" s="72">
        <f t="shared" si="144"/>
        <v>0</v>
      </c>
      <c r="FA91" s="72">
        <f t="shared" si="145"/>
        <v>0</v>
      </c>
      <c r="FB91" s="73">
        <f t="shared" si="146"/>
        <v>2.935575196</v>
      </c>
      <c r="FC91" s="74">
        <f t="shared" si="147"/>
        <v>2.935575196</v>
      </c>
      <c r="FD91" s="75">
        <f t="shared" si="148"/>
        <v>0.7766558591</v>
      </c>
      <c r="FE91" s="75">
        <f t="shared" si="149"/>
        <v>0</v>
      </c>
      <c r="FF91" s="75">
        <f t="shared" si="150"/>
        <v>0</v>
      </c>
      <c r="FG91" s="75">
        <f t="shared" si="151"/>
        <v>0.7766558591</v>
      </c>
      <c r="FH91" s="50">
        <f t="shared" si="152"/>
        <v>6.283185307</v>
      </c>
      <c r="FI91" s="72">
        <f t="shared" si="153"/>
        <v>6.283185307</v>
      </c>
      <c r="FJ91" s="72">
        <f t="shared" si="154"/>
        <v>0</v>
      </c>
      <c r="FK91" s="72">
        <f t="shared" si="155"/>
        <v>0</v>
      </c>
      <c r="FL91" s="73">
        <f t="shared" si="156"/>
        <v>6.385368083</v>
      </c>
      <c r="FM91" s="74">
        <f t="shared" si="157"/>
        <v>6.385368083</v>
      </c>
      <c r="FN91" s="75">
        <f t="shared" si="158"/>
        <v>-6.385368083</v>
      </c>
      <c r="FO91" s="75">
        <f t="shared" si="159"/>
        <v>0</v>
      </c>
      <c r="FP91" s="75">
        <f t="shared" si="160"/>
        <v>3.141592654</v>
      </c>
      <c r="FQ91" s="75">
        <f t="shared" si="161"/>
        <v>6.385368083</v>
      </c>
      <c r="FR91" s="76">
        <f t="shared" si="162"/>
        <v>13.34676502</v>
      </c>
      <c r="FS91" s="76">
        <f t="shared" si="163"/>
        <v>0</v>
      </c>
      <c r="FT91" s="76">
        <f t="shared" si="164"/>
        <v>0</v>
      </c>
      <c r="FU91" s="77">
        <f t="shared" si="165"/>
        <v>13.34676502</v>
      </c>
      <c r="FV91" s="50">
        <f t="shared" si="166"/>
        <v>0</v>
      </c>
      <c r="FW91" s="50">
        <f t="shared" si="167"/>
        <v>0</v>
      </c>
      <c r="FX91" s="72">
        <f t="shared" si="168"/>
        <v>0</v>
      </c>
      <c r="FY91" s="72">
        <f t="shared" si="169"/>
        <v>0</v>
      </c>
      <c r="FZ91" s="72">
        <f t="shared" si="170"/>
        <v>0</v>
      </c>
      <c r="GA91" s="73">
        <f t="shared" si="171"/>
        <v>13.34676502</v>
      </c>
      <c r="GB91" s="73">
        <f t="shared" si="172"/>
        <v>1.287571565</v>
      </c>
      <c r="GC91" s="74">
        <f t="shared" si="173"/>
        <v>17.18491513</v>
      </c>
      <c r="GD91" s="75">
        <f t="shared" si="174"/>
        <v>1.909435014</v>
      </c>
      <c r="GE91" s="75">
        <f t="shared" si="175"/>
        <v>0</v>
      </c>
      <c r="GF91" s="75">
        <f t="shared" si="176"/>
        <v>0</v>
      </c>
      <c r="GG91" s="75">
        <f t="shared" si="177"/>
        <v>1.909435014</v>
      </c>
      <c r="GH91" s="78">
        <f t="shared" si="178"/>
        <v>-0.5</v>
      </c>
      <c r="GI91" s="78">
        <f t="shared" si="179"/>
        <v>-0.8660254038</v>
      </c>
      <c r="GJ91" s="78">
        <f t="shared" si="180"/>
        <v>-2.094395102</v>
      </c>
      <c r="GK91" s="78">
        <f t="shared" si="181"/>
        <v>1</v>
      </c>
      <c r="GL91" s="79">
        <f t="shared" si="182"/>
        <v>-0.5</v>
      </c>
      <c r="GM91" s="79">
        <f t="shared" si="183"/>
        <v>0.8660254038</v>
      </c>
      <c r="GN91" s="79">
        <f t="shared" si="184"/>
        <v>2.094395102</v>
      </c>
      <c r="GO91" s="79">
        <f t="shared" si="185"/>
        <v>1</v>
      </c>
      <c r="GP91" s="50">
        <f t="shared" si="186"/>
        <v>-2.094395102</v>
      </c>
      <c r="GQ91" s="50">
        <f t="shared" si="187"/>
        <v>0</v>
      </c>
      <c r="GR91" s="72">
        <f t="shared" si="188"/>
        <v>-2.094395102</v>
      </c>
      <c r="GS91" s="72">
        <f t="shared" si="189"/>
        <v>-2.094395102</v>
      </c>
      <c r="GT91" s="72">
        <f t="shared" si="190"/>
        <v>-2.094395102</v>
      </c>
      <c r="GU91" s="73">
        <f t="shared" si="191"/>
        <v>1</v>
      </c>
      <c r="GV91" s="73">
        <f t="shared" si="192"/>
        <v>0.7766558591</v>
      </c>
      <c r="GW91" s="74">
        <f t="shared" si="193"/>
        <v>0.7766558591</v>
      </c>
      <c r="GX91" s="75">
        <f t="shared" si="194"/>
        <v>-0.3883279295</v>
      </c>
      <c r="GY91" s="75">
        <f t="shared" si="195"/>
        <v>-0.672603704</v>
      </c>
      <c r="GZ91" s="75">
        <f t="shared" si="196"/>
        <v>-2.094395102</v>
      </c>
      <c r="HA91" s="75">
        <f t="shared" si="197"/>
        <v>0.7766558591</v>
      </c>
      <c r="HB91" s="50">
        <f t="shared" si="198"/>
        <v>2.094395102</v>
      </c>
      <c r="HC91" s="50">
        <f t="shared" si="199"/>
        <v>0</v>
      </c>
      <c r="HD91" s="72">
        <f t="shared" si="200"/>
        <v>2.094395102</v>
      </c>
      <c r="HE91" s="72">
        <f t="shared" si="201"/>
        <v>2.094395102</v>
      </c>
      <c r="HF91" s="72">
        <f t="shared" si="202"/>
        <v>2.094395102</v>
      </c>
      <c r="HG91" s="73">
        <f t="shared" si="203"/>
        <v>1</v>
      </c>
      <c r="HH91" s="73">
        <f t="shared" si="204"/>
        <v>1.909435014</v>
      </c>
      <c r="HI91" s="74">
        <f t="shared" si="205"/>
        <v>1.909435014</v>
      </c>
      <c r="HJ91" s="75">
        <f t="shared" si="206"/>
        <v>-0.9547175072</v>
      </c>
      <c r="HK91" s="75">
        <f t="shared" si="207"/>
        <v>1.653619229</v>
      </c>
      <c r="HL91" s="75">
        <f t="shared" si="208"/>
        <v>2.094395102</v>
      </c>
      <c r="HM91" s="75">
        <f t="shared" si="209"/>
        <v>1.909435014</v>
      </c>
      <c r="HN91" s="50">
        <f t="shared" si="210"/>
        <v>2.094395102</v>
      </c>
      <c r="HO91" s="50">
        <f t="shared" si="211"/>
        <v>0</v>
      </c>
      <c r="HP91" s="72">
        <f t="shared" si="212"/>
        <v>2.094395102</v>
      </c>
      <c r="HQ91" s="72">
        <f t="shared" si="213"/>
        <v>2.094395102</v>
      </c>
      <c r="HR91" s="72">
        <f t="shared" si="214"/>
        <v>2.094395102</v>
      </c>
      <c r="HS91" s="73">
        <f t="shared" si="215"/>
        <v>1</v>
      </c>
      <c r="HT91" s="73">
        <f t="shared" si="216"/>
        <v>0.7766558591</v>
      </c>
      <c r="HU91" s="74">
        <f t="shared" si="217"/>
        <v>0.7766558591</v>
      </c>
      <c r="HV91" s="75">
        <f t="shared" si="218"/>
        <v>-0.3883279295</v>
      </c>
      <c r="HW91" s="75">
        <f t="shared" si="219"/>
        <v>0.672603704</v>
      </c>
      <c r="HX91" s="75">
        <f t="shared" si="220"/>
        <v>2.094395102</v>
      </c>
      <c r="HY91" s="75">
        <f t="shared" si="221"/>
        <v>0.7766558591</v>
      </c>
      <c r="HZ91" s="50">
        <f t="shared" si="222"/>
        <v>-2.094395102</v>
      </c>
      <c r="IA91" s="50">
        <f t="shared" si="223"/>
        <v>0</v>
      </c>
      <c r="IB91" s="72">
        <f t="shared" si="224"/>
        <v>-2.094395102</v>
      </c>
      <c r="IC91" s="72">
        <f t="shared" si="225"/>
        <v>-2.094395102</v>
      </c>
      <c r="ID91" s="72">
        <f t="shared" si="226"/>
        <v>-2.094395102</v>
      </c>
      <c r="IE91" s="73">
        <f t="shared" si="227"/>
        <v>1</v>
      </c>
      <c r="IF91" s="73">
        <f t="shared" si="228"/>
        <v>1.909435014</v>
      </c>
      <c r="IG91" s="74">
        <f t="shared" si="229"/>
        <v>1.909435014</v>
      </c>
      <c r="IH91" s="75">
        <f t="shared" si="230"/>
        <v>-0.9547175072</v>
      </c>
      <c r="II91" s="75">
        <f t="shared" si="231"/>
        <v>-1.653619229</v>
      </c>
      <c r="IJ91" s="75">
        <f t="shared" si="232"/>
        <v>-2.094395102</v>
      </c>
      <c r="IK91" s="75">
        <f t="shared" si="233"/>
        <v>1.909435014</v>
      </c>
    </row>
    <row r="92" ht="12.75" customHeight="1">
      <c r="A92" s="80">
        <f>'Cubic Input'!P96</f>
        <v>0.1421007032</v>
      </c>
      <c r="B92" s="80">
        <f>'Cubic Input'!Q96</f>
        <v>-0.4749496235</v>
      </c>
      <c r="C92" s="80">
        <f>'Cubic Input'!R96</f>
        <v>0.9439316081</v>
      </c>
      <c r="D92" s="80">
        <f>'Cubic Input'!S96</f>
        <v>0.3101758805</v>
      </c>
      <c r="E92" s="80">
        <f t="shared" ref="E92:H92" si="1642">0</f>
        <v>0</v>
      </c>
      <c r="F92" s="80">
        <f t="shared" si="1642"/>
        <v>0</v>
      </c>
      <c r="G92" s="80">
        <f t="shared" si="1642"/>
        <v>0</v>
      </c>
      <c r="H92" s="81">
        <f t="shared" si="1642"/>
        <v>0</v>
      </c>
      <c r="I92" s="65">
        <f>'Cubic Input'!M96</f>
        <v>-0.2749668103</v>
      </c>
      <c r="J92" s="66">
        <f t="shared" si="27"/>
        <v>-0.284429982</v>
      </c>
      <c r="K92" s="66">
        <f t="shared" si="28"/>
        <v>1.813387663</v>
      </c>
      <c r="L92" s="67">
        <f t="shared" si="29"/>
        <v>-0.284429982</v>
      </c>
      <c r="M92" s="67">
        <f t="shared" si="30"/>
        <v>0</v>
      </c>
      <c r="N92" s="68">
        <f t="shared" si="31"/>
        <v>1.813387663</v>
      </c>
      <c r="O92" s="68">
        <f t="shared" si="32"/>
        <v>-2.094250145</v>
      </c>
      <c r="P92" s="69">
        <f t="shared" si="33"/>
        <v>1.813387663</v>
      </c>
      <c r="Q92" s="69">
        <f t="shared" si="34"/>
        <v>2.094250145</v>
      </c>
      <c r="R92" s="70">
        <f t="shared" ref="R92:U92" si="1643">ATAN2(A92,E92)</f>
        <v>0</v>
      </c>
      <c r="S92" s="70">
        <f t="shared" si="1643"/>
        <v>3.141592654</v>
      </c>
      <c r="T92" s="70">
        <f t="shared" si="1643"/>
        <v>0</v>
      </c>
      <c r="U92" s="70">
        <f t="shared" si="1643"/>
        <v>0</v>
      </c>
      <c r="V92" s="70">
        <f t="shared" ref="V92:Y92" si="1644">SQRT(POWER(A92,2)+POWER(E92,2))</f>
        <v>0.1421007032</v>
      </c>
      <c r="W92" s="70">
        <f t="shared" si="1644"/>
        <v>0.4749496235</v>
      </c>
      <c r="X92" s="70">
        <f t="shared" si="1644"/>
        <v>0.9439316081</v>
      </c>
      <c r="Y92" s="70">
        <f t="shared" si="1644"/>
        <v>0.3101758805</v>
      </c>
      <c r="Z92" s="71">
        <f t="shared" ref="Z92:AC92" si="1645">R92-$R92</f>
        <v>0</v>
      </c>
      <c r="AA92" s="71">
        <f t="shared" si="1645"/>
        <v>3.141592654</v>
      </c>
      <c r="AB92" s="71">
        <f t="shared" si="1645"/>
        <v>0</v>
      </c>
      <c r="AC92" s="71">
        <f t="shared" si="1645"/>
        <v>0</v>
      </c>
      <c r="AD92" s="71">
        <f t="shared" ref="AD92:AG92" si="1646">V92/$V92</f>
        <v>1</v>
      </c>
      <c r="AE92" s="71">
        <f t="shared" si="1646"/>
        <v>3.342345343</v>
      </c>
      <c r="AF92" s="71">
        <f t="shared" si="1646"/>
        <v>6.642694844</v>
      </c>
      <c r="AG92" s="71">
        <f t="shared" si="1646"/>
        <v>2.182789203</v>
      </c>
      <c r="AH92" s="80">
        <f t="shared" ref="AH92:AK92" si="1647">AD92*COS(Z92)</f>
        <v>1</v>
      </c>
      <c r="AI92" s="80">
        <f t="shared" si="1647"/>
        <v>-3.342345343</v>
      </c>
      <c r="AJ92" s="80">
        <f t="shared" si="1647"/>
        <v>6.642694844</v>
      </c>
      <c r="AK92" s="80">
        <f t="shared" si="1647"/>
        <v>2.182789203</v>
      </c>
      <c r="AL92" s="80">
        <f t="shared" ref="AL92:AO92" si="1648">AD92*SIN(Z92)</f>
        <v>0</v>
      </c>
      <c r="AM92" s="80">
        <f t="shared" si="1648"/>
        <v>0</v>
      </c>
      <c r="AN92" s="80">
        <f t="shared" si="1648"/>
        <v>0</v>
      </c>
      <c r="AO92" s="80">
        <f t="shared" si="1648"/>
        <v>0</v>
      </c>
      <c r="AP92" s="50">
        <f t="shared" si="41"/>
        <v>9.424777961</v>
      </c>
      <c r="AQ92" s="72">
        <f t="shared" si="42"/>
        <v>9.424777961</v>
      </c>
      <c r="AR92" s="72">
        <f t="shared" si="43"/>
        <v>3.141592654</v>
      </c>
      <c r="AS92" s="72">
        <f t="shared" si="44"/>
        <v>3.141592654</v>
      </c>
      <c r="AT92" s="73">
        <f t="shared" si="45"/>
        <v>37.33825026</v>
      </c>
      <c r="AU92" s="74">
        <f t="shared" si="46"/>
        <v>37.33825026</v>
      </c>
      <c r="AV92" s="75">
        <f t="shared" si="47"/>
        <v>74.67650052</v>
      </c>
      <c r="AW92" s="75">
        <f t="shared" si="48"/>
        <v>0</v>
      </c>
      <c r="AX92" s="75">
        <f t="shared" si="49"/>
        <v>0</v>
      </c>
      <c r="AY92" s="75">
        <f t="shared" si="50"/>
        <v>74.67650052</v>
      </c>
      <c r="AZ92" s="50">
        <f t="shared" ref="AZ92:BA92" si="1649">AZ$1*AA92</f>
        <v>3.141592654</v>
      </c>
      <c r="BA92" s="50">
        <f t="shared" si="1649"/>
        <v>0</v>
      </c>
      <c r="BB92" s="72">
        <f t="shared" si="52"/>
        <v>3.141592654</v>
      </c>
      <c r="BC92" s="72">
        <f t="shared" si="53"/>
        <v>3.141592654</v>
      </c>
      <c r="BD92" s="72">
        <f t="shared" si="54"/>
        <v>3.141592654</v>
      </c>
      <c r="BE92" s="73">
        <f t="shared" ref="BE92:BF92" si="1650">POWER(AE92,BE$1)</f>
        <v>3.342345343</v>
      </c>
      <c r="BF92" s="73">
        <f t="shared" si="1650"/>
        <v>6.642694844</v>
      </c>
      <c r="BG92" s="74">
        <f t="shared" si="56"/>
        <v>22.20218018</v>
      </c>
      <c r="BH92" s="75">
        <f t="shared" si="57"/>
        <v>-199.8196216</v>
      </c>
      <c r="BI92" s="75">
        <f t="shared" si="58"/>
        <v>0</v>
      </c>
      <c r="BJ92" s="75">
        <f t="shared" si="59"/>
        <v>3.141592654</v>
      </c>
      <c r="BK92" s="75">
        <f t="shared" si="60"/>
        <v>199.8196216</v>
      </c>
      <c r="BL92" s="50">
        <f t="shared" si="61"/>
        <v>0</v>
      </c>
      <c r="BM92" s="72">
        <f t="shared" si="62"/>
        <v>0</v>
      </c>
      <c r="BN92" s="72">
        <f t="shared" si="63"/>
        <v>0</v>
      </c>
      <c r="BO92" s="72">
        <f t="shared" si="64"/>
        <v>0</v>
      </c>
      <c r="BP92" s="73">
        <f t="shared" si="65"/>
        <v>2.182789203</v>
      </c>
      <c r="BQ92" s="74">
        <f t="shared" si="66"/>
        <v>2.182789203</v>
      </c>
      <c r="BR92" s="75">
        <f t="shared" si="67"/>
        <v>-58.93530847</v>
      </c>
      <c r="BS92" s="75">
        <f t="shared" si="68"/>
        <v>0</v>
      </c>
      <c r="BT92" s="75">
        <f t="shared" si="69"/>
        <v>3.141592654</v>
      </c>
      <c r="BU92" s="75">
        <f t="shared" si="70"/>
        <v>58.93530847</v>
      </c>
      <c r="BV92" s="76">
        <f t="shared" ref="BV92:BW92" si="1651">AV92+BH92+BR92</f>
        <v>-184.0784295</v>
      </c>
      <c r="BW92" s="76">
        <f t="shared" si="1651"/>
        <v>0</v>
      </c>
      <c r="BX92" s="76">
        <f t="shared" si="72"/>
        <v>3.141592654</v>
      </c>
      <c r="BY92" s="77">
        <f t="shared" si="73"/>
        <v>184.0784295</v>
      </c>
      <c r="BZ92" s="50">
        <f t="shared" ref="BZ92:CA92" si="1652">BZ$1*AA92</f>
        <v>6.283185307</v>
      </c>
      <c r="CA92" s="50">
        <f t="shared" si="1652"/>
        <v>0</v>
      </c>
      <c r="CB92" s="72">
        <f t="shared" si="75"/>
        <v>6.283185307</v>
      </c>
      <c r="CC92" s="72">
        <f t="shared" si="76"/>
        <v>0</v>
      </c>
      <c r="CD92" s="72">
        <f t="shared" si="77"/>
        <v>0</v>
      </c>
      <c r="CE92" s="73">
        <f t="shared" ref="CE92:CF92" si="1653">POWER(AE92,CE$1)</f>
        <v>11.17127239</v>
      </c>
      <c r="CF92" s="73">
        <f t="shared" si="1653"/>
        <v>44.12539479</v>
      </c>
      <c r="CG92" s="74">
        <f t="shared" si="79"/>
        <v>492.9368046</v>
      </c>
      <c r="CH92" s="75">
        <f t="shared" si="80"/>
        <v>-492.9368046</v>
      </c>
      <c r="CI92" s="75">
        <f t="shared" si="81"/>
        <v>0</v>
      </c>
      <c r="CJ92" s="75">
        <f t="shared" si="82"/>
        <v>3.141592654</v>
      </c>
      <c r="CK92" s="75">
        <f t="shared" si="83"/>
        <v>492.9368046</v>
      </c>
      <c r="CL92" s="50">
        <f t="shared" si="84"/>
        <v>0</v>
      </c>
      <c r="CM92" s="72">
        <f t="shared" si="85"/>
        <v>0</v>
      </c>
      <c r="CN92" s="72">
        <f t="shared" si="86"/>
        <v>0</v>
      </c>
      <c r="CO92" s="72">
        <f t="shared" si="87"/>
        <v>0</v>
      </c>
      <c r="CP92" s="73">
        <f t="shared" si="88"/>
        <v>293.1115324</v>
      </c>
      <c r="CQ92" s="74">
        <f t="shared" si="89"/>
        <v>293.1115324</v>
      </c>
      <c r="CR92" s="75">
        <f t="shared" si="90"/>
        <v>1172.44613</v>
      </c>
      <c r="CS92" s="75">
        <f t="shared" si="91"/>
        <v>0</v>
      </c>
      <c r="CT92" s="75">
        <f t="shared" si="92"/>
        <v>0</v>
      </c>
      <c r="CU92" s="75">
        <f t="shared" si="93"/>
        <v>1172.44613</v>
      </c>
      <c r="CV92" s="50">
        <f t="shared" si="94"/>
        <v>9.424777961</v>
      </c>
      <c r="CW92" s="50">
        <f t="shared" si="95"/>
        <v>0</v>
      </c>
      <c r="CX92" s="72">
        <f t="shared" si="96"/>
        <v>9.424777961</v>
      </c>
      <c r="CY92" s="72">
        <f t="shared" si="97"/>
        <v>3.141592654</v>
      </c>
      <c r="CZ92" s="72">
        <f t="shared" si="98"/>
        <v>3.141592654</v>
      </c>
      <c r="DA92" s="73">
        <f t="shared" si="99"/>
        <v>37.33825026</v>
      </c>
      <c r="DB92" s="73">
        <f t="shared" si="100"/>
        <v>2.182789203</v>
      </c>
      <c r="DC92" s="74">
        <f t="shared" si="101"/>
        <v>81.50152952</v>
      </c>
      <c r="DD92" s="75">
        <f t="shared" si="102"/>
        <v>-326.0061181</v>
      </c>
      <c r="DE92" s="75">
        <f t="shared" si="103"/>
        <v>0</v>
      </c>
      <c r="DF92" s="75">
        <f t="shared" si="104"/>
        <v>3.141592654</v>
      </c>
      <c r="DG92" s="75">
        <f t="shared" si="105"/>
        <v>326.0061181</v>
      </c>
      <c r="DH92" s="50">
        <f t="shared" ref="DH92:DJ92" si="1654">DH$1*AA92</f>
        <v>3.141592654</v>
      </c>
      <c r="DI92" s="50">
        <f t="shared" si="1654"/>
        <v>0</v>
      </c>
      <c r="DJ92" s="50">
        <f t="shared" si="1654"/>
        <v>0</v>
      </c>
      <c r="DK92" s="72">
        <f t="shared" si="107"/>
        <v>3.141592654</v>
      </c>
      <c r="DL92" s="72">
        <f t="shared" si="108"/>
        <v>3.141592654</v>
      </c>
      <c r="DM92" s="72">
        <f t="shared" si="109"/>
        <v>3.141592654</v>
      </c>
      <c r="DN92" s="73">
        <f t="shared" ref="DN92:DP92" si="1655">POWER(AE92,DN$1)</f>
        <v>3.342345343</v>
      </c>
      <c r="DO92" s="73">
        <f t="shared" si="1655"/>
        <v>6.642694844</v>
      </c>
      <c r="DP92" s="73">
        <f t="shared" si="1655"/>
        <v>2.182789203</v>
      </c>
      <c r="DQ92" s="74">
        <f t="shared" si="111"/>
        <v>48.46267917</v>
      </c>
      <c r="DR92" s="75">
        <f t="shared" si="112"/>
        <v>872.328225</v>
      </c>
      <c r="DS92" s="75">
        <f t="shared" si="113"/>
        <v>0</v>
      </c>
      <c r="DT92" s="75">
        <f t="shared" si="114"/>
        <v>0</v>
      </c>
      <c r="DU92" s="75">
        <f t="shared" si="115"/>
        <v>872.328225</v>
      </c>
      <c r="DV92" s="50">
        <f t="shared" si="116"/>
        <v>0</v>
      </c>
      <c r="DW92" s="72">
        <f t="shared" si="117"/>
        <v>0</v>
      </c>
      <c r="DX92" s="72">
        <f t="shared" si="118"/>
        <v>0</v>
      </c>
      <c r="DY92" s="72">
        <f t="shared" si="119"/>
        <v>0</v>
      </c>
      <c r="DZ92" s="73">
        <f t="shared" si="120"/>
        <v>4.764568703</v>
      </c>
      <c r="EA92" s="74">
        <f t="shared" si="121"/>
        <v>4.764568703</v>
      </c>
      <c r="EB92" s="75">
        <f t="shared" si="122"/>
        <v>128.643355</v>
      </c>
      <c r="EC92" s="75">
        <f t="shared" si="123"/>
        <v>0</v>
      </c>
      <c r="ED92" s="75">
        <f t="shared" si="124"/>
        <v>0</v>
      </c>
      <c r="EE92" s="75">
        <f t="shared" si="125"/>
        <v>128.643355</v>
      </c>
      <c r="EF92" s="76">
        <f t="shared" ref="EF92:EG92" si="1656">CH92+CR92+DD92+DR92+EB92</f>
        <v>1354.474787</v>
      </c>
      <c r="EG92" s="76">
        <f t="shared" si="1656"/>
        <v>0</v>
      </c>
      <c r="EH92" s="76">
        <f t="shared" si="127"/>
        <v>0</v>
      </c>
      <c r="EI92" s="77">
        <f t="shared" si="128"/>
        <v>1354.474787</v>
      </c>
      <c r="EJ92" s="50">
        <f t="shared" si="129"/>
        <v>0</v>
      </c>
      <c r="EK92" s="72">
        <f t="shared" si="130"/>
        <v>0</v>
      </c>
      <c r="EL92" s="72">
        <f t="shared" si="131"/>
        <v>0</v>
      </c>
      <c r="EM92" s="72">
        <f t="shared" si="132"/>
        <v>0</v>
      </c>
      <c r="EN92" s="73">
        <f t="shared" si="133"/>
        <v>36.8031899</v>
      </c>
      <c r="EO92" s="74">
        <f t="shared" si="134"/>
        <v>36.8031899</v>
      </c>
      <c r="EP92" s="75">
        <f t="shared" si="135"/>
        <v>191.2349844</v>
      </c>
      <c r="EQ92" s="75">
        <f t="shared" si="136"/>
        <v>0</v>
      </c>
      <c r="ER92" s="75">
        <f t="shared" si="137"/>
        <v>0</v>
      </c>
      <c r="ES92" s="75">
        <f t="shared" si="138"/>
        <v>191.2349844</v>
      </c>
      <c r="ET92" s="76">
        <f t="shared" ref="ET92:EU92" si="1657">BV92+EP92</f>
        <v>7.15655483</v>
      </c>
      <c r="EU92" s="76">
        <f t="shared" si="1657"/>
        <v>0</v>
      </c>
      <c r="EV92" s="76">
        <f t="shared" si="140"/>
        <v>0</v>
      </c>
      <c r="EW92" s="77">
        <f t="shared" si="141"/>
        <v>7.15655483</v>
      </c>
      <c r="EX92" s="50">
        <f t="shared" si="142"/>
        <v>0</v>
      </c>
      <c r="EY92" s="72">
        <f t="shared" si="143"/>
        <v>0</v>
      </c>
      <c r="EZ92" s="72">
        <f t="shared" si="144"/>
        <v>0</v>
      </c>
      <c r="FA92" s="72">
        <f t="shared" si="145"/>
        <v>0</v>
      </c>
      <c r="FB92" s="73">
        <f t="shared" si="146"/>
        <v>1.927087056</v>
      </c>
      <c r="FC92" s="74">
        <f t="shared" si="147"/>
        <v>1.927087056</v>
      </c>
      <c r="FD92" s="75">
        <f t="shared" si="148"/>
        <v>0.5098433367</v>
      </c>
      <c r="FE92" s="75">
        <f t="shared" si="149"/>
        <v>0</v>
      </c>
      <c r="FF92" s="75">
        <f t="shared" si="150"/>
        <v>0</v>
      </c>
      <c r="FG92" s="75">
        <f t="shared" si="151"/>
        <v>0.5098433367</v>
      </c>
      <c r="FH92" s="50">
        <f t="shared" si="152"/>
        <v>6.283185307</v>
      </c>
      <c r="FI92" s="72">
        <f t="shared" si="153"/>
        <v>6.283185307</v>
      </c>
      <c r="FJ92" s="72">
        <f t="shared" si="154"/>
        <v>0</v>
      </c>
      <c r="FK92" s="72">
        <f t="shared" si="155"/>
        <v>0</v>
      </c>
      <c r="FL92" s="73">
        <f t="shared" si="156"/>
        <v>11.17127239</v>
      </c>
      <c r="FM92" s="74">
        <f t="shared" si="157"/>
        <v>11.17127239</v>
      </c>
      <c r="FN92" s="75">
        <f t="shared" si="158"/>
        <v>-11.17127239</v>
      </c>
      <c r="FO92" s="75">
        <f t="shared" si="159"/>
        <v>0</v>
      </c>
      <c r="FP92" s="75">
        <f t="shared" si="160"/>
        <v>3.141592654</v>
      </c>
      <c r="FQ92" s="75">
        <f t="shared" si="161"/>
        <v>11.17127239</v>
      </c>
      <c r="FR92" s="76">
        <f t="shared" si="162"/>
        <v>8.756812138</v>
      </c>
      <c r="FS92" s="76">
        <f t="shared" si="163"/>
        <v>0</v>
      </c>
      <c r="FT92" s="76">
        <f t="shared" si="164"/>
        <v>0</v>
      </c>
      <c r="FU92" s="77">
        <f t="shared" si="165"/>
        <v>8.756812138</v>
      </c>
      <c r="FV92" s="50">
        <f t="shared" si="166"/>
        <v>0</v>
      </c>
      <c r="FW92" s="50">
        <f t="shared" si="167"/>
        <v>0</v>
      </c>
      <c r="FX92" s="72">
        <f t="shared" si="168"/>
        <v>0</v>
      </c>
      <c r="FY92" s="72">
        <f t="shared" si="169"/>
        <v>0</v>
      </c>
      <c r="FZ92" s="72">
        <f t="shared" si="170"/>
        <v>0</v>
      </c>
      <c r="GA92" s="73">
        <f t="shared" si="171"/>
        <v>8.756812138</v>
      </c>
      <c r="GB92" s="73">
        <f t="shared" si="172"/>
        <v>1.961386818</v>
      </c>
      <c r="GC92" s="74">
        <f t="shared" si="173"/>
        <v>17.1754959</v>
      </c>
      <c r="GD92" s="75">
        <f t="shared" si="174"/>
        <v>1.908388433</v>
      </c>
      <c r="GE92" s="75">
        <f t="shared" si="175"/>
        <v>0</v>
      </c>
      <c r="GF92" s="75">
        <f t="shared" si="176"/>
        <v>0</v>
      </c>
      <c r="GG92" s="75">
        <f t="shared" si="177"/>
        <v>1.908388433</v>
      </c>
      <c r="GH92" s="78">
        <f t="shared" si="178"/>
        <v>-0.5</v>
      </c>
      <c r="GI92" s="78">
        <f t="shared" si="179"/>
        <v>-0.8660254038</v>
      </c>
      <c r="GJ92" s="78">
        <f t="shared" si="180"/>
        <v>-2.094395102</v>
      </c>
      <c r="GK92" s="78">
        <f t="shared" si="181"/>
        <v>1</v>
      </c>
      <c r="GL92" s="79">
        <f t="shared" si="182"/>
        <v>-0.5</v>
      </c>
      <c r="GM92" s="79">
        <f t="shared" si="183"/>
        <v>0.8660254038</v>
      </c>
      <c r="GN92" s="79">
        <f t="shared" si="184"/>
        <v>2.094395102</v>
      </c>
      <c r="GO92" s="79">
        <f t="shared" si="185"/>
        <v>1</v>
      </c>
      <c r="GP92" s="50">
        <f t="shared" si="186"/>
        <v>-2.094395102</v>
      </c>
      <c r="GQ92" s="50">
        <f t="shared" si="187"/>
        <v>0</v>
      </c>
      <c r="GR92" s="72">
        <f t="shared" si="188"/>
        <v>-2.094395102</v>
      </c>
      <c r="GS92" s="72">
        <f t="shared" si="189"/>
        <v>-2.094395102</v>
      </c>
      <c r="GT92" s="72">
        <f t="shared" si="190"/>
        <v>-2.094395102</v>
      </c>
      <c r="GU92" s="73">
        <f t="shared" si="191"/>
        <v>1</v>
      </c>
      <c r="GV92" s="73">
        <f t="shared" si="192"/>
        <v>0.5098433367</v>
      </c>
      <c r="GW92" s="74">
        <f t="shared" si="193"/>
        <v>0.5098433367</v>
      </c>
      <c r="GX92" s="75">
        <f t="shared" si="194"/>
        <v>-0.2549216683</v>
      </c>
      <c r="GY92" s="75">
        <f t="shared" si="195"/>
        <v>-0.4415372815</v>
      </c>
      <c r="GZ92" s="75">
        <f t="shared" si="196"/>
        <v>-2.094395102</v>
      </c>
      <c r="HA92" s="75">
        <f t="shared" si="197"/>
        <v>0.5098433367</v>
      </c>
      <c r="HB92" s="50">
        <f t="shared" si="198"/>
        <v>2.094395102</v>
      </c>
      <c r="HC92" s="50">
        <f t="shared" si="199"/>
        <v>0</v>
      </c>
      <c r="HD92" s="72">
        <f t="shared" si="200"/>
        <v>2.094395102</v>
      </c>
      <c r="HE92" s="72">
        <f t="shared" si="201"/>
        <v>2.094395102</v>
      </c>
      <c r="HF92" s="72">
        <f t="shared" si="202"/>
        <v>2.094395102</v>
      </c>
      <c r="HG92" s="73">
        <f t="shared" si="203"/>
        <v>1</v>
      </c>
      <c r="HH92" s="73">
        <f t="shared" si="204"/>
        <v>1.908388433</v>
      </c>
      <c r="HI92" s="74">
        <f t="shared" si="205"/>
        <v>1.908388433</v>
      </c>
      <c r="HJ92" s="75">
        <f t="shared" si="206"/>
        <v>-0.9541942165</v>
      </c>
      <c r="HK92" s="75">
        <f t="shared" si="207"/>
        <v>1.652712863</v>
      </c>
      <c r="HL92" s="75">
        <f t="shared" si="208"/>
        <v>2.094395102</v>
      </c>
      <c r="HM92" s="75">
        <f t="shared" si="209"/>
        <v>1.908388433</v>
      </c>
      <c r="HN92" s="50">
        <f t="shared" si="210"/>
        <v>2.094395102</v>
      </c>
      <c r="HO92" s="50">
        <f t="shared" si="211"/>
        <v>0</v>
      </c>
      <c r="HP92" s="72">
        <f t="shared" si="212"/>
        <v>2.094395102</v>
      </c>
      <c r="HQ92" s="72">
        <f t="shared" si="213"/>
        <v>2.094395102</v>
      </c>
      <c r="HR92" s="72">
        <f t="shared" si="214"/>
        <v>2.094395102</v>
      </c>
      <c r="HS92" s="73">
        <f t="shared" si="215"/>
        <v>1</v>
      </c>
      <c r="HT92" s="73">
        <f t="shared" si="216"/>
        <v>0.5098433367</v>
      </c>
      <c r="HU92" s="74">
        <f t="shared" si="217"/>
        <v>0.5098433367</v>
      </c>
      <c r="HV92" s="75">
        <f t="shared" si="218"/>
        <v>-0.2549216683</v>
      </c>
      <c r="HW92" s="75">
        <f t="shared" si="219"/>
        <v>0.4415372815</v>
      </c>
      <c r="HX92" s="75">
        <f t="shared" si="220"/>
        <v>2.094395102</v>
      </c>
      <c r="HY92" s="75">
        <f t="shared" si="221"/>
        <v>0.5098433367</v>
      </c>
      <c r="HZ92" s="50">
        <f t="shared" si="222"/>
        <v>-2.094395102</v>
      </c>
      <c r="IA92" s="50">
        <f t="shared" si="223"/>
        <v>0</v>
      </c>
      <c r="IB92" s="72">
        <f t="shared" si="224"/>
        <v>-2.094395102</v>
      </c>
      <c r="IC92" s="72">
        <f t="shared" si="225"/>
        <v>-2.094395102</v>
      </c>
      <c r="ID92" s="72">
        <f t="shared" si="226"/>
        <v>-2.094395102</v>
      </c>
      <c r="IE92" s="73">
        <f t="shared" si="227"/>
        <v>1</v>
      </c>
      <c r="IF92" s="73">
        <f t="shared" si="228"/>
        <v>1.908388433</v>
      </c>
      <c r="IG92" s="74">
        <f t="shared" si="229"/>
        <v>1.908388433</v>
      </c>
      <c r="IH92" s="75">
        <f t="shared" si="230"/>
        <v>-0.9541942165</v>
      </c>
      <c r="II92" s="75">
        <f t="shared" si="231"/>
        <v>-1.652712863</v>
      </c>
      <c r="IJ92" s="75">
        <f t="shared" si="232"/>
        <v>-2.094395102</v>
      </c>
      <c r="IK92" s="75">
        <f t="shared" si="233"/>
        <v>1.908388433</v>
      </c>
    </row>
    <row r="93" ht="12.75" customHeight="1">
      <c r="A93" s="80">
        <f>'Cubic Input'!P97</f>
        <v>0.1421007032</v>
      </c>
      <c r="B93" s="80">
        <f>'Cubic Input'!Q97</f>
        <v>-0.3333834122</v>
      </c>
      <c r="C93" s="80">
        <f>'Cubic Input'!R97</f>
        <v>0.9211373124</v>
      </c>
      <c r="D93" s="80">
        <f>'Cubic Input'!S97</f>
        <v>0.2361444581</v>
      </c>
      <c r="E93" s="80">
        <f t="shared" ref="E93:H93" si="1658">0</f>
        <v>0</v>
      </c>
      <c r="F93" s="80">
        <f t="shared" si="1658"/>
        <v>0</v>
      </c>
      <c r="G93" s="80">
        <f t="shared" si="1658"/>
        <v>0</v>
      </c>
      <c r="H93" s="81">
        <f t="shared" si="1658"/>
        <v>0</v>
      </c>
      <c r="I93" s="65">
        <f>'Cubic Input'!M97</f>
        <v>-0.2354497664</v>
      </c>
      <c r="J93" s="66">
        <f t="shared" si="27"/>
        <v>-0.2344750231</v>
      </c>
      <c r="K93" s="66">
        <f t="shared" si="28"/>
        <v>1.290290863</v>
      </c>
      <c r="L93" s="67">
        <f t="shared" si="29"/>
        <v>-0.2344750231</v>
      </c>
      <c r="M93" s="67">
        <f t="shared" si="30"/>
        <v>0</v>
      </c>
      <c r="N93" s="68">
        <f t="shared" si="31"/>
        <v>1.290290863</v>
      </c>
      <c r="O93" s="68">
        <f t="shared" si="32"/>
        <v>-2.328629821</v>
      </c>
      <c r="P93" s="69">
        <f t="shared" si="33"/>
        <v>1.290290863</v>
      </c>
      <c r="Q93" s="69">
        <f t="shared" si="34"/>
        <v>2.328629821</v>
      </c>
      <c r="R93" s="70">
        <f t="shared" ref="R93:U93" si="1659">ATAN2(A93,E93)</f>
        <v>0</v>
      </c>
      <c r="S93" s="70">
        <f t="shared" si="1659"/>
        <v>3.141592654</v>
      </c>
      <c r="T93" s="70">
        <f t="shared" si="1659"/>
        <v>0</v>
      </c>
      <c r="U93" s="70">
        <f t="shared" si="1659"/>
        <v>0</v>
      </c>
      <c r="V93" s="70">
        <f t="shared" ref="V93:Y93" si="1660">SQRT(POWER(A93,2)+POWER(E93,2))</f>
        <v>0.1421007032</v>
      </c>
      <c r="W93" s="70">
        <f t="shared" si="1660"/>
        <v>0.3333834122</v>
      </c>
      <c r="X93" s="70">
        <f t="shared" si="1660"/>
        <v>0.9211373124</v>
      </c>
      <c r="Y93" s="70">
        <f t="shared" si="1660"/>
        <v>0.2361444581</v>
      </c>
      <c r="Z93" s="71">
        <f t="shared" ref="Z93:AC93" si="1661">R93-$R93</f>
        <v>0</v>
      </c>
      <c r="AA93" s="71">
        <f t="shared" si="1661"/>
        <v>3.141592654</v>
      </c>
      <c r="AB93" s="71">
        <f t="shared" si="1661"/>
        <v>0</v>
      </c>
      <c r="AC93" s="71">
        <f t="shared" si="1661"/>
        <v>0</v>
      </c>
      <c r="AD93" s="71">
        <f t="shared" ref="AD93:AG93" si="1662">V93/$V93</f>
        <v>1</v>
      </c>
      <c r="AE93" s="71">
        <f t="shared" si="1662"/>
        <v>2.346106704</v>
      </c>
      <c r="AF93" s="71">
        <f t="shared" si="1662"/>
        <v>6.482285393</v>
      </c>
      <c r="AG93" s="71">
        <f t="shared" si="1662"/>
        <v>1.661810624</v>
      </c>
      <c r="AH93" s="80">
        <f t="shared" ref="AH93:AK93" si="1663">AD93*COS(Z93)</f>
        <v>1</v>
      </c>
      <c r="AI93" s="80">
        <f t="shared" si="1663"/>
        <v>-2.346106704</v>
      </c>
      <c r="AJ93" s="80">
        <f t="shared" si="1663"/>
        <v>6.482285393</v>
      </c>
      <c r="AK93" s="80">
        <f t="shared" si="1663"/>
        <v>1.661810624</v>
      </c>
      <c r="AL93" s="80">
        <f t="shared" ref="AL93:AO93" si="1664">AD93*SIN(Z93)</f>
        <v>0</v>
      </c>
      <c r="AM93" s="80">
        <f t="shared" si="1664"/>
        <v>0</v>
      </c>
      <c r="AN93" s="80">
        <f t="shared" si="1664"/>
        <v>0</v>
      </c>
      <c r="AO93" s="80">
        <f t="shared" si="1664"/>
        <v>0</v>
      </c>
      <c r="AP93" s="50">
        <f t="shared" si="41"/>
        <v>9.424777961</v>
      </c>
      <c r="AQ93" s="72">
        <f t="shared" si="42"/>
        <v>9.424777961</v>
      </c>
      <c r="AR93" s="72">
        <f t="shared" si="43"/>
        <v>3.141592654</v>
      </c>
      <c r="AS93" s="72">
        <f t="shared" si="44"/>
        <v>3.141592654</v>
      </c>
      <c r="AT93" s="73">
        <f t="shared" si="45"/>
        <v>12.91347961</v>
      </c>
      <c r="AU93" s="74">
        <f t="shared" si="46"/>
        <v>12.91347961</v>
      </c>
      <c r="AV93" s="75">
        <f t="shared" si="47"/>
        <v>25.82695923</v>
      </c>
      <c r="AW93" s="75">
        <f t="shared" si="48"/>
        <v>0</v>
      </c>
      <c r="AX93" s="75">
        <f t="shared" si="49"/>
        <v>0</v>
      </c>
      <c r="AY93" s="75">
        <f t="shared" si="50"/>
        <v>25.82695923</v>
      </c>
      <c r="AZ93" s="50">
        <f t="shared" ref="AZ93:BA93" si="1665">AZ$1*AA93</f>
        <v>3.141592654</v>
      </c>
      <c r="BA93" s="50">
        <f t="shared" si="1665"/>
        <v>0</v>
      </c>
      <c r="BB93" s="72">
        <f t="shared" si="52"/>
        <v>3.141592654</v>
      </c>
      <c r="BC93" s="72">
        <f t="shared" si="53"/>
        <v>3.141592654</v>
      </c>
      <c r="BD93" s="72">
        <f t="shared" si="54"/>
        <v>3.141592654</v>
      </c>
      <c r="BE93" s="73">
        <f t="shared" ref="BE93:BF93" si="1666">POWER(AE93,BE$1)</f>
        <v>2.346106704</v>
      </c>
      <c r="BF93" s="73">
        <f t="shared" si="1666"/>
        <v>6.482285393</v>
      </c>
      <c r="BG93" s="74">
        <f t="shared" si="56"/>
        <v>15.20813322</v>
      </c>
      <c r="BH93" s="75">
        <f t="shared" si="57"/>
        <v>-136.8731989</v>
      </c>
      <c r="BI93" s="75">
        <f t="shared" si="58"/>
        <v>0</v>
      </c>
      <c r="BJ93" s="75">
        <f t="shared" si="59"/>
        <v>3.141592654</v>
      </c>
      <c r="BK93" s="75">
        <f t="shared" si="60"/>
        <v>136.8731989</v>
      </c>
      <c r="BL93" s="50">
        <f t="shared" si="61"/>
        <v>0</v>
      </c>
      <c r="BM93" s="72">
        <f t="shared" si="62"/>
        <v>0</v>
      </c>
      <c r="BN93" s="72">
        <f t="shared" si="63"/>
        <v>0</v>
      </c>
      <c r="BO93" s="72">
        <f t="shared" si="64"/>
        <v>0</v>
      </c>
      <c r="BP93" s="73">
        <f t="shared" si="65"/>
        <v>1.661810624</v>
      </c>
      <c r="BQ93" s="74">
        <f t="shared" si="66"/>
        <v>1.661810624</v>
      </c>
      <c r="BR93" s="75">
        <f t="shared" si="67"/>
        <v>-44.86888684</v>
      </c>
      <c r="BS93" s="75">
        <f t="shared" si="68"/>
        <v>0</v>
      </c>
      <c r="BT93" s="75">
        <f t="shared" si="69"/>
        <v>3.141592654</v>
      </c>
      <c r="BU93" s="75">
        <f t="shared" si="70"/>
        <v>44.86888684</v>
      </c>
      <c r="BV93" s="76">
        <f t="shared" ref="BV93:BW93" si="1667">AV93+BH93+BR93</f>
        <v>-155.9151265</v>
      </c>
      <c r="BW93" s="76">
        <f t="shared" si="1667"/>
        <v>0</v>
      </c>
      <c r="BX93" s="76">
        <f t="shared" si="72"/>
        <v>3.141592654</v>
      </c>
      <c r="BY93" s="77">
        <f t="shared" si="73"/>
        <v>155.9151265</v>
      </c>
      <c r="BZ93" s="50">
        <f t="shared" ref="BZ93:CA93" si="1668">BZ$1*AA93</f>
        <v>6.283185307</v>
      </c>
      <c r="CA93" s="50">
        <f t="shared" si="1668"/>
        <v>0</v>
      </c>
      <c r="CB93" s="72">
        <f t="shared" si="75"/>
        <v>6.283185307</v>
      </c>
      <c r="CC93" s="72">
        <f t="shared" si="76"/>
        <v>0</v>
      </c>
      <c r="CD93" s="72">
        <f t="shared" si="77"/>
        <v>0</v>
      </c>
      <c r="CE93" s="73">
        <f t="shared" ref="CE93:CF93" si="1669">POWER(AE93,CE$1)</f>
        <v>5.504216664</v>
      </c>
      <c r="CF93" s="73">
        <f t="shared" si="1669"/>
        <v>42.02002392</v>
      </c>
      <c r="CG93" s="74">
        <f t="shared" si="79"/>
        <v>231.2873159</v>
      </c>
      <c r="CH93" s="75">
        <f t="shared" si="80"/>
        <v>-231.2873159</v>
      </c>
      <c r="CI93" s="75">
        <f t="shared" si="81"/>
        <v>0</v>
      </c>
      <c r="CJ93" s="75">
        <f t="shared" si="82"/>
        <v>3.141592654</v>
      </c>
      <c r="CK93" s="75">
        <f t="shared" si="83"/>
        <v>231.2873159</v>
      </c>
      <c r="CL93" s="50">
        <f t="shared" si="84"/>
        <v>0</v>
      </c>
      <c r="CM93" s="72">
        <f t="shared" si="85"/>
        <v>0</v>
      </c>
      <c r="CN93" s="72">
        <f t="shared" si="86"/>
        <v>0</v>
      </c>
      <c r="CO93" s="72">
        <f t="shared" si="87"/>
        <v>0</v>
      </c>
      <c r="CP93" s="73">
        <f t="shared" si="88"/>
        <v>272.3857873</v>
      </c>
      <c r="CQ93" s="74">
        <f t="shared" si="89"/>
        <v>272.3857873</v>
      </c>
      <c r="CR93" s="75">
        <f t="shared" si="90"/>
        <v>1089.543149</v>
      </c>
      <c r="CS93" s="75">
        <f t="shared" si="91"/>
        <v>0</v>
      </c>
      <c r="CT93" s="75">
        <f t="shared" si="92"/>
        <v>0</v>
      </c>
      <c r="CU93" s="75">
        <f t="shared" si="93"/>
        <v>1089.543149</v>
      </c>
      <c r="CV93" s="50">
        <f t="shared" si="94"/>
        <v>9.424777961</v>
      </c>
      <c r="CW93" s="50">
        <f t="shared" si="95"/>
        <v>0</v>
      </c>
      <c r="CX93" s="72">
        <f t="shared" si="96"/>
        <v>9.424777961</v>
      </c>
      <c r="CY93" s="72">
        <f t="shared" si="97"/>
        <v>3.141592654</v>
      </c>
      <c r="CZ93" s="72">
        <f t="shared" si="98"/>
        <v>3.141592654</v>
      </c>
      <c r="DA93" s="73">
        <f t="shared" si="99"/>
        <v>12.91347961</v>
      </c>
      <c r="DB93" s="73">
        <f t="shared" si="100"/>
        <v>1.661810624</v>
      </c>
      <c r="DC93" s="74">
        <f t="shared" si="101"/>
        <v>21.45975761</v>
      </c>
      <c r="DD93" s="75">
        <f t="shared" si="102"/>
        <v>-85.83903044</v>
      </c>
      <c r="DE93" s="75">
        <f t="shared" si="103"/>
        <v>0</v>
      </c>
      <c r="DF93" s="75">
        <f t="shared" si="104"/>
        <v>3.141592654</v>
      </c>
      <c r="DG93" s="75">
        <f t="shared" si="105"/>
        <v>85.83903044</v>
      </c>
      <c r="DH93" s="50">
        <f t="shared" ref="DH93:DJ93" si="1670">DH$1*AA93</f>
        <v>3.141592654</v>
      </c>
      <c r="DI93" s="50">
        <f t="shared" si="1670"/>
        <v>0</v>
      </c>
      <c r="DJ93" s="50">
        <f t="shared" si="1670"/>
        <v>0</v>
      </c>
      <c r="DK93" s="72">
        <f t="shared" si="107"/>
        <v>3.141592654</v>
      </c>
      <c r="DL93" s="72">
        <f t="shared" si="108"/>
        <v>3.141592654</v>
      </c>
      <c r="DM93" s="72">
        <f t="shared" si="109"/>
        <v>3.141592654</v>
      </c>
      <c r="DN93" s="73">
        <f t="shared" ref="DN93:DP93" si="1671">POWER(AE93,DN$1)</f>
        <v>2.346106704</v>
      </c>
      <c r="DO93" s="73">
        <f t="shared" si="1671"/>
        <v>6.482285393</v>
      </c>
      <c r="DP93" s="73">
        <f t="shared" si="1671"/>
        <v>1.661810624</v>
      </c>
      <c r="DQ93" s="74">
        <f t="shared" si="111"/>
        <v>25.27303734</v>
      </c>
      <c r="DR93" s="75">
        <f t="shared" si="112"/>
        <v>454.9146722</v>
      </c>
      <c r="DS93" s="75">
        <f t="shared" si="113"/>
        <v>0</v>
      </c>
      <c r="DT93" s="75">
        <f t="shared" si="114"/>
        <v>0</v>
      </c>
      <c r="DU93" s="75">
        <f t="shared" si="115"/>
        <v>454.9146722</v>
      </c>
      <c r="DV93" s="50">
        <f t="shared" si="116"/>
        <v>0</v>
      </c>
      <c r="DW93" s="72">
        <f t="shared" si="117"/>
        <v>0</v>
      </c>
      <c r="DX93" s="72">
        <f t="shared" si="118"/>
        <v>0</v>
      </c>
      <c r="DY93" s="72">
        <f t="shared" si="119"/>
        <v>0</v>
      </c>
      <c r="DZ93" s="73">
        <f t="shared" si="120"/>
        <v>2.761614549</v>
      </c>
      <c r="EA93" s="74">
        <f t="shared" si="121"/>
        <v>2.761614549</v>
      </c>
      <c r="EB93" s="75">
        <f t="shared" si="122"/>
        <v>74.56359281</v>
      </c>
      <c r="EC93" s="75">
        <f t="shared" si="123"/>
        <v>0</v>
      </c>
      <c r="ED93" s="75">
        <f t="shared" si="124"/>
        <v>0</v>
      </c>
      <c r="EE93" s="75">
        <f t="shared" si="125"/>
        <v>74.56359281</v>
      </c>
      <c r="EF93" s="76">
        <f t="shared" ref="EF93:EG93" si="1672">CH93+CR93+DD93+DR93+EB93</f>
        <v>1301.895068</v>
      </c>
      <c r="EG93" s="76">
        <f t="shared" si="1672"/>
        <v>0</v>
      </c>
      <c r="EH93" s="76">
        <f t="shared" si="127"/>
        <v>0</v>
      </c>
      <c r="EI93" s="77">
        <f t="shared" si="128"/>
        <v>1301.895068</v>
      </c>
      <c r="EJ93" s="50">
        <f t="shared" si="129"/>
        <v>0</v>
      </c>
      <c r="EK93" s="72">
        <f t="shared" si="130"/>
        <v>0</v>
      </c>
      <c r="EL93" s="72">
        <f t="shared" si="131"/>
        <v>0</v>
      </c>
      <c r="EM93" s="72">
        <f t="shared" si="132"/>
        <v>0</v>
      </c>
      <c r="EN93" s="73">
        <f t="shared" si="133"/>
        <v>36.08178305</v>
      </c>
      <c r="EO93" s="74">
        <f t="shared" si="134"/>
        <v>36.08178305</v>
      </c>
      <c r="EP93" s="75">
        <f t="shared" si="135"/>
        <v>187.4864444</v>
      </c>
      <c r="EQ93" s="75">
        <f t="shared" si="136"/>
        <v>0</v>
      </c>
      <c r="ER93" s="75">
        <f t="shared" si="137"/>
        <v>0</v>
      </c>
      <c r="ES93" s="75">
        <f t="shared" si="138"/>
        <v>187.4864444</v>
      </c>
      <c r="ET93" s="76">
        <f t="shared" ref="ET93:EU93" si="1673">BV93+EP93</f>
        <v>31.57131784</v>
      </c>
      <c r="EU93" s="76">
        <f t="shared" si="1673"/>
        <v>0</v>
      </c>
      <c r="EV93" s="76">
        <f t="shared" si="140"/>
        <v>0</v>
      </c>
      <c r="EW93" s="77">
        <f t="shared" si="141"/>
        <v>31.57131784</v>
      </c>
      <c r="EX93" s="50">
        <f t="shared" si="142"/>
        <v>0</v>
      </c>
      <c r="EY93" s="72">
        <f t="shared" si="143"/>
        <v>0</v>
      </c>
      <c r="EZ93" s="72">
        <f t="shared" si="144"/>
        <v>0</v>
      </c>
      <c r="FA93" s="72">
        <f t="shared" si="145"/>
        <v>0</v>
      </c>
      <c r="FB93" s="73">
        <f t="shared" si="146"/>
        <v>3.160561437</v>
      </c>
      <c r="FC93" s="74">
        <f t="shared" si="147"/>
        <v>3.160561437</v>
      </c>
      <c r="FD93" s="75">
        <f t="shared" si="148"/>
        <v>0.8361797583</v>
      </c>
      <c r="FE93" s="75">
        <f t="shared" si="149"/>
        <v>0</v>
      </c>
      <c r="FF93" s="75">
        <f t="shared" si="150"/>
        <v>0</v>
      </c>
      <c r="FG93" s="75">
        <f t="shared" si="151"/>
        <v>0.8361797583</v>
      </c>
      <c r="FH93" s="50">
        <f t="shared" si="152"/>
        <v>6.283185307</v>
      </c>
      <c r="FI93" s="72">
        <f t="shared" si="153"/>
        <v>6.283185307</v>
      </c>
      <c r="FJ93" s="72">
        <f t="shared" si="154"/>
        <v>0</v>
      </c>
      <c r="FK93" s="72">
        <f t="shared" si="155"/>
        <v>0</v>
      </c>
      <c r="FL93" s="73">
        <f t="shared" si="156"/>
        <v>5.504216664</v>
      </c>
      <c r="FM93" s="74">
        <f t="shared" si="157"/>
        <v>5.504216664</v>
      </c>
      <c r="FN93" s="75">
        <f t="shared" si="158"/>
        <v>-5.504216664</v>
      </c>
      <c r="FO93" s="75">
        <f t="shared" si="159"/>
        <v>0</v>
      </c>
      <c r="FP93" s="75">
        <f t="shared" si="160"/>
        <v>3.141592654</v>
      </c>
      <c r="FQ93" s="75">
        <f t="shared" si="161"/>
        <v>5.504216664</v>
      </c>
      <c r="FR93" s="76">
        <f t="shared" si="162"/>
        <v>13.94263952</v>
      </c>
      <c r="FS93" s="76">
        <f t="shared" si="163"/>
        <v>0</v>
      </c>
      <c r="FT93" s="76">
        <f t="shared" si="164"/>
        <v>0</v>
      </c>
      <c r="FU93" s="77">
        <f t="shared" si="165"/>
        <v>13.94263952</v>
      </c>
      <c r="FV93" s="50">
        <f t="shared" si="166"/>
        <v>0</v>
      </c>
      <c r="FW93" s="50">
        <f t="shared" si="167"/>
        <v>0</v>
      </c>
      <c r="FX93" s="72">
        <f t="shared" si="168"/>
        <v>0</v>
      </c>
      <c r="FY93" s="72">
        <f t="shared" si="169"/>
        <v>0</v>
      </c>
      <c r="FZ93" s="72">
        <f t="shared" si="170"/>
        <v>0</v>
      </c>
      <c r="GA93" s="73">
        <f t="shared" si="171"/>
        <v>13.94263952</v>
      </c>
      <c r="GB93" s="73">
        <f t="shared" si="172"/>
        <v>1.195915101</v>
      </c>
      <c r="GC93" s="74">
        <f t="shared" si="173"/>
        <v>16.67421314</v>
      </c>
      <c r="GD93" s="75">
        <f t="shared" si="174"/>
        <v>1.852690349</v>
      </c>
      <c r="GE93" s="75">
        <f t="shared" si="175"/>
        <v>0</v>
      </c>
      <c r="GF93" s="75">
        <f t="shared" si="176"/>
        <v>0</v>
      </c>
      <c r="GG93" s="75">
        <f t="shared" si="177"/>
        <v>1.852690349</v>
      </c>
      <c r="GH93" s="78">
        <f t="shared" si="178"/>
        <v>-0.5</v>
      </c>
      <c r="GI93" s="78">
        <f t="shared" si="179"/>
        <v>-0.8660254038</v>
      </c>
      <c r="GJ93" s="78">
        <f t="shared" si="180"/>
        <v>-2.094395102</v>
      </c>
      <c r="GK93" s="78">
        <f t="shared" si="181"/>
        <v>1</v>
      </c>
      <c r="GL93" s="79">
        <f t="shared" si="182"/>
        <v>-0.5</v>
      </c>
      <c r="GM93" s="79">
        <f t="shared" si="183"/>
        <v>0.8660254038</v>
      </c>
      <c r="GN93" s="79">
        <f t="shared" si="184"/>
        <v>2.094395102</v>
      </c>
      <c r="GO93" s="79">
        <f t="shared" si="185"/>
        <v>1</v>
      </c>
      <c r="GP93" s="50">
        <f t="shared" si="186"/>
        <v>-2.094395102</v>
      </c>
      <c r="GQ93" s="50">
        <f t="shared" si="187"/>
        <v>0</v>
      </c>
      <c r="GR93" s="72">
        <f t="shared" si="188"/>
        <v>-2.094395102</v>
      </c>
      <c r="GS93" s="72">
        <f t="shared" si="189"/>
        <v>-2.094395102</v>
      </c>
      <c r="GT93" s="72">
        <f t="shared" si="190"/>
        <v>-2.094395102</v>
      </c>
      <c r="GU93" s="73">
        <f t="shared" si="191"/>
        <v>1</v>
      </c>
      <c r="GV93" s="73">
        <f t="shared" si="192"/>
        <v>0.8361797583</v>
      </c>
      <c r="GW93" s="74">
        <f t="shared" si="193"/>
        <v>0.8361797583</v>
      </c>
      <c r="GX93" s="75">
        <f t="shared" si="194"/>
        <v>-0.4180898791</v>
      </c>
      <c r="GY93" s="75">
        <f t="shared" si="195"/>
        <v>-0.7241529128</v>
      </c>
      <c r="GZ93" s="75">
        <f t="shared" si="196"/>
        <v>-2.094395102</v>
      </c>
      <c r="HA93" s="75">
        <f t="shared" si="197"/>
        <v>0.8361797583</v>
      </c>
      <c r="HB93" s="50">
        <f t="shared" si="198"/>
        <v>2.094395102</v>
      </c>
      <c r="HC93" s="50">
        <f t="shared" si="199"/>
        <v>0</v>
      </c>
      <c r="HD93" s="72">
        <f t="shared" si="200"/>
        <v>2.094395102</v>
      </c>
      <c r="HE93" s="72">
        <f t="shared" si="201"/>
        <v>2.094395102</v>
      </c>
      <c r="HF93" s="72">
        <f t="shared" si="202"/>
        <v>2.094395102</v>
      </c>
      <c r="HG93" s="73">
        <f t="shared" si="203"/>
        <v>1</v>
      </c>
      <c r="HH93" s="73">
        <f t="shared" si="204"/>
        <v>1.852690349</v>
      </c>
      <c r="HI93" s="74">
        <f t="shared" si="205"/>
        <v>1.852690349</v>
      </c>
      <c r="HJ93" s="75">
        <f t="shared" si="206"/>
        <v>-0.9263451746</v>
      </c>
      <c r="HK93" s="75">
        <f t="shared" si="207"/>
        <v>1.604476908</v>
      </c>
      <c r="HL93" s="75">
        <f t="shared" si="208"/>
        <v>2.094395102</v>
      </c>
      <c r="HM93" s="75">
        <f t="shared" si="209"/>
        <v>1.852690349</v>
      </c>
      <c r="HN93" s="50">
        <f t="shared" si="210"/>
        <v>2.094395102</v>
      </c>
      <c r="HO93" s="50">
        <f t="shared" si="211"/>
        <v>0</v>
      </c>
      <c r="HP93" s="72">
        <f t="shared" si="212"/>
        <v>2.094395102</v>
      </c>
      <c r="HQ93" s="72">
        <f t="shared" si="213"/>
        <v>2.094395102</v>
      </c>
      <c r="HR93" s="72">
        <f t="shared" si="214"/>
        <v>2.094395102</v>
      </c>
      <c r="HS93" s="73">
        <f t="shared" si="215"/>
        <v>1</v>
      </c>
      <c r="HT93" s="73">
        <f t="shared" si="216"/>
        <v>0.8361797583</v>
      </c>
      <c r="HU93" s="74">
        <f t="shared" si="217"/>
        <v>0.8361797583</v>
      </c>
      <c r="HV93" s="75">
        <f t="shared" si="218"/>
        <v>-0.4180898791</v>
      </c>
      <c r="HW93" s="75">
        <f t="shared" si="219"/>
        <v>0.7241529128</v>
      </c>
      <c r="HX93" s="75">
        <f t="shared" si="220"/>
        <v>2.094395102</v>
      </c>
      <c r="HY93" s="75">
        <f t="shared" si="221"/>
        <v>0.8361797583</v>
      </c>
      <c r="HZ93" s="50">
        <f t="shared" si="222"/>
        <v>-2.094395102</v>
      </c>
      <c r="IA93" s="50">
        <f t="shared" si="223"/>
        <v>0</v>
      </c>
      <c r="IB93" s="72">
        <f t="shared" si="224"/>
        <v>-2.094395102</v>
      </c>
      <c r="IC93" s="72">
        <f t="shared" si="225"/>
        <v>-2.094395102</v>
      </c>
      <c r="ID93" s="72">
        <f t="shared" si="226"/>
        <v>-2.094395102</v>
      </c>
      <c r="IE93" s="73">
        <f t="shared" si="227"/>
        <v>1</v>
      </c>
      <c r="IF93" s="73">
        <f t="shared" si="228"/>
        <v>1.852690349</v>
      </c>
      <c r="IG93" s="74">
        <f t="shared" si="229"/>
        <v>1.852690349</v>
      </c>
      <c r="IH93" s="75">
        <f t="shared" si="230"/>
        <v>-0.9263451746</v>
      </c>
      <c r="II93" s="75">
        <f t="shared" si="231"/>
        <v>-1.604476908</v>
      </c>
      <c r="IJ93" s="75">
        <f t="shared" si="232"/>
        <v>-2.094395102</v>
      </c>
      <c r="IK93" s="75">
        <f t="shared" si="233"/>
        <v>1.852690349</v>
      </c>
    </row>
    <row r="94" ht="12.75" customHeight="1">
      <c r="A94" s="80">
        <f>'Cubic Input'!P98</f>
        <v>0.1421007032</v>
      </c>
      <c r="B94" s="80">
        <f>'Cubic Input'!Q98</f>
        <v>-0.297086129</v>
      </c>
      <c r="C94" s="80">
        <f>'Cubic Input'!R98</f>
        <v>0.8958570978</v>
      </c>
      <c r="D94" s="80">
        <f>'Cubic Input'!S98</f>
        <v>0.07729810641</v>
      </c>
      <c r="E94" s="80">
        <f t="shared" ref="E94:H94" si="1674">0</f>
        <v>0</v>
      </c>
      <c r="F94" s="80">
        <f t="shared" si="1674"/>
        <v>0</v>
      </c>
      <c r="G94" s="80">
        <f t="shared" si="1674"/>
        <v>0</v>
      </c>
      <c r="H94" s="81">
        <f t="shared" si="1674"/>
        <v>0</v>
      </c>
      <c r="I94" s="65">
        <f>'Cubic Input'!M98</f>
        <v>-0.08771998496</v>
      </c>
      <c r="J94" s="66">
        <f t="shared" si="27"/>
        <v>-0.08385838603</v>
      </c>
      <c r="K94" s="66">
        <f t="shared" si="28"/>
        <v>1.087265783</v>
      </c>
      <c r="L94" s="67">
        <f t="shared" si="29"/>
        <v>-0.08385838603</v>
      </c>
      <c r="M94" s="67">
        <f t="shared" si="30"/>
        <v>0</v>
      </c>
      <c r="N94" s="68">
        <f t="shared" si="31"/>
        <v>1.087265783</v>
      </c>
      <c r="O94" s="68">
        <f t="shared" si="32"/>
        <v>-2.303169056</v>
      </c>
      <c r="P94" s="69">
        <f t="shared" si="33"/>
        <v>1.087265783</v>
      </c>
      <c r="Q94" s="69">
        <f t="shared" si="34"/>
        <v>2.303169056</v>
      </c>
      <c r="R94" s="70">
        <f t="shared" ref="R94:U94" si="1675">ATAN2(A94,E94)</f>
        <v>0</v>
      </c>
      <c r="S94" s="70">
        <f t="shared" si="1675"/>
        <v>3.141592654</v>
      </c>
      <c r="T94" s="70">
        <f t="shared" si="1675"/>
        <v>0</v>
      </c>
      <c r="U94" s="70">
        <f t="shared" si="1675"/>
        <v>0</v>
      </c>
      <c r="V94" s="70">
        <f t="shared" ref="V94:Y94" si="1676">SQRT(POWER(A94,2)+POWER(E94,2))</f>
        <v>0.1421007032</v>
      </c>
      <c r="W94" s="70">
        <f t="shared" si="1676"/>
        <v>0.297086129</v>
      </c>
      <c r="X94" s="70">
        <f t="shared" si="1676"/>
        <v>0.8958570978</v>
      </c>
      <c r="Y94" s="70">
        <f t="shared" si="1676"/>
        <v>0.07729810641</v>
      </c>
      <c r="Z94" s="71">
        <f t="shared" ref="Z94:AC94" si="1677">R94-$R94</f>
        <v>0</v>
      </c>
      <c r="AA94" s="71">
        <f t="shared" si="1677"/>
        <v>3.141592654</v>
      </c>
      <c r="AB94" s="71">
        <f t="shared" si="1677"/>
        <v>0</v>
      </c>
      <c r="AC94" s="71">
        <f t="shared" si="1677"/>
        <v>0</v>
      </c>
      <c r="AD94" s="71">
        <f t="shared" ref="AD94:AG94" si="1678">V94/$V94</f>
        <v>1</v>
      </c>
      <c r="AE94" s="71">
        <f t="shared" si="1678"/>
        <v>2.09067318</v>
      </c>
      <c r="AF94" s="71">
        <f t="shared" si="1678"/>
        <v>6.304381878</v>
      </c>
      <c r="AG94" s="71">
        <f t="shared" si="1678"/>
        <v>0.543967093</v>
      </c>
      <c r="AH94" s="80">
        <f t="shared" ref="AH94:AK94" si="1679">AD94*COS(Z94)</f>
        <v>1</v>
      </c>
      <c r="AI94" s="80">
        <f t="shared" si="1679"/>
        <v>-2.09067318</v>
      </c>
      <c r="AJ94" s="80">
        <f t="shared" si="1679"/>
        <v>6.304381878</v>
      </c>
      <c r="AK94" s="80">
        <f t="shared" si="1679"/>
        <v>0.543967093</v>
      </c>
      <c r="AL94" s="80">
        <f t="shared" ref="AL94:AO94" si="1680">AD94*SIN(Z94)</f>
        <v>0</v>
      </c>
      <c r="AM94" s="80">
        <f t="shared" si="1680"/>
        <v>0</v>
      </c>
      <c r="AN94" s="80">
        <f t="shared" si="1680"/>
        <v>0</v>
      </c>
      <c r="AO94" s="80">
        <f t="shared" si="1680"/>
        <v>0</v>
      </c>
      <c r="AP94" s="50">
        <f t="shared" si="41"/>
        <v>9.424777961</v>
      </c>
      <c r="AQ94" s="72">
        <f t="shared" si="42"/>
        <v>9.424777961</v>
      </c>
      <c r="AR94" s="72">
        <f t="shared" si="43"/>
        <v>3.141592654</v>
      </c>
      <c r="AS94" s="72">
        <f t="shared" si="44"/>
        <v>3.141592654</v>
      </c>
      <c r="AT94" s="73">
        <f t="shared" si="45"/>
        <v>9.138153398</v>
      </c>
      <c r="AU94" s="74">
        <f t="shared" si="46"/>
        <v>9.138153398</v>
      </c>
      <c r="AV94" s="75">
        <f t="shared" si="47"/>
        <v>18.2763068</v>
      </c>
      <c r="AW94" s="75">
        <f t="shared" si="48"/>
        <v>0</v>
      </c>
      <c r="AX94" s="75">
        <f t="shared" si="49"/>
        <v>0</v>
      </c>
      <c r="AY94" s="75">
        <f t="shared" si="50"/>
        <v>18.2763068</v>
      </c>
      <c r="AZ94" s="50">
        <f t="shared" ref="AZ94:BA94" si="1681">AZ$1*AA94</f>
        <v>3.141592654</v>
      </c>
      <c r="BA94" s="50">
        <f t="shared" si="1681"/>
        <v>0</v>
      </c>
      <c r="BB94" s="72">
        <f t="shared" si="52"/>
        <v>3.141592654</v>
      </c>
      <c r="BC94" s="72">
        <f t="shared" si="53"/>
        <v>3.141592654</v>
      </c>
      <c r="BD94" s="72">
        <f t="shared" si="54"/>
        <v>3.141592654</v>
      </c>
      <c r="BE94" s="73">
        <f t="shared" ref="BE94:BF94" si="1682">POWER(AE94,BE$1)</f>
        <v>2.09067318</v>
      </c>
      <c r="BF94" s="73">
        <f t="shared" si="1682"/>
        <v>6.304381878</v>
      </c>
      <c r="BG94" s="74">
        <f t="shared" si="56"/>
        <v>13.18040211</v>
      </c>
      <c r="BH94" s="75">
        <f t="shared" si="57"/>
        <v>-118.623619</v>
      </c>
      <c r="BI94" s="75">
        <f t="shared" si="58"/>
        <v>0</v>
      </c>
      <c r="BJ94" s="75">
        <f t="shared" si="59"/>
        <v>3.141592654</v>
      </c>
      <c r="BK94" s="75">
        <f t="shared" si="60"/>
        <v>118.623619</v>
      </c>
      <c r="BL94" s="50">
        <f t="shared" si="61"/>
        <v>0</v>
      </c>
      <c r="BM94" s="72">
        <f t="shared" si="62"/>
        <v>0</v>
      </c>
      <c r="BN94" s="72">
        <f t="shared" si="63"/>
        <v>0</v>
      </c>
      <c r="BO94" s="72">
        <f t="shared" si="64"/>
        <v>0</v>
      </c>
      <c r="BP94" s="73">
        <f t="shared" si="65"/>
        <v>0.543967093</v>
      </c>
      <c r="BQ94" s="74">
        <f t="shared" si="66"/>
        <v>0.543967093</v>
      </c>
      <c r="BR94" s="75">
        <f t="shared" si="67"/>
        <v>-14.68711151</v>
      </c>
      <c r="BS94" s="75">
        <f t="shared" si="68"/>
        <v>0</v>
      </c>
      <c r="BT94" s="75">
        <f t="shared" si="69"/>
        <v>3.141592654</v>
      </c>
      <c r="BU94" s="75">
        <f t="shared" si="70"/>
        <v>14.68711151</v>
      </c>
      <c r="BV94" s="76">
        <f t="shared" ref="BV94:BW94" si="1683">AV94+BH94+BR94</f>
        <v>-115.0344237</v>
      </c>
      <c r="BW94" s="76">
        <f t="shared" si="1683"/>
        <v>0</v>
      </c>
      <c r="BX94" s="76">
        <f t="shared" si="72"/>
        <v>3.141592654</v>
      </c>
      <c r="BY94" s="77">
        <f t="shared" si="73"/>
        <v>115.0344237</v>
      </c>
      <c r="BZ94" s="50">
        <f t="shared" ref="BZ94:CA94" si="1684">BZ$1*AA94</f>
        <v>6.283185307</v>
      </c>
      <c r="CA94" s="50">
        <f t="shared" si="1684"/>
        <v>0</v>
      </c>
      <c r="CB94" s="72">
        <f t="shared" si="75"/>
        <v>6.283185307</v>
      </c>
      <c r="CC94" s="72">
        <f t="shared" si="76"/>
        <v>0</v>
      </c>
      <c r="CD94" s="72">
        <f t="shared" si="77"/>
        <v>0</v>
      </c>
      <c r="CE94" s="73">
        <f t="shared" ref="CE94:CF94" si="1685">POWER(AE94,CE$1)</f>
        <v>4.370914347</v>
      </c>
      <c r="CF94" s="73">
        <f t="shared" si="1685"/>
        <v>39.74523087</v>
      </c>
      <c r="CG94" s="74">
        <f t="shared" si="79"/>
        <v>173.7229998</v>
      </c>
      <c r="CH94" s="75">
        <f t="shared" si="80"/>
        <v>-173.7229998</v>
      </c>
      <c r="CI94" s="75">
        <f t="shared" si="81"/>
        <v>0</v>
      </c>
      <c r="CJ94" s="75">
        <f t="shared" si="82"/>
        <v>3.141592654</v>
      </c>
      <c r="CK94" s="75">
        <f t="shared" si="83"/>
        <v>173.7229998</v>
      </c>
      <c r="CL94" s="50">
        <f t="shared" si="84"/>
        <v>0</v>
      </c>
      <c r="CM94" s="72">
        <f t="shared" si="85"/>
        <v>0</v>
      </c>
      <c r="CN94" s="72">
        <f t="shared" si="86"/>
        <v>0</v>
      </c>
      <c r="CO94" s="72">
        <f t="shared" si="87"/>
        <v>0</v>
      </c>
      <c r="CP94" s="73">
        <f t="shared" si="88"/>
        <v>250.5691132</v>
      </c>
      <c r="CQ94" s="74">
        <f t="shared" si="89"/>
        <v>250.5691132</v>
      </c>
      <c r="CR94" s="75">
        <f t="shared" si="90"/>
        <v>1002.276453</v>
      </c>
      <c r="CS94" s="75">
        <f t="shared" si="91"/>
        <v>0</v>
      </c>
      <c r="CT94" s="75">
        <f t="shared" si="92"/>
        <v>0</v>
      </c>
      <c r="CU94" s="75">
        <f t="shared" si="93"/>
        <v>1002.276453</v>
      </c>
      <c r="CV94" s="50">
        <f t="shared" si="94"/>
        <v>9.424777961</v>
      </c>
      <c r="CW94" s="50">
        <f t="shared" si="95"/>
        <v>0</v>
      </c>
      <c r="CX94" s="72">
        <f t="shared" si="96"/>
        <v>9.424777961</v>
      </c>
      <c r="CY94" s="72">
        <f t="shared" si="97"/>
        <v>3.141592654</v>
      </c>
      <c r="CZ94" s="72">
        <f t="shared" si="98"/>
        <v>3.141592654</v>
      </c>
      <c r="DA94" s="73">
        <f t="shared" si="99"/>
        <v>9.138153398</v>
      </c>
      <c r="DB94" s="73">
        <f t="shared" si="100"/>
        <v>0.543967093</v>
      </c>
      <c r="DC94" s="74">
        <f t="shared" si="101"/>
        <v>4.970854739</v>
      </c>
      <c r="DD94" s="75">
        <f t="shared" si="102"/>
        <v>-19.88341896</v>
      </c>
      <c r="DE94" s="75">
        <f t="shared" si="103"/>
        <v>0</v>
      </c>
      <c r="DF94" s="75">
        <f t="shared" si="104"/>
        <v>3.141592654</v>
      </c>
      <c r="DG94" s="75">
        <f t="shared" si="105"/>
        <v>19.88341896</v>
      </c>
      <c r="DH94" s="50">
        <f t="shared" ref="DH94:DJ94" si="1686">DH$1*AA94</f>
        <v>3.141592654</v>
      </c>
      <c r="DI94" s="50">
        <f t="shared" si="1686"/>
        <v>0</v>
      </c>
      <c r="DJ94" s="50">
        <f t="shared" si="1686"/>
        <v>0</v>
      </c>
      <c r="DK94" s="72">
        <f t="shared" si="107"/>
        <v>3.141592654</v>
      </c>
      <c r="DL94" s="72">
        <f t="shared" si="108"/>
        <v>3.141592654</v>
      </c>
      <c r="DM94" s="72">
        <f t="shared" si="109"/>
        <v>3.141592654</v>
      </c>
      <c r="DN94" s="73">
        <f t="shared" ref="DN94:DP94" si="1687">POWER(AE94,DN$1)</f>
        <v>2.09067318</v>
      </c>
      <c r="DO94" s="73">
        <f t="shared" si="1687"/>
        <v>6.304381878</v>
      </c>
      <c r="DP94" s="73">
        <f t="shared" si="1687"/>
        <v>0.543967093</v>
      </c>
      <c r="DQ94" s="74">
        <f t="shared" si="111"/>
        <v>7.169705021</v>
      </c>
      <c r="DR94" s="75">
        <f t="shared" si="112"/>
        <v>129.0546904</v>
      </c>
      <c r="DS94" s="75">
        <f t="shared" si="113"/>
        <v>0</v>
      </c>
      <c r="DT94" s="75">
        <f t="shared" si="114"/>
        <v>0</v>
      </c>
      <c r="DU94" s="75">
        <f t="shared" si="115"/>
        <v>129.0546904</v>
      </c>
      <c r="DV94" s="50">
        <f t="shared" si="116"/>
        <v>0</v>
      </c>
      <c r="DW94" s="72">
        <f t="shared" si="117"/>
        <v>0</v>
      </c>
      <c r="DX94" s="72">
        <f t="shared" si="118"/>
        <v>0</v>
      </c>
      <c r="DY94" s="72">
        <f t="shared" si="119"/>
        <v>0</v>
      </c>
      <c r="DZ94" s="73">
        <f t="shared" si="120"/>
        <v>0.2959001983</v>
      </c>
      <c r="EA94" s="74">
        <f t="shared" si="121"/>
        <v>0.2959001983</v>
      </c>
      <c r="EB94" s="75">
        <f t="shared" si="122"/>
        <v>7.989305353</v>
      </c>
      <c r="EC94" s="75">
        <f t="shared" si="123"/>
        <v>0</v>
      </c>
      <c r="ED94" s="75">
        <f t="shared" si="124"/>
        <v>0</v>
      </c>
      <c r="EE94" s="75">
        <f t="shared" si="125"/>
        <v>7.989305353</v>
      </c>
      <c r="EF94" s="76">
        <f t="shared" ref="EF94:EG94" si="1688">CH94+CR94+DD94+DR94+EB94</f>
        <v>945.7140298</v>
      </c>
      <c r="EG94" s="76">
        <f t="shared" si="1688"/>
        <v>0</v>
      </c>
      <c r="EH94" s="76">
        <f t="shared" si="127"/>
        <v>0</v>
      </c>
      <c r="EI94" s="77">
        <f t="shared" si="128"/>
        <v>945.7140298</v>
      </c>
      <c r="EJ94" s="50">
        <f t="shared" si="129"/>
        <v>0</v>
      </c>
      <c r="EK94" s="72">
        <f t="shared" si="130"/>
        <v>0</v>
      </c>
      <c r="EL94" s="72">
        <f t="shared" si="131"/>
        <v>0</v>
      </c>
      <c r="EM94" s="72">
        <f t="shared" si="132"/>
        <v>0</v>
      </c>
      <c r="EN94" s="73">
        <f t="shared" si="133"/>
        <v>30.7524638</v>
      </c>
      <c r="EO94" s="74">
        <f t="shared" si="134"/>
        <v>30.7524638</v>
      </c>
      <c r="EP94" s="75">
        <f t="shared" si="135"/>
        <v>159.7944893</v>
      </c>
      <c r="EQ94" s="75">
        <f t="shared" si="136"/>
        <v>0</v>
      </c>
      <c r="ER94" s="75">
        <f t="shared" si="137"/>
        <v>0</v>
      </c>
      <c r="ES94" s="75">
        <f t="shared" si="138"/>
        <v>159.7944893</v>
      </c>
      <c r="ET94" s="76">
        <f t="shared" ref="ET94:EU94" si="1689">BV94+EP94</f>
        <v>44.76006557</v>
      </c>
      <c r="EU94" s="76">
        <f t="shared" si="1689"/>
        <v>0</v>
      </c>
      <c r="EV94" s="76">
        <f t="shared" si="140"/>
        <v>0</v>
      </c>
      <c r="EW94" s="77">
        <f t="shared" si="141"/>
        <v>44.76006557</v>
      </c>
      <c r="EX94" s="50">
        <f t="shared" si="142"/>
        <v>0</v>
      </c>
      <c r="EY94" s="72">
        <f t="shared" si="143"/>
        <v>0</v>
      </c>
      <c r="EZ94" s="72">
        <f t="shared" si="144"/>
        <v>0</v>
      </c>
      <c r="FA94" s="72">
        <f t="shared" si="145"/>
        <v>0</v>
      </c>
      <c r="FB94" s="73">
        <f t="shared" si="146"/>
        <v>3.550560397</v>
      </c>
      <c r="FC94" s="74">
        <f t="shared" si="147"/>
        <v>3.550560397</v>
      </c>
      <c r="FD94" s="75">
        <f t="shared" si="148"/>
        <v>0.9393605516</v>
      </c>
      <c r="FE94" s="75">
        <f t="shared" si="149"/>
        <v>0</v>
      </c>
      <c r="FF94" s="75">
        <f t="shared" si="150"/>
        <v>0</v>
      </c>
      <c r="FG94" s="75">
        <f t="shared" si="151"/>
        <v>0.9393605516</v>
      </c>
      <c r="FH94" s="50">
        <f t="shared" si="152"/>
        <v>6.283185307</v>
      </c>
      <c r="FI94" s="72">
        <f t="shared" si="153"/>
        <v>6.283185307</v>
      </c>
      <c r="FJ94" s="72">
        <f t="shared" si="154"/>
        <v>0</v>
      </c>
      <c r="FK94" s="72">
        <f t="shared" si="155"/>
        <v>0</v>
      </c>
      <c r="FL94" s="73">
        <f t="shared" si="156"/>
        <v>4.370914347</v>
      </c>
      <c r="FM94" s="74">
        <f t="shared" si="157"/>
        <v>4.370914347</v>
      </c>
      <c r="FN94" s="75">
        <f t="shared" si="158"/>
        <v>-4.370914347</v>
      </c>
      <c r="FO94" s="75">
        <f t="shared" si="159"/>
        <v>0</v>
      </c>
      <c r="FP94" s="75">
        <f t="shared" si="160"/>
        <v>3.141592654</v>
      </c>
      <c r="FQ94" s="75">
        <f t="shared" si="161"/>
        <v>4.370914347</v>
      </c>
      <c r="FR94" s="76">
        <f t="shared" si="162"/>
        <v>14.54223129</v>
      </c>
      <c r="FS94" s="76">
        <f t="shared" si="163"/>
        <v>0</v>
      </c>
      <c r="FT94" s="76">
        <f t="shared" si="164"/>
        <v>0</v>
      </c>
      <c r="FU94" s="77">
        <f t="shared" si="165"/>
        <v>14.54223129</v>
      </c>
      <c r="FV94" s="50">
        <f t="shared" si="166"/>
        <v>0</v>
      </c>
      <c r="FW94" s="50">
        <f t="shared" si="167"/>
        <v>0</v>
      </c>
      <c r="FX94" s="72">
        <f t="shared" si="168"/>
        <v>0</v>
      </c>
      <c r="FY94" s="72">
        <f t="shared" si="169"/>
        <v>0</v>
      </c>
      <c r="FZ94" s="72">
        <f t="shared" si="170"/>
        <v>0</v>
      </c>
      <c r="GA94" s="73">
        <f t="shared" si="171"/>
        <v>14.54223129</v>
      </c>
      <c r="GB94" s="73">
        <f t="shared" si="172"/>
        <v>1.064553965</v>
      </c>
      <c r="GC94" s="74">
        <f t="shared" si="173"/>
        <v>15.48098998</v>
      </c>
      <c r="GD94" s="75">
        <f t="shared" si="174"/>
        <v>1.720109998</v>
      </c>
      <c r="GE94" s="75">
        <f t="shared" si="175"/>
        <v>0</v>
      </c>
      <c r="GF94" s="75">
        <f t="shared" si="176"/>
        <v>0</v>
      </c>
      <c r="GG94" s="75">
        <f t="shared" si="177"/>
        <v>1.720109998</v>
      </c>
      <c r="GH94" s="78">
        <f t="shared" si="178"/>
        <v>-0.5</v>
      </c>
      <c r="GI94" s="78">
        <f t="shared" si="179"/>
        <v>-0.8660254038</v>
      </c>
      <c r="GJ94" s="78">
        <f t="shared" si="180"/>
        <v>-2.094395102</v>
      </c>
      <c r="GK94" s="78">
        <f t="shared" si="181"/>
        <v>1</v>
      </c>
      <c r="GL94" s="79">
        <f t="shared" si="182"/>
        <v>-0.5</v>
      </c>
      <c r="GM94" s="79">
        <f t="shared" si="183"/>
        <v>0.8660254038</v>
      </c>
      <c r="GN94" s="79">
        <f t="shared" si="184"/>
        <v>2.094395102</v>
      </c>
      <c r="GO94" s="79">
        <f t="shared" si="185"/>
        <v>1</v>
      </c>
      <c r="GP94" s="50">
        <f t="shared" si="186"/>
        <v>-2.094395102</v>
      </c>
      <c r="GQ94" s="50">
        <f t="shared" si="187"/>
        <v>0</v>
      </c>
      <c r="GR94" s="72">
        <f t="shared" si="188"/>
        <v>-2.094395102</v>
      </c>
      <c r="GS94" s="72">
        <f t="shared" si="189"/>
        <v>-2.094395102</v>
      </c>
      <c r="GT94" s="72">
        <f t="shared" si="190"/>
        <v>-2.094395102</v>
      </c>
      <c r="GU94" s="73">
        <f t="shared" si="191"/>
        <v>1</v>
      </c>
      <c r="GV94" s="73">
        <f t="shared" si="192"/>
        <v>0.9393605516</v>
      </c>
      <c r="GW94" s="74">
        <f t="shared" si="193"/>
        <v>0.9393605516</v>
      </c>
      <c r="GX94" s="75">
        <f t="shared" si="194"/>
        <v>-0.4696802758</v>
      </c>
      <c r="GY94" s="75">
        <f t="shared" si="195"/>
        <v>-0.813510101</v>
      </c>
      <c r="GZ94" s="75">
        <f t="shared" si="196"/>
        <v>-2.094395102</v>
      </c>
      <c r="HA94" s="75">
        <f t="shared" si="197"/>
        <v>0.9393605516</v>
      </c>
      <c r="HB94" s="50">
        <f t="shared" si="198"/>
        <v>2.094395102</v>
      </c>
      <c r="HC94" s="50">
        <f t="shared" si="199"/>
        <v>0</v>
      </c>
      <c r="HD94" s="72">
        <f t="shared" si="200"/>
        <v>2.094395102</v>
      </c>
      <c r="HE94" s="72">
        <f t="shared" si="201"/>
        <v>2.094395102</v>
      </c>
      <c r="HF94" s="72">
        <f t="shared" si="202"/>
        <v>2.094395102</v>
      </c>
      <c r="HG94" s="73">
        <f t="shared" si="203"/>
        <v>1</v>
      </c>
      <c r="HH94" s="73">
        <f t="shared" si="204"/>
        <v>1.720109998</v>
      </c>
      <c r="HI94" s="74">
        <f t="shared" si="205"/>
        <v>1.720109998</v>
      </c>
      <c r="HJ94" s="75">
        <f t="shared" si="206"/>
        <v>-0.8600549989</v>
      </c>
      <c r="HK94" s="75">
        <f t="shared" si="207"/>
        <v>1.489658955</v>
      </c>
      <c r="HL94" s="75">
        <f t="shared" si="208"/>
        <v>2.094395102</v>
      </c>
      <c r="HM94" s="75">
        <f t="shared" si="209"/>
        <v>1.720109998</v>
      </c>
      <c r="HN94" s="50">
        <f t="shared" si="210"/>
        <v>2.094395102</v>
      </c>
      <c r="HO94" s="50">
        <f t="shared" si="211"/>
        <v>0</v>
      </c>
      <c r="HP94" s="72">
        <f t="shared" si="212"/>
        <v>2.094395102</v>
      </c>
      <c r="HQ94" s="72">
        <f t="shared" si="213"/>
        <v>2.094395102</v>
      </c>
      <c r="HR94" s="72">
        <f t="shared" si="214"/>
        <v>2.094395102</v>
      </c>
      <c r="HS94" s="73">
        <f t="shared" si="215"/>
        <v>1</v>
      </c>
      <c r="HT94" s="73">
        <f t="shared" si="216"/>
        <v>0.9393605516</v>
      </c>
      <c r="HU94" s="74">
        <f t="shared" si="217"/>
        <v>0.9393605516</v>
      </c>
      <c r="HV94" s="75">
        <f t="shared" si="218"/>
        <v>-0.4696802758</v>
      </c>
      <c r="HW94" s="75">
        <f t="shared" si="219"/>
        <v>0.813510101</v>
      </c>
      <c r="HX94" s="75">
        <f t="shared" si="220"/>
        <v>2.094395102</v>
      </c>
      <c r="HY94" s="75">
        <f t="shared" si="221"/>
        <v>0.9393605516</v>
      </c>
      <c r="HZ94" s="50">
        <f t="shared" si="222"/>
        <v>-2.094395102</v>
      </c>
      <c r="IA94" s="50">
        <f t="shared" si="223"/>
        <v>0</v>
      </c>
      <c r="IB94" s="72">
        <f t="shared" si="224"/>
        <v>-2.094395102</v>
      </c>
      <c r="IC94" s="72">
        <f t="shared" si="225"/>
        <v>-2.094395102</v>
      </c>
      <c r="ID94" s="72">
        <f t="shared" si="226"/>
        <v>-2.094395102</v>
      </c>
      <c r="IE94" s="73">
        <f t="shared" si="227"/>
        <v>1</v>
      </c>
      <c r="IF94" s="73">
        <f t="shared" si="228"/>
        <v>1.720109998</v>
      </c>
      <c r="IG94" s="74">
        <f t="shared" si="229"/>
        <v>1.720109998</v>
      </c>
      <c r="IH94" s="75">
        <f t="shared" si="230"/>
        <v>-0.8600549989</v>
      </c>
      <c r="II94" s="75">
        <f t="shared" si="231"/>
        <v>-1.489658955</v>
      </c>
      <c r="IJ94" s="75">
        <f t="shared" si="232"/>
        <v>-2.094395102</v>
      </c>
      <c r="IK94" s="75">
        <f t="shared" si="233"/>
        <v>1.720109998</v>
      </c>
    </row>
    <row r="95" ht="12.75" customHeight="1">
      <c r="A95" s="80">
        <f>'Cubic Input'!P99</f>
        <v>0.1421007032</v>
      </c>
      <c r="B95" s="80">
        <f>'Cubic Input'!Q99</f>
        <v>-0.2544308643</v>
      </c>
      <c r="C95" s="80">
        <f>'Cubic Input'!R99</f>
        <v>0.8879564207</v>
      </c>
      <c r="D95" s="80">
        <f>'Cubic Input'!S99</f>
        <v>0.0309579004</v>
      </c>
      <c r="E95" s="80">
        <f t="shared" ref="E95:H95" si="1690">0</f>
        <v>0</v>
      </c>
      <c r="F95" s="80">
        <f t="shared" si="1690"/>
        <v>0</v>
      </c>
      <c r="G95" s="80">
        <f t="shared" si="1690"/>
        <v>0</v>
      </c>
      <c r="H95" s="81">
        <f t="shared" si="1690"/>
        <v>0</v>
      </c>
      <c r="I95" s="65">
        <f>'Cubic Input'!M99</f>
        <v>-0.0295085114</v>
      </c>
      <c r="J95" s="66">
        <f t="shared" si="27"/>
        <v>-0.03451626048</v>
      </c>
      <c r="K95" s="66">
        <f t="shared" si="28"/>
        <v>0.9125065657</v>
      </c>
      <c r="L95" s="67">
        <f t="shared" si="29"/>
        <v>-0.03451626048</v>
      </c>
      <c r="M95" s="67">
        <f t="shared" si="30"/>
        <v>0</v>
      </c>
      <c r="N95" s="68">
        <f t="shared" si="31"/>
        <v>0.9125065657</v>
      </c>
      <c r="O95" s="68">
        <f t="shared" si="32"/>
        <v>-2.340749267</v>
      </c>
      <c r="P95" s="69">
        <f t="shared" si="33"/>
        <v>0.9125065657</v>
      </c>
      <c r="Q95" s="69">
        <f t="shared" si="34"/>
        <v>2.340749267</v>
      </c>
      <c r="R95" s="70">
        <f t="shared" ref="R95:U95" si="1691">ATAN2(A95,E95)</f>
        <v>0</v>
      </c>
      <c r="S95" s="70">
        <f t="shared" si="1691"/>
        <v>3.141592654</v>
      </c>
      <c r="T95" s="70">
        <f t="shared" si="1691"/>
        <v>0</v>
      </c>
      <c r="U95" s="70">
        <f t="shared" si="1691"/>
        <v>0</v>
      </c>
      <c r="V95" s="70">
        <f t="shared" ref="V95:Y95" si="1692">SQRT(POWER(A95,2)+POWER(E95,2))</f>
        <v>0.1421007032</v>
      </c>
      <c r="W95" s="70">
        <f t="shared" si="1692"/>
        <v>0.2544308643</v>
      </c>
      <c r="X95" s="70">
        <f t="shared" si="1692"/>
        <v>0.8879564207</v>
      </c>
      <c r="Y95" s="70">
        <f t="shared" si="1692"/>
        <v>0.0309579004</v>
      </c>
      <c r="Z95" s="71">
        <f t="shared" ref="Z95:AC95" si="1693">R95-$R95</f>
        <v>0</v>
      </c>
      <c r="AA95" s="71">
        <f t="shared" si="1693"/>
        <v>3.141592654</v>
      </c>
      <c r="AB95" s="71">
        <f t="shared" si="1693"/>
        <v>0</v>
      </c>
      <c r="AC95" s="71">
        <f t="shared" si="1693"/>
        <v>0</v>
      </c>
      <c r="AD95" s="71">
        <f t="shared" ref="AD95:AG95" si="1694">V95/$V95</f>
        <v>1</v>
      </c>
      <c r="AE95" s="71">
        <f t="shared" si="1694"/>
        <v>1.790496871</v>
      </c>
      <c r="AF95" s="71">
        <f t="shared" si="1694"/>
        <v>6.248782736</v>
      </c>
      <c r="AG95" s="71">
        <f t="shared" si="1694"/>
        <v>0.2178588826</v>
      </c>
      <c r="AH95" s="80">
        <f t="shared" ref="AH95:AK95" si="1695">AD95*COS(Z95)</f>
        <v>1</v>
      </c>
      <c r="AI95" s="80">
        <f t="shared" si="1695"/>
        <v>-1.790496871</v>
      </c>
      <c r="AJ95" s="80">
        <f t="shared" si="1695"/>
        <v>6.248782736</v>
      </c>
      <c r="AK95" s="80">
        <f t="shared" si="1695"/>
        <v>0.2178588826</v>
      </c>
      <c r="AL95" s="80">
        <f t="shared" ref="AL95:AO95" si="1696">AD95*SIN(Z95)</f>
        <v>0</v>
      </c>
      <c r="AM95" s="80">
        <f t="shared" si="1696"/>
        <v>0</v>
      </c>
      <c r="AN95" s="80">
        <f t="shared" si="1696"/>
        <v>0</v>
      </c>
      <c r="AO95" s="80">
        <f t="shared" si="1696"/>
        <v>0</v>
      </c>
      <c r="AP95" s="50">
        <f t="shared" si="41"/>
        <v>9.424777961</v>
      </c>
      <c r="AQ95" s="72">
        <f t="shared" si="42"/>
        <v>9.424777961</v>
      </c>
      <c r="AR95" s="72">
        <f t="shared" si="43"/>
        <v>3.141592654</v>
      </c>
      <c r="AS95" s="72">
        <f t="shared" si="44"/>
        <v>3.141592654</v>
      </c>
      <c r="AT95" s="73">
        <f t="shared" si="45"/>
        <v>5.740116397</v>
      </c>
      <c r="AU95" s="74">
        <f t="shared" si="46"/>
        <v>5.740116397</v>
      </c>
      <c r="AV95" s="75">
        <f t="shared" si="47"/>
        <v>11.48023279</v>
      </c>
      <c r="AW95" s="75">
        <f t="shared" si="48"/>
        <v>0</v>
      </c>
      <c r="AX95" s="75">
        <f t="shared" si="49"/>
        <v>0</v>
      </c>
      <c r="AY95" s="75">
        <f t="shared" si="50"/>
        <v>11.48023279</v>
      </c>
      <c r="AZ95" s="50">
        <f t="shared" ref="AZ95:BA95" si="1697">AZ$1*AA95</f>
        <v>3.141592654</v>
      </c>
      <c r="BA95" s="50">
        <f t="shared" si="1697"/>
        <v>0</v>
      </c>
      <c r="BB95" s="72">
        <f t="shared" si="52"/>
        <v>3.141592654</v>
      </c>
      <c r="BC95" s="72">
        <f t="shared" si="53"/>
        <v>3.141592654</v>
      </c>
      <c r="BD95" s="72">
        <f t="shared" si="54"/>
        <v>3.141592654</v>
      </c>
      <c r="BE95" s="73">
        <f t="shared" ref="BE95:BF95" si="1698">POWER(AE95,BE$1)</f>
        <v>1.790496871</v>
      </c>
      <c r="BF95" s="73">
        <f t="shared" si="1698"/>
        <v>6.248782736</v>
      </c>
      <c r="BG95" s="74">
        <f t="shared" si="56"/>
        <v>11.18842594</v>
      </c>
      <c r="BH95" s="75">
        <f t="shared" si="57"/>
        <v>-100.6958334</v>
      </c>
      <c r="BI95" s="75">
        <f t="shared" si="58"/>
        <v>0</v>
      </c>
      <c r="BJ95" s="75">
        <f t="shared" si="59"/>
        <v>3.141592654</v>
      </c>
      <c r="BK95" s="75">
        <f t="shared" si="60"/>
        <v>100.6958334</v>
      </c>
      <c r="BL95" s="50">
        <f t="shared" si="61"/>
        <v>0</v>
      </c>
      <c r="BM95" s="72">
        <f t="shared" si="62"/>
        <v>0</v>
      </c>
      <c r="BN95" s="72">
        <f t="shared" si="63"/>
        <v>0</v>
      </c>
      <c r="BO95" s="72">
        <f t="shared" si="64"/>
        <v>0</v>
      </c>
      <c r="BP95" s="73">
        <f t="shared" si="65"/>
        <v>0.2178588826</v>
      </c>
      <c r="BQ95" s="74">
        <f t="shared" si="66"/>
        <v>0.2178588826</v>
      </c>
      <c r="BR95" s="75">
        <f t="shared" si="67"/>
        <v>-5.88218983</v>
      </c>
      <c r="BS95" s="75">
        <f t="shared" si="68"/>
        <v>0</v>
      </c>
      <c r="BT95" s="75">
        <f t="shared" si="69"/>
        <v>3.141592654</v>
      </c>
      <c r="BU95" s="75">
        <f t="shared" si="70"/>
        <v>5.88218983</v>
      </c>
      <c r="BV95" s="76">
        <f t="shared" ref="BV95:BW95" si="1699">AV95+BH95+BR95</f>
        <v>-95.09779046</v>
      </c>
      <c r="BW95" s="76">
        <f t="shared" si="1699"/>
        <v>0</v>
      </c>
      <c r="BX95" s="76">
        <f t="shared" si="72"/>
        <v>3.141592654</v>
      </c>
      <c r="BY95" s="77">
        <f t="shared" si="73"/>
        <v>95.09779046</v>
      </c>
      <c r="BZ95" s="50">
        <f t="shared" ref="BZ95:CA95" si="1700">BZ$1*AA95</f>
        <v>6.283185307</v>
      </c>
      <c r="CA95" s="50">
        <f t="shared" si="1700"/>
        <v>0</v>
      </c>
      <c r="CB95" s="72">
        <f t="shared" si="75"/>
        <v>6.283185307</v>
      </c>
      <c r="CC95" s="72">
        <f t="shared" si="76"/>
        <v>0</v>
      </c>
      <c r="CD95" s="72">
        <f t="shared" si="77"/>
        <v>0</v>
      </c>
      <c r="CE95" s="73">
        <f t="shared" ref="CE95:CF95" si="1701">POWER(AE95,CE$1)</f>
        <v>3.205879045</v>
      </c>
      <c r="CF95" s="73">
        <f t="shared" si="1701"/>
        <v>39.04728568</v>
      </c>
      <c r="CG95" s="74">
        <f t="shared" si="79"/>
        <v>125.1808749</v>
      </c>
      <c r="CH95" s="75">
        <f t="shared" si="80"/>
        <v>-125.1808749</v>
      </c>
      <c r="CI95" s="75">
        <f t="shared" si="81"/>
        <v>0</v>
      </c>
      <c r="CJ95" s="75">
        <f t="shared" si="82"/>
        <v>3.141592654</v>
      </c>
      <c r="CK95" s="75">
        <f t="shared" si="83"/>
        <v>125.1808749</v>
      </c>
      <c r="CL95" s="50">
        <f t="shared" si="84"/>
        <v>0</v>
      </c>
      <c r="CM95" s="72">
        <f t="shared" si="85"/>
        <v>0</v>
      </c>
      <c r="CN95" s="72">
        <f t="shared" si="86"/>
        <v>0</v>
      </c>
      <c r="CO95" s="72">
        <f t="shared" si="87"/>
        <v>0</v>
      </c>
      <c r="CP95" s="73">
        <f t="shared" si="88"/>
        <v>243.9980047</v>
      </c>
      <c r="CQ95" s="74">
        <f t="shared" si="89"/>
        <v>243.9980047</v>
      </c>
      <c r="CR95" s="75">
        <f t="shared" si="90"/>
        <v>975.9920187</v>
      </c>
      <c r="CS95" s="75">
        <f t="shared" si="91"/>
        <v>0</v>
      </c>
      <c r="CT95" s="75">
        <f t="shared" si="92"/>
        <v>0</v>
      </c>
      <c r="CU95" s="75">
        <f t="shared" si="93"/>
        <v>975.9920187</v>
      </c>
      <c r="CV95" s="50">
        <f t="shared" si="94"/>
        <v>9.424777961</v>
      </c>
      <c r="CW95" s="50">
        <f t="shared" si="95"/>
        <v>0</v>
      </c>
      <c r="CX95" s="72">
        <f t="shared" si="96"/>
        <v>9.424777961</v>
      </c>
      <c r="CY95" s="72">
        <f t="shared" si="97"/>
        <v>3.141592654</v>
      </c>
      <c r="CZ95" s="72">
        <f t="shared" si="98"/>
        <v>3.141592654</v>
      </c>
      <c r="DA95" s="73">
        <f t="shared" si="99"/>
        <v>5.740116397</v>
      </c>
      <c r="DB95" s="73">
        <f t="shared" si="100"/>
        <v>0.2178588826</v>
      </c>
      <c r="DC95" s="74">
        <f t="shared" si="101"/>
        <v>1.250535344</v>
      </c>
      <c r="DD95" s="75">
        <f t="shared" si="102"/>
        <v>-5.002141377</v>
      </c>
      <c r="DE95" s="75">
        <f t="shared" si="103"/>
        <v>0</v>
      </c>
      <c r="DF95" s="75">
        <f t="shared" si="104"/>
        <v>3.141592654</v>
      </c>
      <c r="DG95" s="75">
        <f t="shared" si="105"/>
        <v>5.002141377</v>
      </c>
      <c r="DH95" s="50">
        <f t="shared" ref="DH95:DJ95" si="1702">DH$1*AA95</f>
        <v>3.141592654</v>
      </c>
      <c r="DI95" s="50">
        <f t="shared" si="1702"/>
        <v>0</v>
      </c>
      <c r="DJ95" s="50">
        <f t="shared" si="1702"/>
        <v>0</v>
      </c>
      <c r="DK95" s="72">
        <f t="shared" si="107"/>
        <v>3.141592654</v>
      </c>
      <c r="DL95" s="72">
        <f t="shared" si="108"/>
        <v>3.141592654</v>
      </c>
      <c r="DM95" s="72">
        <f t="shared" si="109"/>
        <v>3.141592654</v>
      </c>
      <c r="DN95" s="73">
        <f t="shared" ref="DN95:DP95" si="1703">POWER(AE95,DN$1)</f>
        <v>1.790496871</v>
      </c>
      <c r="DO95" s="73">
        <f t="shared" si="1703"/>
        <v>6.248782736</v>
      </c>
      <c r="DP95" s="73">
        <f t="shared" si="1703"/>
        <v>0.2178588826</v>
      </c>
      <c r="DQ95" s="74">
        <f t="shared" si="111"/>
        <v>2.437497972</v>
      </c>
      <c r="DR95" s="75">
        <f t="shared" si="112"/>
        <v>43.8749635</v>
      </c>
      <c r="DS95" s="75">
        <f t="shared" si="113"/>
        <v>0</v>
      </c>
      <c r="DT95" s="75">
        <f t="shared" si="114"/>
        <v>0</v>
      </c>
      <c r="DU95" s="75">
        <f t="shared" si="115"/>
        <v>43.8749635</v>
      </c>
      <c r="DV95" s="50">
        <f t="shared" si="116"/>
        <v>0</v>
      </c>
      <c r="DW95" s="72">
        <f t="shared" si="117"/>
        <v>0</v>
      </c>
      <c r="DX95" s="72">
        <f t="shared" si="118"/>
        <v>0</v>
      </c>
      <c r="DY95" s="72">
        <f t="shared" si="119"/>
        <v>0</v>
      </c>
      <c r="DZ95" s="73">
        <f t="shared" si="120"/>
        <v>0.04746249272</v>
      </c>
      <c r="EA95" s="74">
        <f t="shared" si="121"/>
        <v>0.04746249272</v>
      </c>
      <c r="EB95" s="75">
        <f t="shared" si="122"/>
        <v>1.281487303</v>
      </c>
      <c r="EC95" s="75">
        <f t="shared" si="123"/>
        <v>0</v>
      </c>
      <c r="ED95" s="75">
        <f t="shared" si="124"/>
        <v>0</v>
      </c>
      <c r="EE95" s="75">
        <f t="shared" si="125"/>
        <v>1.281487303</v>
      </c>
      <c r="EF95" s="76">
        <f t="shared" ref="EF95:EG95" si="1704">CH95+CR95+DD95+DR95+EB95</f>
        <v>890.9654532</v>
      </c>
      <c r="EG95" s="76">
        <f t="shared" si="1704"/>
        <v>0</v>
      </c>
      <c r="EH95" s="76">
        <f t="shared" si="127"/>
        <v>0</v>
      </c>
      <c r="EI95" s="77">
        <f t="shared" si="128"/>
        <v>890.9654532</v>
      </c>
      <c r="EJ95" s="50">
        <f t="shared" si="129"/>
        <v>0</v>
      </c>
      <c r="EK95" s="72">
        <f t="shared" si="130"/>
        <v>0</v>
      </c>
      <c r="EL95" s="72">
        <f t="shared" si="131"/>
        <v>0</v>
      </c>
      <c r="EM95" s="72">
        <f t="shared" si="132"/>
        <v>0</v>
      </c>
      <c r="EN95" s="73">
        <f t="shared" si="133"/>
        <v>29.84904443</v>
      </c>
      <c r="EO95" s="74">
        <f t="shared" si="134"/>
        <v>29.84904443</v>
      </c>
      <c r="EP95" s="75">
        <f t="shared" si="135"/>
        <v>155.1001845</v>
      </c>
      <c r="EQ95" s="75">
        <f t="shared" si="136"/>
        <v>0</v>
      </c>
      <c r="ER95" s="75">
        <f t="shared" si="137"/>
        <v>0</v>
      </c>
      <c r="ES95" s="75">
        <f t="shared" si="138"/>
        <v>155.1001845</v>
      </c>
      <c r="ET95" s="76">
        <f t="shared" ref="ET95:EU95" si="1705">BV95+EP95</f>
        <v>60.00239406</v>
      </c>
      <c r="EU95" s="76">
        <f t="shared" si="1705"/>
        <v>0</v>
      </c>
      <c r="EV95" s="76">
        <f t="shared" si="140"/>
        <v>0</v>
      </c>
      <c r="EW95" s="77">
        <f t="shared" si="141"/>
        <v>60.00239406</v>
      </c>
      <c r="EX95" s="50">
        <f t="shared" si="142"/>
        <v>0</v>
      </c>
      <c r="EY95" s="72">
        <f t="shared" si="143"/>
        <v>0</v>
      </c>
      <c r="EZ95" s="72">
        <f t="shared" si="144"/>
        <v>0</v>
      </c>
      <c r="FA95" s="72">
        <f t="shared" si="145"/>
        <v>0</v>
      </c>
      <c r="FB95" s="73">
        <f t="shared" si="146"/>
        <v>3.91491971</v>
      </c>
      <c r="FC95" s="74">
        <f t="shared" si="147"/>
        <v>3.91491971</v>
      </c>
      <c r="FD95" s="75">
        <f t="shared" si="148"/>
        <v>1.035757944</v>
      </c>
      <c r="FE95" s="75">
        <f t="shared" si="149"/>
        <v>0</v>
      </c>
      <c r="FF95" s="75">
        <f t="shared" si="150"/>
        <v>0</v>
      </c>
      <c r="FG95" s="75">
        <f t="shared" si="151"/>
        <v>1.035757944</v>
      </c>
      <c r="FH95" s="50">
        <f t="shared" si="152"/>
        <v>6.283185307</v>
      </c>
      <c r="FI95" s="72">
        <f t="shared" si="153"/>
        <v>6.283185307</v>
      </c>
      <c r="FJ95" s="72">
        <f t="shared" si="154"/>
        <v>0</v>
      </c>
      <c r="FK95" s="72">
        <f t="shared" si="155"/>
        <v>0</v>
      </c>
      <c r="FL95" s="73">
        <f t="shared" si="156"/>
        <v>3.205879045</v>
      </c>
      <c r="FM95" s="74">
        <f t="shared" si="157"/>
        <v>3.205879045</v>
      </c>
      <c r="FN95" s="75">
        <f t="shared" si="158"/>
        <v>-3.205879045</v>
      </c>
      <c r="FO95" s="75">
        <f t="shared" si="159"/>
        <v>0</v>
      </c>
      <c r="FP95" s="75">
        <f t="shared" si="160"/>
        <v>3.141592654</v>
      </c>
      <c r="FQ95" s="75">
        <f t="shared" si="161"/>
        <v>3.205879045</v>
      </c>
      <c r="FR95" s="76">
        <f t="shared" si="162"/>
        <v>15.54046916</v>
      </c>
      <c r="FS95" s="76">
        <f t="shared" si="163"/>
        <v>0</v>
      </c>
      <c r="FT95" s="76">
        <f t="shared" si="164"/>
        <v>0</v>
      </c>
      <c r="FU95" s="77">
        <f t="shared" si="165"/>
        <v>15.54046916</v>
      </c>
      <c r="FV95" s="50">
        <f t="shared" si="166"/>
        <v>0</v>
      </c>
      <c r="FW95" s="50">
        <f t="shared" si="167"/>
        <v>0</v>
      </c>
      <c r="FX95" s="72">
        <f t="shared" si="168"/>
        <v>0</v>
      </c>
      <c r="FY95" s="72">
        <f t="shared" si="169"/>
        <v>0</v>
      </c>
      <c r="FZ95" s="72">
        <f t="shared" si="170"/>
        <v>0</v>
      </c>
      <c r="GA95" s="73">
        <f t="shared" si="171"/>
        <v>15.54046916</v>
      </c>
      <c r="GB95" s="73">
        <f t="shared" si="172"/>
        <v>0.9654765436</v>
      </c>
      <c r="GC95" s="74">
        <f t="shared" si="173"/>
        <v>15.00395845</v>
      </c>
      <c r="GD95" s="75">
        <f t="shared" si="174"/>
        <v>1.667106495</v>
      </c>
      <c r="GE95" s="75">
        <f t="shared" si="175"/>
        <v>0</v>
      </c>
      <c r="GF95" s="75">
        <f t="shared" si="176"/>
        <v>0</v>
      </c>
      <c r="GG95" s="75">
        <f t="shared" si="177"/>
        <v>1.667106495</v>
      </c>
      <c r="GH95" s="78">
        <f t="shared" si="178"/>
        <v>-0.5</v>
      </c>
      <c r="GI95" s="78">
        <f t="shared" si="179"/>
        <v>-0.8660254038</v>
      </c>
      <c r="GJ95" s="78">
        <f t="shared" si="180"/>
        <v>-2.094395102</v>
      </c>
      <c r="GK95" s="78">
        <f t="shared" si="181"/>
        <v>1</v>
      </c>
      <c r="GL95" s="79">
        <f t="shared" si="182"/>
        <v>-0.5</v>
      </c>
      <c r="GM95" s="79">
        <f t="shared" si="183"/>
        <v>0.8660254038</v>
      </c>
      <c r="GN95" s="79">
        <f t="shared" si="184"/>
        <v>2.094395102</v>
      </c>
      <c r="GO95" s="79">
        <f t="shared" si="185"/>
        <v>1</v>
      </c>
      <c r="GP95" s="50">
        <f t="shared" si="186"/>
        <v>-2.094395102</v>
      </c>
      <c r="GQ95" s="50">
        <f t="shared" si="187"/>
        <v>0</v>
      </c>
      <c r="GR95" s="72">
        <f t="shared" si="188"/>
        <v>-2.094395102</v>
      </c>
      <c r="GS95" s="72">
        <f t="shared" si="189"/>
        <v>-2.094395102</v>
      </c>
      <c r="GT95" s="72">
        <f t="shared" si="190"/>
        <v>-2.094395102</v>
      </c>
      <c r="GU95" s="73">
        <f t="shared" si="191"/>
        <v>1</v>
      </c>
      <c r="GV95" s="73">
        <f t="shared" si="192"/>
        <v>1.035757944</v>
      </c>
      <c r="GW95" s="74">
        <f t="shared" si="193"/>
        <v>1.035757944</v>
      </c>
      <c r="GX95" s="75">
        <f t="shared" si="194"/>
        <v>-0.5178789721</v>
      </c>
      <c r="GY95" s="75">
        <f t="shared" si="195"/>
        <v>-0.8969926919</v>
      </c>
      <c r="GZ95" s="75">
        <f t="shared" si="196"/>
        <v>-2.094395102</v>
      </c>
      <c r="HA95" s="75">
        <f t="shared" si="197"/>
        <v>1.035757944</v>
      </c>
      <c r="HB95" s="50">
        <f t="shared" si="198"/>
        <v>2.094395102</v>
      </c>
      <c r="HC95" s="50">
        <f t="shared" si="199"/>
        <v>0</v>
      </c>
      <c r="HD95" s="72">
        <f t="shared" si="200"/>
        <v>2.094395102</v>
      </c>
      <c r="HE95" s="72">
        <f t="shared" si="201"/>
        <v>2.094395102</v>
      </c>
      <c r="HF95" s="72">
        <f t="shared" si="202"/>
        <v>2.094395102</v>
      </c>
      <c r="HG95" s="73">
        <f t="shared" si="203"/>
        <v>1</v>
      </c>
      <c r="HH95" s="73">
        <f t="shared" si="204"/>
        <v>1.667106495</v>
      </c>
      <c r="HI95" s="74">
        <f t="shared" si="205"/>
        <v>1.667106495</v>
      </c>
      <c r="HJ95" s="75">
        <f t="shared" si="206"/>
        <v>-0.8335532475</v>
      </c>
      <c r="HK95" s="75">
        <f t="shared" si="207"/>
        <v>1.443756575</v>
      </c>
      <c r="HL95" s="75">
        <f t="shared" si="208"/>
        <v>2.094395102</v>
      </c>
      <c r="HM95" s="75">
        <f t="shared" si="209"/>
        <v>1.667106495</v>
      </c>
      <c r="HN95" s="50">
        <f t="shared" si="210"/>
        <v>2.094395102</v>
      </c>
      <c r="HO95" s="50">
        <f t="shared" si="211"/>
        <v>0</v>
      </c>
      <c r="HP95" s="72">
        <f t="shared" si="212"/>
        <v>2.094395102</v>
      </c>
      <c r="HQ95" s="72">
        <f t="shared" si="213"/>
        <v>2.094395102</v>
      </c>
      <c r="HR95" s="72">
        <f t="shared" si="214"/>
        <v>2.094395102</v>
      </c>
      <c r="HS95" s="73">
        <f t="shared" si="215"/>
        <v>1</v>
      </c>
      <c r="HT95" s="73">
        <f t="shared" si="216"/>
        <v>1.035757944</v>
      </c>
      <c r="HU95" s="74">
        <f t="shared" si="217"/>
        <v>1.035757944</v>
      </c>
      <c r="HV95" s="75">
        <f t="shared" si="218"/>
        <v>-0.5178789721</v>
      </c>
      <c r="HW95" s="75">
        <f t="shared" si="219"/>
        <v>0.8969926919</v>
      </c>
      <c r="HX95" s="75">
        <f t="shared" si="220"/>
        <v>2.094395102</v>
      </c>
      <c r="HY95" s="75">
        <f t="shared" si="221"/>
        <v>1.035757944</v>
      </c>
      <c r="HZ95" s="50">
        <f t="shared" si="222"/>
        <v>-2.094395102</v>
      </c>
      <c r="IA95" s="50">
        <f t="shared" si="223"/>
        <v>0</v>
      </c>
      <c r="IB95" s="72">
        <f t="shared" si="224"/>
        <v>-2.094395102</v>
      </c>
      <c r="IC95" s="72">
        <f t="shared" si="225"/>
        <v>-2.094395102</v>
      </c>
      <c r="ID95" s="72">
        <f t="shared" si="226"/>
        <v>-2.094395102</v>
      </c>
      <c r="IE95" s="73">
        <f t="shared" si="227"/>
        <v>1</v>
      </c>
      <c r="IF95" s="73">
        <f t="shared" si="228"/>
        <v>1.667106495</v>
      </c>
      <c r="IG95" s="74">
        <f t="shared" si="229"/>
        <v>1.667106495</v>
      </c>
      <c r="IH95" s="75">
        <f t="shared" si="230"/>
        <v>-0.8335532475</v>
      </c>
      <c r="II95" s="75">
        <f t="shared" si="231"/>
        <v>-1.443756575</v>
      </c>
      <c r="IJ95" s="75">
        <f t="shared" si="232"/>
        <v>-2.094395102</v>
      </c>
      <c r="IK95" s="75">
        <f t="shared" si="233"/>
        <v>1.667106495</v>
      </c>
    </row>
    <row r="96" ht="12.75" customHeight="1">
      <c r="A96" s="80">
        <f>'Cubic Input'!P100</f>
        <v>0.1421007032</v>
      </c>
      <c r="B96" s="80">
        <f>'Cubic Input'!Q100</f>
        <v>-0.3866718623</v>
      </c>
      <c r="C96" s="80">
        <f>'Cubic Input'!R100</f>
        <v>0.892017428</v>
      </c>
      <c r="D96" s="80">
        <f>'Cubic Input'!S100</f>
        <v>0.05368573872</v>
      </c>
      <c r="E96" s="80">
        <f t="shared" ref="E96:H96" si="1706">0</f>
        <v>0</v>
      </c>
      <c r="F96" s="80">
        <f t="shared" si="1706"/>
        <v>0</v>
      </c>
      <c r="G96" s="80">
        <f t="shared" si="1706"/>
        <v>0</v>
      </c>
      <c r="H96" s="81">
        <f t="shared" si="1706"/>
        <v>0</v>
      </c>
      <c r="I96" s="65">
        <f>'Cubic Input'!M100</f>
        <v>-0.05814840186</v>
      </c>
      <c r="J96" s="66">
        <f t="shared" si="27"/>
        <v>-0.05866082799</v>
      </c>
      <c r="K96" s="66">
        <f t="shared" si="28"/>
        <v>1.389886181</v>
      </c>
      <c r="L96" s="67">
        <f t="shared" si="29"/>
        <v>-0.05866082799</v>
      </c>
      <c r="M96" s="67">
        <f t="shared" si="30"/>
        <v>0</v>
      </c>
      <c r="N96" s="68">
        <f t="shared" si="31"/>
        <v>1.389886181</v>
      </c>
      <c r="O96" s="68">
        <f t="shared" si="32"/>
        <v>-2.123356132</v>
      </c>
      <c r="P96" s="69">
        <f t="shared" si="33"/>
        <v>1.389886181</v>
      </c>
      <c r="Q96" s="69">
        <f t="shared" si="34"/>
        <v>2.123356132</v>
      </c>
      <c r="R96" s="70">
        <f t="shared" ref="R96:U96" si="1707">ATAN2(A96,E96)</f>
        <v>0</v>
      </c>
      <c r="S96" s="70">
        <f t="shared" si="1707"/>
        <v>3.141592654</v>
      </c>
      <c r="T96" s="70">
        <f t="shared" si="1707"/>
        <v>0</v>
      </c>
      <c r="U96" s="70">
        <f t="shared" si="1707"/>
        <v>0</v>
      </c>
      <c r="V96" s="70">
        <f t="shared" ref="V96:Y96" si="1708">SQRT(POWER(A96,2)+POWER(E96,2))</f>
        <v>0.1421007032</v>
      </c>
      <c r="W96" s="70">
        <f t="shared" si="1708"/>
        <v>0.3866718623</v>
      </c>
      <c r="X96" s="70">
        <f t="shared" si="1708"/>
        <v>0.892017428</v>
      </c>
      <c r="Y96" s="70">
        <f t="shared" si="1708"/>
        <v>0.05368573872</v>
      </c>
      <c r="Z96" s="71">
        <f t="shared" ref="Z96:AC96" si="1709">R96-$R96</f>
        <v>0</v>
      </c>
      <c r="AA96" s="71">
        <f t="shared" si="1709"/>
        <v>3.141592654</v>
      </c>
      <c r="AB96" s="71">
        <f t="shared" si="1709"/>
        <v>0</v>
      </c>
      <c r="AC96" s="71">
        <f t="shared" si="1709"/>
        <v>0</v>
      </c>
      <c r="AD96" s="71">
        <f t="shared" ref="AD96:AG96" si="1710">V96/$V96</f>
        <v>1</v>
      </c>
      <c r="AE96" s="71">
        <f t="shared" si="1710"/>
        <v>2.721111534</v>
      </c>
      <c r="AF96" s="71">
        <f t="shared" si="1710"/>
        <v>6.277361113</v>
      </c>
      <c r="AG96" s="71">
        <f t="shared" si="1710"/>
        <v>0.377800655</v>
      </c>
      <c r="AH96" s="80">
        <f t="shared" ref="AH96:AK96" si="1711">AD96*COS(Z96)</f>
        <v>1</v>
      </c>
      <c r="AI96" s="80">
        <f t="shared" si="1711"/>
        <v>-2.721111534</v>
      </c>
      <c r="AJ96" s="80">
        <f t="shared" si="1711"/>
        <v>6.277361113</v>
      </c>
      <c r="AK96" s="80">
        <f t="shared" si="1711"/>
        <v>0.377800655</v>
      </c>
      <c r="AL96" s="80">
        <f t="shared" ref="AL96:AO96" si="1712">AD96*SIN(Z96)</f>
        <v>0</v>
      </c>
      <c r="AM96" s="80">
        <f t="shared" si="1712"/>
        <v>0</v>
      </c>
      <c r="AN96" s="80">
        <f t="shared" si="1712"/>
        <v>0</v>
      </c>
      <c r="AO96" s="80">
        <f t="shared" si="1712"/>
        <v>0</v>
      </c>
      <c r="AP96" s="50">
        <f t="shared" si="41"/>
        <v>9.424777961</v>
      </c>
      <c r="AQ96" s="72">
        <f t="shared" si="42"/>
        <v>9.424777961</v>
      </c>
      <c r="AR96" s="72">
        <f t="shared" si="43"/>
        <v>3.141592654</v>
      </c>
      <c r="AS96" s="72">
        <f t="shared" si="44"/>
        <v>3.141592654</v>
      </c>
      <c r="AT96" s="73">
        <f t="shared" si="45"/>
        <v>20.1483288</v>
      </c>
      <c r="AU96" s="74">
        <f t="shared" si="46"/>
        <v>20.1483288</v>
      </c>
      <c r="AV96" s="75">
        <f t="shared" si="47"/>
        <v>40.2966576</v>
      </c>
      <c r="AW96" s="75">
        <f t="shared" si="48"/>
        <v>0</v>
      </c>
      <c r="AX96" s="75">
        <f t="shared" si="49"/>
        <v>0</v>
      </c>
      <c r="AY96" s="75">
        <f t="shared" si="50"/>
        <v>40.2966576</v>
      </c>
      <c r="AZ96" s="50">
        <f t="shared" ref="AZ96:BA96" si="1713">AZ$1*AA96</f>
        <v>3.141592654</v>
      </c>
      <c r="BA96" s="50">
        <f t="shared" si="1713"/>
        <v>0</v>
      </c>
      <c r="BB96" s="72">
        <f t="shared" si="52"/>
        <v>3.141592654</v>
      </c>
      <c r="BC96" s="72">
        <f t="shared" si="53"/>
        <v>3.141592654</v>
      </c>
      <c r="BD96" s="72">
        <f t="shared" si="54"/>
        <v>3.141592654</v>
      </c>
      <c r="BE96" s="73">
        <f t="shared" ref="BE96:BF96" si="1714">POWER(AE96,BE$1)</f>
        <v>2.721111534</v>
      </c>
      <c r="BF96" s="73">
        <f t="shared" si="1714"/>
        <v>6.277361113</v>
      </c>
      <c r="BG96" s="74">
        <f t="shared" si="56"/>
        <v>17.08139973</v>
      </c>
      <c r="BH96" s="75">
        <f t="shared" si="57"/>
        <v>-153.7325975</v>
      </c>
      <c r="BI96" s="75">
        <f t="shared" si="58"/>
        <v>0</v>
      </c>
      <c r="BJ96" s="75">
        <f t="shared" si="59"/>
        <v>3.141592654</v>
      </c>
      <c r="BK96" s="75">
        <f t="shared" si="60"/>
        <v>153.7325975</v>
      </c>
      <c r="BL96" s="50">
        <f t="shared" si="61"/>
        <v>0</v>
      </c>
      <c r="BM96" s="72">
        <f t="shared" si="62"/>
        <v>0</v>
      </c>
      <c r="BN96" s="72">
        <f t="shared" si="63"/>
        <v>0</v>
      </c>
      <c r="BO96" s="72">
        <f t="shared" si="64"/>
        <v>0</v>
      </c>
      <c r="BP96" s="73">
        <f t="shared" si="65"/>
        <v>0.377800655</v>
      </c>
      <c r="BQ96" s="74">
        <f t="shared" si="66"/>
        <v>0.377800655</v>
      </c>
      <c r="BR96" s="75">
        <f t="shared" si="67"/>
        <v>-10.20061768</v>
      </c>
      <c r="BS96" s="75">
        <f t="shared" si="68"/>
        <v>0</v>
      </c>
      <c r="BT96" s="75">
        <f t="shared" si="69"/>
        <v>3.141592654</v>
      </c>
      <c r="BU96" s="75">
        <f t="shared" si="70"/>
        <v>10.20061768</v>
      </c>
      <c r="BV96" s="76">
        <f t="shared" ref="BV96:BW96" si="1715">AV96+BH96+BR96</f>
        <v>-123.6365576</v>
      </c>
      <c r="BW96" s="76">
        <f t="shared" si="1715"/>
        <v>0</v>
      </c>
      <c r="BX96" s="76">
        <f t="shared" si="72"/>
        <v>3.141592654</v>
      </c>
      <c r="BY96" s="77">
        <f t="shared" si="73"/>
        <v>123.6365576</v>
      </c>
      <c r="BZ96" s="50">
        <f t="shared" ref="BZ96:CA96" si="1716">BZ$1*AA96</f>
        <v>6.283185307</v>
      </c>
      <c r="CA96" s="50">
        <f t="shared" si="1716"/>
        <v>0</v>
      </c>
      <c r="CB96" s="72">
        <f t="shared" si="75"/>
        <v>6.283185307</v>
      </c>
      <c r="CC96" s="72">
        <f t="shared" si="76"/>
        <v>0</v>
      </c>
      <c r="CD96" s="72">
        <f t="shared" si="77"/>
        <v>0</v>
      </c>
      <c r="CE96" s="73">
        <f t="shared" ref="CE96:CF96" si="1717">POWER(AE96,CE$1)</f>
        <v>7.40444798</v>
      </c>
      <c r="CF96" s="73">
        <f t="shared" si="1717"/>
        <v>39.40526254</v>
      </c>
      <c r="CG96" s="74">
        <f t="shared" si="79"/>
        <v>291.7742166</v>
      </c>
      <c r="CH96" s="75">
        <f t="shared" si="80"/>
        <v>-291.7742166</v>
      </c>
      <c r="CI96" s="75">
        <f t="shared" si="81"/>
        <v>0</v>
      </c>
      <c r="CJ96" s="75">
        <f t="shared" si="82"/>
        <v>3.141592654</v>
      </c>
      <c r="CK96" s="75">
        <f t="shared" si="83"/>
        <v>291.7742166</v>
      </c>
      <c r="CL96" s="50">
        <f t="shared" si="84"/>
        <v>0</v>
      </c>
      <c r="CM96" s="72">
        <f t="shared" si="85"/>
        <v>0</v>
      </c>
      <c r="CN96" s="72">
        <f t="shared" si="86"/>
        <v>0</v>
      </c>
      <c r="CO96" s="72">
        <f t="shared" si="87"/>
        <v>0</v>
      </c>
      <c r="CP96" s="73">
        <f t="shared" si="88"/>
        <v>247.3610627</v>
      </c>
      <c r="CQ96" s="74">
        <f t="shared" si="89"/>
        <v>247.3610627</v>
      </c>
      <c r="CR96" s="75">
        <f t="shared" si="90"/>
        <v>989.4442507</v>
      </c>
      <c r="CS96" s="75">
        <f t="shared" si="91"/>
        <v>0</v>
      </c>
      <c r="CT96" s="75">
        <f t="shared" si="92"/>
        <v>0</v>
      </c>
      <c r="CU96" s="75">
        <f t="shared" si="93"/>
        <v>989.4442507</v>
      </c>
      <c r="CV96" s="50">
        <f t="shared" si="94"/>
        <v>9.424777961</v>
      </c>
      <c r="CW96" s="50">
        <f t="shared" si="95"/>
        <v>0</v>
      </c>
      <c r="CX96" s="72">
        <f t="shared" si="96"/>
        <v>9.424777961</v>
      </c>
      <c r="CY96" s="72">
        <f t="shared" si="97"/>
        <v>3.141592654</v>
      </c>
      <c r="CZ96" s="72">
        <f t="shared" si="98"/>
        <v>3.141592654</v>
      </c>
      <c r="DA96" s="73">
        <f t="shared" si="99"/>
        <v>20.1483288</v>
      </c>
      <c r="DB96" s="73">
        <f t="shared" si="100"/>
        <v>0.377800655</v>
      </c>
      <c r="DC96" s="74">
        <f t="shared" si="101"/>
        <v>7.612051817</v>
      </c>
      <c r="DD96" s="75">
        <f t="shared" si="102"/>
        <v>-30.44820727</v>
      </c>
      <c r="DE96" s="75">
        <f t="shared" si="103"/>
        <v>0</v>
      </c>
      <c r="DF96" s="75">
        <f t="shared" si="104"/>
        <v>3.141592654</v>
      </c>
      <c r="DG96" s="75">
        <f t="shared" si="105"/>
        <v>30.44820727</v>
      </c>
      <c r="DH96" s="50">
        <f t="shared" ref="DH96:DJ96" si="1718">DH$1*AA96</f>
        <v>3.141592654</v>
      </c>
      <c r="DI96" s="50">
        <f t="shared" si="1718"/>
        <v>0</v>
      </c>
      <c r="DJ96" s="50">
        <f t="shared" si="1718"/>
        <v>0</v>
      </c>
      <c r="DK96" s="72">
        <f t="shared" si="107"/>
        <v>3.141592654</v>
      </c>
      <c r="DL96" s="72">
        <f t="shared" si="108"/>
        <v>3.141592654</v>
      </c>
      <c r="DM96" s="72">
        <f t="shared" si="109"/>
        <v>3.141592654</v>
      </c>
      <c r="DN96" s="73">
        <f t="shared" ref="DN96:DP96" si="1719">POWER(AE96,DN$1)</f>
        <v>2.721111534</v>
      </c>
      <c r="DO96" s="73">
        <f t="shared" si="1719"/>
        <v>6.277361113</v>
      </c>
      <c r="DP96" s="73">
        <f t="shared" si="1719"/>
        <v>0.377800655</v>
      </c>
      <c r="DQ96" s="74">
        <f t="shared" si="111"/>
        <v>6.453364004</v>
      </c>
      <c r="DR96" s="75">
        <f t="shared" si="112"/>
        <v>116.1605521</v>
      </c>
      <c r="DS96" s="75">
        <f t="shared" si="113"/>
        <v>0</v>
      </c>
      <c r="DT96" s="75">
        <f t="shared" si="114"/>
        <v>0</v>
      </c>
      <c r="DU96" s="75">
        <f t="shared" si="115"/>
        <v>116.1605521</v>
      </c>
      <c r="DV96" s="50">
        <f t="shared" si="116"/>
        <v>0</v>
      </c>
      <c r="DW96" s="72">
        <f t="shared" si="117"/>
        <v>0</v>
      </c>
      <c r="DX96" s="72">
        <f t="shared" si="118"/>
        <v>0</v>
      </c>
      <c r="DY96" s="72">
        <f t="shared" si="119"/>
        <v>0</v>
      </c>
      <c r="DZ96" s="73">
        <f t="shared" si="120"/>
        <v>0.1427333349</v>
      </c>
      <c r="EA96" s="74">
        <f t="shared" si="121"/>
        <v>0.1427333349</v>
      </c>
      <c r="EB96" s="75">
        <f t="shared" si="122"/>
        <v>3.853800042</v>
      </c>
      <c r="EC96" s="75">
        <f t="shared" si="123"/>
        <v>0</v>
      </c>
      <c r="ED96" s="75">
        <f t="shared" si="124"/>
        <v>0</v>
      </c>
      <c r="EE96" s="75">
        <f t="shared" si="125"/>
        <v>3.853800042</v>
      </c>
      <c r="EF96" s="76">
        <f t="shared" ref="EF96:EG96" si="1720">CH96+CR96+DD96+DR96+EB96</f>
        <v>787.236179</v>
      </c>
      <c r="EG96" s="76">
        <f t="shared" si="1720"/>
        <v>0</v>
      </c>
      <c r="EH96" s="76">
        <f t="shared" si="127"/>
        <v>0</v>
      </c>
      <c r="EI96" s="77">
        <f t="shared" si="128"/>
        <v>787.236179</v>
      </c>
      <c r="EJ96" s="50">
        <f t="shared" si="129"/>
        <v>0</v>
      </c>
      <c r="EK96" s="72">
        <f t="shared" si="130"/>
        <v>0</v>
      </c>
      <c r="EL96" s="72">
        <f t="shared" si="131"/>
        <v>0</v>
      </c>
      <c r="EM96" s="72">
        <f t="shared" si="132"/>
        <v>0</v>
      </c>
      <c r="EN96" s="73">
        <f t="shared" si="133"/>
        <v>28.0577294</v>
      </c>
      <c r="EO96" s="74">
        <f t="shared" si="134"/>
        <v>28.0577294</v>
      </c>
      <c r="EP96" s="75">
        <f t="shared" si="135"/>
        <v>145.7922386</v>
      </c>
      <c r="EQ96" s="75">
        <f t="shared" si="136"/>
        <v>0</v>
      </c>
      <c r="ER96" s="75">
        <f t="shared" si="137"/>
        <v>0</v>
      </c>
      <c r="ES96" s="75">
        <f t="shared" si="138"/>
        <v>145.7922386</v>
      </c>
      <c r="ET96" s="76">
        <f t="shared" ref="ET96:EU96" si="1721">BV96+EP96</f>
        <v>22.15568097</v>
      </c>
      <c r="EU96" s="76">
        <f t="shared" si="1721"/>
        <v>0</v>
      </c>
      <c r="EV96" s="76">
        <f t="shared" si="140"/>
        <v>0</v>
      </c>
      <c r="EW96" s="77">
        <f t="shared" si="141"/>
        <v>22.15568097</v>
      </c>
      <c r="EX96" s="50">
        <f t="shared" si="142"/>
        <v>0</v>
      </c>
      <c r="EY96" s="72">
        <f t="shared" si="143"/>
        <v>0</v>
      </c>
      <c r="EZ96" s="72">
        <f t="shared" si="144"/>
        <v>0</v>
      </c>
      <c r="FA96" s="72">
        <f t="shared" si="145"/>
        <v>0</v>
      </c>
      <c r="FB96" s="73">
        <f t="shared" si="146"/>
        <v>2.808633259</v>
      </c>
      <c r="FC96" s="74">
        <f t="shared" si="147"/>
        <v>2.808633259</v>
      </c>
      <c r="FD96" s="75">
        <f t="shared" si="148"/>
        <v>0.7430712317</v>
      </c>
      <c r="FE96" s="75">
        <f t="shared" si="149"/>
        <v>0</v>
      </c>
      <c r="FF96" s="75">
        <f t="shared" si="150"/>
        <v>0</v>
      </c>
      <c r="FG96" s="75">
        <f t="shared" si="151"/>
        <v>0.7430712317</v>
      </c>
      <c r="FH96" s="50">
        <f t="shared" si="152"/>
        <v>6.283185307</v>
      </c>
      <c r="FI96" s="72">
        <f t="shared" si="153"/>
        <v>6.283185307</v>
      </c>
      <c r="FJ96" s="72">
        <f t="shared" si="154"/>
        <v>0</v>
      </c>
      <c r="FK96" s="72">
        <f t="shared" si="155"/>
        <v>0</v>
      </c>
      <c r="FL96" s="73">
        <f t="shared" si="156"/>
        <v>7.40444798</v>
      </c>
      <c r="FM96" s="74">
        <f t="shared" si="157"/>
        <v>7.40444798</v>
      </c>
      <c r="FN96" s="75">
        <f t="shared" si="158"/>
        <v>-7.40444798</v>
      </c>
      <c r="FO96" s="75">
        <f t="shared" si="159"/>
        <v>0</v>
      </c>
      <c r="FP96" s="75">
        <f t="shared" si="160"/>
        <v>3.141592654</v>
      </c>
      <c r="FQ96" s="75">
        <f t="shared" si="161"/>
        <v>7.40444798</v>
      </c>
      <c r="FR96" s="76">
        <f t="shared" si="162"/>
        <v>11.42763536</v>
      </c>
      <c r="FS96" s="76">
        <f t="shared" si="163"/>
        <v>0</v>
      </c>
      <c r="FT96" s="76">
        <f t="shared" si="164"/>
        <v>0</v>
      </c>
      <c r="FU96" s="77">
        <f t="shared" si="165"/>
        <v>11.42763536</v>
      </c>
      <c r="FV96" s="50">
        <f t="shared" si="166"/>
        <v>0</v>
      </c>
      <c r="FW96" s="50">
        <f t="shared" si="167"/>
        <v>0</v>
      </c>
      <c r="FX96" s="72">
        <f t="shared" si="168"/>
        <v>0</v>
      </c>
      <c r="FY96" s="72">
        <f t="shared" si="169"/>
        <v>0</v>
      </c>
      <c r="FZ96" s="72">
        <f t="shared" si="170"/>
        <v>0</v>
      </c>
      <c r="GA96" s="73">
        <f t="shared" si="171"/>
        <v>11.42763536</v>
      </c>
      <c r="GB96" s="73">
        <f t="shared" si="172"/>
        <v>1.345766001</v>
      </c>
      <c r="GC96" s="74">
        <f t="shared" si="173"/>
        <v>15.37892314</v>
      </c>
      <c r="GD96" s="75">
        <f t="shared" si="174"/>
        <v>1.708769238</v>
      </c>
      <c r="GE96" s="75">
        <f t="shared" si="175"/>
        <v>0</v>
      </c>
      <c r="GF96" s="75">
        <f t="shared" si="176"/>
        <v>0</v>
      </c>
      <c r="GG96" s="75">
        <f t="shared" si="177"/>
        <v>1.708769238</v>
      </c>
      <c r="GH96" s="78">
        <f t="shared" si="178"/>
        <v>-0.5</v>
      </c>
      <c r="GI96" s="78">
        <f t="shared" si="179"/>
        <v>-0.8660254038</v>
      </c>
      <c r="GJ96" s="78">
        <f t="shared" si="180"/>
        <v>-2.094395102</v>
      </c>
      <c r="GK96" s="78">
        <f t="shared" si="181"/>
        <v>1</v>
      </c>
      <c r="GL96" s="79">
        <f t="shared" si="182"/>
        <v>-0.5</v>
      </c>
      <c r="GM96" s="79">
        <f t="shared" si="183"/>
        <v>0.8660254038</v>
      </c>
      <c r="GN96" s="79">
        <f t="shared" si="184"/>
        <v>2.094395102</v>
      </c>
      <c r="GO96" s="79">
        <f t="shared" si="185"/>
        <v>1</v>
      </c>
      <c r="GP96" s="50">
        <f t="shared" si="186"/>
        <v>-2.094395102</v>
      </c>
      <c r="GQ96" s="50">
        <f t="shared" si="187"/>
        <v>0</v>
      </c>
      <c r="GR96" s="72">
        <f t="shared" si="188"/>
        <v>-2.094395102</v>
      </c>
      <c r="GS96" s="72">
        <f t="shared" si="189"/>
        <v>-2.094395102</v>
      </c>
      <c r="GT96" s="72">
        <f t="shared" si="190"/>
        <v>-2.094395102</v>
      </c>
      <c r="GU96" s="73">
        <f t="shared" si="191"/>
        <v>1</v>
      </c>
      <c r="GV96" s="73">
        <f t="shared" si="192"/>
        <v>0.7430712317</v>
      </c>
      <c r="GW96" s="74">
        <f t="shared" si="193"/>
        <v>0.7430712317</v>
      </c>
      <c r="GX96" s="75">
        <f t="shared" si="194"/>
        <v>-0.3715356158</v>
      </c>
      <c r="GY96" s="75">
        <f t="shared" si="195"/>
        <v>-0.6435185634</v>
      </c>
      <c r="GZ96" s="75">
        <f t="shared" si="196"/>
        <v>-2.094395102</v>
      </c>
      <c r="HA96" s="75">
        <f t="shared" si="197"/>
        <v>0.7430712317</v>
      </c>
      <c r="HB96" s="50">
        <f t="shared" si="198"/>
        <v>2.094395102</v>
      </c>
      <c r="HC96" s="50">
        <f t="shared" si="199"/>
        <v>0</v>
      </c>
      <c r="HD96" s="72">
        <f t="shared" si="200"/>
        <v>2.094395102</v>
      </c>
      <c r="HE96" s="72">
        <f t="shared" si="201"/>
        <v>2.094395102</v>
      </c>
      <c r="HF96" s="72">
        <f t="shared" si="202"/>
        <v>2.094395102</v>
      </c>
      <c r="HG96" s="73">
        <f t="shared" si="203"/>
        <v>1</v>
      </c>
      <c r="HH96" s="73">
        <f t="shared" si="204"/>
        <v>1.708769238</v>
      </c>
      <c r="HI96" s="74">
        <f t="shared" si="205"/>
        <v>1.708769238</v>
      </c>
      <c r="HJ96" s="75">
        <f t="shared" si="206"/>
        <v>-0.8543846188</v>
      </c>
      <c r="HK96" s="75">
        <f t="shared" si="207"/>
        <v>1.479837569</v>
      </c>
      <c r="HL96" s="75">
        <f t="shared" si="208"/>
        <v>2.094395102</v>
      </c>
      <c r="HM96" s="75">
        <f t="shared" si="209"/>
        <v>1.708769238</v>
      </c>
      <c r="HN96" s="50">
        <f t="shared" si="210"/>
        <v>2.094395102</v>
      </c>
      <c r="HO96" s="50">
        <f t="shared" si="211"/>
        <v>0</v>
      </c>
      <c r="HP96" s="72">
        <f t="shared" si="212"/>
        <v>2.094395102</v>
      </c>
      <c r="HQ96" s="72">
        <f t="shared" si="213"/>
        <v>2.094395102</v>
      </c>
      <c r="HR96" s="72">
        <f t="shared" si="214"/>
        <v>2.094395102</v>
      </c>
      <c r="HS96" s="73">
        <f t="shared" si="215"/>
        <v>1</v>
      </c>
      <c r="HT96" s="73">
        <f t="shared" si="216"/>
        <v>0.7430712317</v>
      </c>
      <c r="HU96" s="74">
        <f t="shared" si="217"/>
        <v>0.7430712317</v>
      </c>
      <c r="HV96" s="75">
        <f t="shared" si="218"/>
        <v>-0.3715356158</v>
      </c>
      <c r="HW96" s="75">
        <f t="shared" si="219"/>
        <v>0.6435185634</v>
      </c>
      <c r="HX96" s="75">
        <f t="shared" si="220"/>
        <v>2.094395102</v>
      </c>
      <c r="HY96" s="75">
        <f t="shared" si="221"/>
        <v>0.7430712317</v>
      </c>
      <c r="HZ96" s="50">
        <f t="shared" si="222"/>
        <v>-2.094395102</v>
      </c>
      <c r="IA96" s="50">
        <f t="shared" si="223"/>
        <v>0</v>
      </c>
      <c r="IB96" s="72">
        <f t="shared" si="224"/>
        <v>-2.094395102</v>
      </c>
      <c r="IC96" s="72">
        <f t="shared" si="225"/>
        <v>-2.094395102</v>
      </c>
      <c r="ID96" s="72">
        <f t="shared" si="226"/>
        <v>-2.094395102</v>
      </c>
      <c r="IE96" s="73">
        <f t="shared" si="227"/>
        <v>1</v>
      </c>
      <c r="IF96" s="73">
        <f t="shared" si="228"/>
        <v>1.708769238</v>
      </c>
      <c r="IG96" s="74">
        <f t="shared" si="229"/>
        <v>1.708769238</v>
      </c>
      <c r="IH96" s="75">
        <f t="shared" si="230"/>
        <v>-0.8543846188</v>
      </c>
      <c r="II96" s="75">
        <f t="shared" si="231"/>
        <v>-1.479837569</v>
      </c>
      <c r="IJ96" s="75">
        <f t="shared" si="232"/>
        <v>-2.094395102</v>
      </c>
      <c r="IK96" s="75">
        <f t="shared" si="233"/>
        <v>1.708769238</v>
      </c>
    </row>
    <row r="97" ht="12.75" customHeight="1">
      <c r="A97" s="80">
        <f>'Cubic Input'!P101</f>
        <v>0.1421007032</v>
      </c>
      <c r="B97" s="80">
        <f>'Cubic Input'!Q101</f>
        <v>-0.6651269559</v>
      </c>
      <c r="C97" s="80">
        <f>'Cubic Input'!R101</f>
        <v>0.7895428053</v>
      </c>
      <c r="D97" s="80">
        <f>'Cubic Input'!S101</f>
        <v>-0.1065980317</v>
      </c>
      <c r="E97" s="80">
        <f t="shared" ref="E97:H97" si="1722">0</f>
        <v>0</v>
      </c>
      <c r="F97" s="80">
        <f t="shared" si="1722"/>
        <v>0</v>
      </c>
      <c r="G97" s="80">
        <f t="shared" si="1722"/>
        <v>0</v>
      </c>
      <c r="H97" s="81">
        <f t="shared" si="1722"/>
        <v>0</v>
      </c>
      <c r="I97" s="65">
        <f>'Cubic Input'!M101</f>
        <v>0.1261418084</v>
      </c>
      <c r="J97" s="66">
        <f t="shared" si="27"/>
        <v>0.154443379</v>
      </c>
      <c r="K97" s="66">
        <f t="shared" si="28"/>
        <v>0.154443379</v>
      </c>
      <c r="L97" s="67">
        <f t="shared" si="29"/>
        <v>2.777425255</v>
      </c>
      <c r="M97" s="67">
        <f t="shared" si="30"/>
        <v>0</v>
      </c>
      <c r="N97" s="68">
        <f t="shared" si="31"/>
        <v>1.748804587</v>
      </c>
      <c r="O97" s="68">
        <f t="shared" si="32"/>
        <v>0</v>
      </c>
      <c r="P97" s="69">
        <f t="shared" si="33"/>
        <v>0.154443379</v>
      </c>
      <c r="Q97" s="69">
        <f t="shared" si="34"/>
        <v>0</v>
      </c>
      <c r="R97" s="70">
        <f t="shared" ref="R97:U97" si="1723">ATAN2(A97,E97)</f>
        <v>0</v>
      </c>
      <c r="S97" s="70">
        <f t="shared" si="1723"/>
        <v>3.141592654</v>
      </c>
      <c r="T97" s="70">
        <f t="shared" si="1723"/>
        <v>0</v>
      </c>
      <c r="U97" s="70">
        <f t="shared" si="1723"/>
        <v>3.141592654</v>
      </c>
      <c r="V97" s="70">
        <f t="shared" ref="V97:Y97" si="1724">SQRT(POWER(A97,2)+POWER(E97,2))</f>
        <v>0.1421007032</v>
      </c>
      <c r="W97" s="70">
        <f t="shared" si="1724"/>
        <v>0.6651269559</v>
      </c>
      <c r="X97" s="70">
        <f t="shared" si="1724"/>
        <v>0.7895428053</v>
      </c>
      <c r="Y97" s="70">
        <f t="shared" si="1724"/>
        <v>0.1065980317</v>
      </c>
      <c r="Z97" s="71">
        <f t="shared" ref="Z97:AC97" si="1725">R97-$R97</f>
        <v>0</v>
      </c>
      <c r="AA97" s="71">
        <f t="shared" si="1725"/>
        <v>3.141592654</v>
      </c>
      <c r="AB97" s="71">
        <f t="shared" si="1725"/>
        <v>0</v>
      </c>
      <c r="AC97" s="71">
        <f t="shared" si="1725"/>
        <v>3.141592654</v>
      </c>
      <c r="AD97" s="71">
        <f t="shared" ref="AD97:AG97" si="1726">V97/$V97</f>
        <v>1</v>
      </c>
      <c r="AE97" s="71">
        <f t="shared" si="1726"/>
        <v>4.680673221</v>
      </c>
      <c r="AF97" s="71">
        <f t="shared" si="1726"/>
        <v>5.556220256</v>
      </c>
      <c r="AG97" s="71">
        <f t="shared" si="1726"/>
        <v>0.7501583687</v>
      </c>
      <c r="AH97" s="80">
        <f t="shared" ref="AH97:AK97" si="1727">AD97*COS(Z97)</f>
        <v>1</v>
      </c>
      <c r="AI97" s="80">
        <f t="shared" si="1727"/>
        <v>-4.680673221</v>
      </c>
      <c r="AJ97" s="80">
        <f t="shared" si="1727"/>
        <v>5.556220256</v>
      </c>
      <c r="AK97" s="80">
        <f t="shared" si="1727"/>
        <v>-0.7501583687</v>
      </c>
      <c r="AL97" s="80">
        <f t="shared" ref="AL97:AO97" si="1728">AD97*SIN(Z97)</f>
        <v>0</v>
      </c>
      <c r="AM97" s="80">
        <f t="shared" si="1728"/>
        <v>0</v>
      </c>
      <c r="AN97" s="80">
        <f t="shared" si="1728"/>
        <v>0</v>
      </c>
      <c r="AO97" s="80">
        <f t="shared" si="1728"/>
        <v>0</v>
      </c>
      <c r="AP97" s="50">
        <f t="shared" si="41"/>
        <v>9.424777961</v>
      </c>
      <c r="AQ97" s="72">
        <f t="shared" si="42"/>
        <v>9.424777961</v>
      </c>
      <c r="AR97" s="72">
        <f t="shared" si="43"/>
        <v>3.141592654</v>
      </c>
      <c r="AS97" s="72">
        <f t="shared" si="44"/>
        <v>3.141592654</v>
      </c>
      <c r="AT97" s="73">
        <f t="shared" si="45"/>
        <v>102.5474738</v>
      </c>
      <c r="AU97" s="74">
        <f t="shared" si="46"/>
        <v>102.5474738</v>
      </c>
      <c r="AV97" s="75">
        <f t="shared" si="47"/>
        <v>205.0949477</v>
      </c>
      <c r="AW97" s="75">
        <f t="shared" si="48"/>
        <v>0</v>
      </c>
      <c r="AX97" s="75">
        <f t="shared" si="49"/>
        <v>0</v>
      </c>
      <c r="AY97" s="75">
        <f t="shared" si="50"/>
        <v>205.0949477</v>
      </c>
      <c r="AZ97" s="50">
        <f t="shared" ref="AZ97:BA97" si="1729">AZ$1*AA97</f>
        <v>3.141592654</v>
      </c>
      <c r="BA97" s="50">
        <f t="shared" si="1729"/>
        <v>0</v>
      </c>
      <c r="BB97" s="72">
        <f t="shared" si="52"/>
        <v>3.141592654</v>
      </c>
      <c r="BC97" s="72">
        <f t="shared" si="53"/>
        <v>3.141592654</v>
      </c>
      <c r="BD97" s="72">
        <f t="shared" si="54"/>
        <v>3.141592654</v>
      </c>
      <c r="BE97" s="73">
        <f t="shared" ref="BE97:BF97" si="1730">POWER(AE97,BE$1)</f>
        <v>4.680673221</v>
      </c>
      <c r="BF97" s="73">
        <f t="shared" si="1730"/>
        <v>5.556220256</v>
      </c>
      <c r="BG97" s="74">
        <f t="shared" si="56"/>
        <v>26.00685136</v>
      </c>
      <c r="BH97" s="75">
        <f t="shared" si="57"/>
        <v>-234.0616623</v>
      </c>
      <c r="BI97" s="75">
        <f t="shared" si="58"/>
        <v>0</v>
      </c>
      <c r="BJ97" s="75">
        <f t="shared" si="59"/>
        <v>3.141592654</v>
      </c>
      <c r="BK97" s="75">
        <f t="shared" si="60"/>
        <v>234.0616623</v>
      </c>
      <c r="BL97" s="50">
        <f t="shared" si="61"/>
        <v>3.141592654</v>
      </c>
      <c r="BM97" s="72">
        <f t="shared" si="62"/>
        <v>3.141592654</v>
      </c>
      <c r="BN97" s="72">
        <f t="shared" si="63"/>
        <v>3.141592654</v>
      </c>
      <c r="BO97" s="72">
        <f t="shared" si="64"/>
        <v>3.141592654</v>
      </c>
      <c r="BP97" s="73">
        <f t="shared" si="65"/>
        <v>0.7501583687</v>
      </c>
      <c r="BQ97" s="74">
        <f t="shared" si="66"/>
        <v>0.7501583687</v>
      </c>
      <c r="BR97" s="75">
        <f t="shared" si="67"/>
        <v>20.25427595</v>
      </c>
      <c r="BS97" s="75">
        <f t="shared" si="68"/>
        <v>0</v>
      </c>
      <c r="BT97" s="75">
        <f t="shared" si="69"/>
        <v>0</v>
      </c>
      <c r="BU97" s="75">
        <f t="shared" si="70"/>
        <v>20.25427595</v>
      </c>
      <c r="BV97" s="76">
        <f t="shared" ref="BV97:BW97" si="1731">AV97+BH97+BR97</f>
        <v>-8.712438667</v>
      </c>
      <c r="BW97" s="76">
        <f t="shared" si="1731"/>
        <v>0</v>
      </c>
      <c r="BX97" s="76">
        <f t="shared" si="72"/>
        <v>3.141592654</v>
      </c>
      <c r="BY97" s="77">
        <f t="shared" si="73"/>
        <v>8.712438667</v>
      </c>
      <c r="BZ97" s="50">
        <f t="shared" ref="BZ97:CA97" si="1732">BZ$1*AA97</f>
        <v>6.283185307</v>
      </c>
      <c r="CA97" s="50">
        <f t="shared" si="1732"/>
        <v>0</v>
      </c>
      <c r="CB97" s="72">
        <f t="shared" si="75"/>
        <v>6.283185307</v>
      </c>
      <c r="CC97" s="72">
        <f t="shared" si="76"/>
        <v>0</v>
      </c>
      <c r="CD97" s="72">
        <f t="shared" si="77"/>
        <v>0</v>
      </c>
      <c r="CE97" s="73">
        <f t="shared" ref="CE97:CF97" si="1733">POWER(AE97,CE$1)</f>
        <v>21.9087018</v>
      </c>
      <c r="CF97" s="73">
        <f t="shared" si="1733"/>
        <v>30.87158354</v>
      </c>
      <c r="CG97" s="74">
        <f t="shared" si="79"/>
        <v>676.3563179</v>
      </c>
      <c r="CH97" s="75">
        <f t="shared" si="80"/>
        <v>-676.3563179</v>
      </c>
      <c r="CI97" s="75">
        <f t="shared" si="81"/>
        <v>0</v>
      </c>
      <c r="CJ97" s="75">
        <f t="shared" si="82"/>
        <v>3.141592654</v>
      </c>
      <c r="CK97" s="75">
        <f t="shared" si="83"/>
        <v>676.3563179</v>
      </c>
      <c r="CL97" s="50">
        <f t="shared" si="84"/>
        <v>0</v>
      </c>
      <c r="CM97" s="72">
        <f t="shared" si="85"/>
        <v>0</v>
      </c>
      <c r="CN97" s="72">
        <f t="shared" si="86"/>
        <v>0</v>
      </c>
      <c r="CO97" s="72">
        <f t="shared" si="87"/>
        <v>0</v>
      </c>
      <c r="CP97" s="73">
        <f t="shared" si="88"/>
        <v>171.5293178</v>
      </c>
      <c r="CQ97" s="74">
        <f t="shared" si="89"/>
        <v>171.5293178</v>
      </c>
      <c r="CR97" s="75">
        <f t="shared" si="90"/>
        <v>686.1172712</v>
      </c>
      <c r="CS97" s="75">
        <f t="shared" si="91"/>
        <v>0</v>
      </c>
      <c r="CT97" s="75">
        <f t="shared" si="92"/>
        <v>0</v>
      </c>
      <c r="CU97" s="75">
        <f t="shared" si="93"/>
        <v>686.1172712</v>
      </c>
      <c r="CV97" s="50">
        <f t="shared" si="94"/>
        <v>9.424777961</v>
      </c>
      <c r="CW97" s="50">
        <f t="shared" si="95"/>
        <v>3.141592654</v>
      </c>
      <c r="CX97" s="72">
        <f t="shared" si="96"/>
        <v>12.56637061</v>
      </c>
      <c r="CY97" s="72">
        <f t="shared" si="97"/>
        <v>0</v>
      </c>
      <c r="CZ97" s="72">
        <f t="shared" si="98"/>
        <v>0</v>
      </c>
      <c r="DA97" s="73">
        <f t="shared" si="99"/>
        <v>102.5474738</v>
      </c>
      <c r="DB97" s="73">
        <f t="shared" si="100"/>
        <v>0.7501583687</v>
      </c>
      <c r="DC97" s="74">
        <f t="shared" si="101"/>
        <v>76.92684568</v>
      </c>
      <c r="DD97" s="75">
        <f t="shared" si="102"/>
        <v>307.7073827</v>
      </c>
      <c r="DE97" s="75">
        <f t="shared" si="103"/>
        <v>0</v>
      </c>
      <c r="DF97" s="75">
        <f t="shared" si="104"/>
        <v>0</v>
      </c>
      <c r="DG97" s="75">
        <f t="shared" si="105"/>
        <v>307.7073827</v>
      </c>
      <c r="DH97" s="50">
        <f t="shared" ref="DH97:DJ97" si="1734">DH$1*AA97</f>
        <v>3.141592654</v>
      </c>
      <c r="DI97" s="50">
        <f t="shared" si="1734"/>
        <v>0</v>
      </c>
      <c r="DJ97" s="50">
        <f t="shared" si="1734"/>
        <v>3.141592654</v>
      </c>
      <c r="DK97" s="72">
        <f t="shared" si="107"/>
        <v>6.283185307</v>
      </c>
      <c r="DL97" s="72">
        <f t="shared" si="108"/>
        <v>0</v>
      </c>
      <c r="DM97" s="72">
        <f t="shared" si="109"/>
        <v>0</v>
      </c>
      <c r="DN97" s="73">
        <f t="shared" ref="DN97:DP97" si="1735">POWER(AE97,DN$1)</f>
        <v>4.680673221</v>
      </c>
      <c r="DO97" s="73">
        <f t="shared" si="1735"/>
        <v>5.556220256</v>
      </c>
      <c r="DP97" s="73">
        <f t="shared" si="1735"/>
        <v>0.7501583687</v>
      </c>
      <c r="DQ97" s="74">
        <f t="shared" si="111"/>
        <v>19.50925719</v>
      </c>
      <c r="DR97" s="75">
        <f t="shared" si="112"/>
        <v>-351.1666295</v>
      </c>
      <c r="DS97" s="75">
        <f t="shared" si="113"/>
        <v>0</v>
      </c>
      <c r="DT97" s="75">
        <f t="shared" si="114"/>
        <v>3.141592654</v>
      </c>
      <c r="DU97" s="75">
        <f t="shared" si="115"/>
        <v>351.1666295</v>
      </c>
      <c r="DV97" s="50">
        <f t="shared" si="116"/>
        <v>6.283185307</v>
      </c>
      <c r="DW97" s="72">
        <f t="shared" si="117"/>
        <v>6.283185307</v>
      </c>
      <c r="DX97" s="72">
        <f t="shared" si="118"/>
        <v>0</v>
      </c>
      <c r="DY97" s="72">
        <f t="shared" si="119"/>
        <v>0</v>
      </c>
      <c r="DZ97" s="73">
        <f t="shared" si="120"/>
        <v>0.5627375781</v>
      </c>
      <c r="EA97" s="74">
        <f t="shared" si="121"/>
        <v>0.5627375781</v>
      </c>
      <c r="EB97" s="75">
        <f t="shared" si="122"/>
        <v>15.19391461</v>
      </c>
      <c r="EC97" s="75">
        <f t="shared" si="123"/>
        <v>0</v>
      </c>
      <c r="ED97" s="75">
        <f t="shared" si="124"/>
        <v>0</v>
      </c>
      <c r="EE97" s="75">
        <f t="shared" si="125"/>
        <v>15.19391461</v>
      </c>
      <c r="EF97" s="76">
        <f t="shared" ref="EF97:EG97" si="1736">CH97+CR97+DD97+DR97+EB97</f>
        <v>-18.50437883</v>
      </c>
      <c r="EG97" s="76">
        <f t="shared" si="1736"/>
        <v>0</v>
      </c>
      <c r="EH97" s="76">
        <f t="shared" si="127"/>
        <v>3.141592654</v>
      </c>
      <c r="EI97" s="77">
        <f t="shared" si="128"/>
        <v>18.50437883</v>
      </c>
      <c r="EJ97" s="50">
        <f t="shared" si="129"/>
        <v>1.570796327</v>
      </c>
      <c r="EK97" s="72">
        <f t="shared" si="130"/>
        <v>1.570796327</v>
      </c>
      <c r="EL97" s="72">
        <f t="shared" si="131"/>
        <v>1.570796327</v>
      </c>
      <c r="EM97" s="72">
        <f t="shared" si="132"/>
        <v>1.570796327</v>
      </c>
      <c r="EN97" s="73">
        <f t="shared" si="133"/>
        <v>4.301671632</v>
      </c>
      <c r="EO97" s="74">
        <f t="shared" si="134"/>
        <v>4.301671632</v>
      </c>
      <c r="EP97" s="75">
        <f t="shared" si="135"/>
        <v>0</v>
      </c>
      <c r="EQ97" s="75">
        <f t="shared" si="136"/>
        <v>22.35214147</v>
      </c>
      <c r="ER97" s="75">
        <f t="shared" si="137"/>
        <v>1.570796327</v>
      </c>
      <c r="ES97" s="75">
        <f t="shared" si="138"/>
        <v>22.35214147</v>
      </c>
      <c r="ET97" s="76">
        <f t="shared" ref="ET97:EU97" si="1737">BV97+EP97</f>
        <v>-8.712438667</v>
      </c>
      <c r="EU97" s="76">
        <f t="shared" si="1737"/>
        <v>22.35214147</v>
      </c>
      <c r="EV97" s="76">
        <f t="shared" si="140"/>
        <v>1.942462245</v>
      </c>
      <c r="EW97" s="77">
        <f t="shared" si="141"/>
        <v>23.99009829</v>
      </c>
      <c r="EX97" s="50">
        <f t="shared" si="142"/>
        <v>0.647487415</v>
      </c>
      <c r="EY97" s="72">
        <f t="shared" si="143"/>
        <v>0.647487415</v>
      </c>
      <c r="EZ97" s="72">
        <f t="shared" si="144"/>
        <v>0.647487415</v>
      </c>
      <c r="FA97" s="72">
        <f t="shared" si="145"/>
        <v>0.647487415</v>
      </c>
      <c r="FB97" s="73">
        <f t="shared" si="146"/>
        <v>2.884102399</v>
      </c>
      <c r="FC97" s="74">
        <f t="shared" si="147"/>
        <v>2.884102399</v>
      </c>
      <c r="FD97" s="75">
        <f t="shared" si="148"/>
        <v>0.6086004241</v>
      </c>
      <c r="FE97" s="75">
        <f t="shared" si="149"/>
        <v>0.4602524363</v>
      </c>
      <c r="FF97" s="75">
        <f t="shared" si="150"/>
        <v>0.647487415</v>
      </c>
      <c r="FG97" s="75">
        <f t="shared" si="151"/>
        <v>0.7630378636</v>
      </c>
      <c r="FH97" s="50">
        <f t="shared" si="152"/>
        <v>6.283185307</v>
      </c>
      <c r="FI97" s="72">
        <f t="shared" si="153"/>
        <v>6.283185307</v>
      </c>
      <c r="FJ97" s="72">
        <f t="shared" si="154"/>
        <v>0</v>
      </c>
      <c r="FK97" s="72">
        <f t="shared" si="155"/>
        <v>0</v>
      </c>
      <c r="FL97" s="73">
        <f t="shared" si="156"/>
        <v>21.9087018</v>
      </c>
      <c r="FM97" s="74">
        <f t="shared" si="157"/>
        <v>21.9087018</v>
      </c>
      <c r="FN97" s="75">
        <f t="shared" si="158"/>
        <v>-21.9087018</v>
      </c>
      <c r="FO97" s="75">
        <f t="shared" si="159"/>
        <v>0</v>
      </c>
      <c r="FP97" s="75">
        <f t="shared" si="160"/>
        <v>3.141592654</v>
      </c>
      <c r="FQ97" s="75">
        <f t="shared" si="161"/>
        <v>21.9087018</v>
      </c>
      <c r="FR97" s="76">
        <f t="shared" si="162"/>
        <v>-5.240041032</v>
      </c>
      <c r="FS97" s="76">
        <f t="shared" si="163"/>
        <v>0</v>
      </c>
      <c r="FT97" s="76">
        <f t="shared" si="164"/>
        <v>3.141592654</v>
      </c>
      <c r="FU97" s="77">
        <f t="shared" si="165"/>
        <v>5.240041032</v>
      </c>
      <c r="FV97" s="50">
        <f t="shared" si="166"/>
        <v>3.141592654</v>
      </c>
      <c r="FW97" s="50">
        <f t="shared" si="167"/>
        <v>-0.647487415</v>
      </c>
      <c r="FX97" s="72">
        <f t="shared" si="168"/>
        <v>2.494105239</v>
      </c>
      <c r="FY97" s="72">
        <f t="shared" si="169"/>
        <v>2.494105239</v>
      </c>
      <c r="FZ97" s="72">
        <f t="shared" si="170"/>
        <v>2.494105239</v>
      </c>
      <c r="GA97" s="73">
        <f t="shared" si="171"/>
        <v>5.240041032</v>
      </c>
      <c r="GB97" s="73">
        <f t="shared" si="172"/>
        <v>1.310550954</v>
      </c>
      <c r="GC97" s="74">
        <f t="shared" si="173"/>
        <v>6.867340773</v>
      </c>
      <c r="GD97" s="75">
        <f t="shared" si="174"/>
        <v>-0.6086004241</v>
      </c>
      <c r="GE97" s="75">
        <f t="shared" si="175"/>
        <v>0.4602524363</v>
      </c>
      <c r="GF97" s="75">
        <f t="shared" si="176"/>
        <v>2.494105239</v>
      </c>
      <c r="GG97" s="75">
        <f t="shared" si="177"/>
        <v>0.7630378636</v>
      </c>
      <c r="GH97" s="78">
        <f t="shared" si="178"/>
        <v>-0.5</v>
      </c>
      <c r="GI97" s="78">
        <f t="shared" si="179"/>
        <v>-0.8660254038</v>
      </c>
      <c r="GJ97" s="78">
        <f t="shared" si="180"/>
        <v>-2.094395102</v>
      </c>
      <c r="GK97" s="78">
        <f t="shared" si="181"/>
        <v>1</v>
      </c>
      <c r="GL97" s="79">
        <f t="shared" si="182"/>
        <v>-0.5</v>
      </c>
      <c r="GM97" s="79">
        <f t="shared" si="183"/>
        <v>0.8660254038</v>
      </c>
      <c r="GN97" s="79">
        <f t="shared" si="184"/>
        <v>2.094395102</v>
      </c>
      <c r="GO97" s="79">
        <f t="shared" si="185"/>
        <v>1</v>
      </c>
      <c r="GP97" s="50">
        <f t="shared" si="186"/>
        <v>-2.094395102</v>
      </c>
      <c r="GQ97" s="50">
        <f t="shared" si="187"/>
        <v>0.647487415</v>
      </c>
      <c r="GR97" s="72">
        <f t="shared" si="188"/>
        <v>-1.446907687</v>
      </c>
      <c r="GS97" s="72">
        <f t="shared" si="189"/>
        <v>-1.446907687</v>
      </c>
      <c r="GT97" s="72">
        <f t="shared" si="190"/>
        <v>-1.446907687</v>
      </c>
      <c r="GU97" s="73">
        <f t="shared" si="191"/>
        <v>1</v>
      </c>
      <c r="GV97" s="73">
        <f t="shared" si="192"/>
        <v>0.7630378636</v>
      </c>
      <c r="GW97" s="74">
        <f t="shared" si="193"/>
        <v>0.7630378636</v>
      </c>
      <c r="GX97" s="75">
        <f t="shared" si="194"/>
        <v>0.09429008988</v>
      </c>
      <c r="GY97" s="75">
        <f t="shared" si="195"/>
        <v>-0.7571896462</v>
      </c>
      <c r="GZ97" s="75">
        <f t="shared" si="196"/>
        <v>-1.446907687</v>
      </c>
      <c r="HA97" s="75">
        <f t="shared" si="197"/>
        <v>0.7630378636</v>
      </c>
      <c r="HB97" s="50">
        <f t="shared" si="198"/>
        <v>2.094395102</v>
      </c>
      <c r="HC97" s="50">
        <f t="shared" si="199"/>
        <v>2.494105239</v>
      </c>
      <c r="HD97" s="72">
        <f t="shared" si="200"/>
        <v>4.588500341</v>
      </c>
      <c r="HE97" s="72">
        <f t="shared" si="201"/>
        <v>4.588500341</v>
      </c>
      <c r="HF97" s="72">
        <f t="shared" si="202"/>
        <v>-1.694684966</v>
      </c>
      <c r="HG97" s="73">
        <f t="shared" si="203"/>
        <v>1</v>
      </c>
      <c r="HH97" s="73">
        <f t="shared" si="204"/>
        <v>0.7630378636</v>
      </c>
      <c r="HI97" s="74">
        <f t="shared" si="205"/>
        <v>0.7630378636</v>
      </c>
      <c r="HJ97" s="75">
        <f t="shared" si="206"/>
        <v>-0.09429008988</v>
      </c>
      <c r="HK97" s="75">
        <f t="shared" si="207"/>
        <v>-0.7571896462</v>
      </c>
      <c r="HL97" s="75">
        <f t="shared" si="208"/>
        <v>-1.694684966</v>
      </c>
      <c r="HM97" s="75">
        <f t="shared" si="209"/>
        <v>0.7630378636</v>
      </c>
      <c r="HN97" s="50">
        <f t="shared" si="210"/>
        <v>2.094395102</v>
      </c>
      <c r="HO97" s="50">
        <f t="shared" si="211"/>
        <v>0.647487415</v>
      </c>
      <c r="HP97" s="72">
        <f t="shared" si="212"/>
        <v>2.741882517</v>
      </c>
      <c r="HQ97" s="72">
        <f t="shared" si="213"/>
        <v>2.741882517</v>
      </c>
      <c r="HR97" s="72">
        <f t="shared" si="214"/>
        <v>2.741882517</v>
      </c>
      <c r="HS97" s="73">
        <f t="shared" si="215"/>
        <v>1</v>
      </c>
      <c r="HT97" s="73">
        <f t="shared" si="216"/>
        <v>0.7630378636</v>
      </c>
      <c r="HU97" s="74">
        <f t="shared" si="217"/>
        <v>0.7630378636</v>
      </c>
      <c r="HV97" s="75">
        <f t="shared" si="218"/>
        <v>-0.702890514</v>
      </c>
      <c r="HW97" s="75">
        <f t="shared" si="219"/>
        <v>0.2969372099</v>
      </c>
      <c r="HX97" s="75">
        <f t="shared" si="220"/>
        <v>2.741882517</v>
      </c>
      <c r="HY97" s="75">
        <f t="shared" si="221"/>
        <v>0.7630378636</v>
      </c>
      <c r="HZ97" s="50">
        <f t="shared" si="222"/>
        <v>-2.094395102</v>
      </c>
      <c r="IA97" s="50">
        <f t="shared" si="223"/>
        <v>2.494105239</v>
      </c>
      <c r="IB97" s="72">
        <f t="shared" si="224"/>
        <v>0.3997101362</v>
      </c>
      <c r="IC97" s="72">
        <f t="shared" si="225"/>
        <v>0.3997101362</v>
      </c>
      <c r="ID97" s="72">
        <f t="shared" si="226"/>
        <v>0.3997101362</v>
      </c>
      <c r="IE97" s="73">
        <f t="shared" si="227"/>
        <v>1</v>
      </c>
      <c r="IF97" s="73">
        <f t="shared" si="228"/>
        <v>0.7630378636</v>
      </c>
      <c r="IG97" s="74">
        <f t="shared" si="229"/>
        <v>0.7630378636</v>
      </c>
      <c r="IH97" s="75">
        <f t="shared" si="230"/>
        <v>0.702890514</v>
      </c>
      <c r="II97" s="75">
        <f t="shared" si="231"/>
        <v>0.2969372099</v>
      </c>
      <c r="IJ97" s="75">
        <f t="shared" si="232"/>
        <v>0.3997101362</v>
      </c>
      <c r="IK97" s="75">
        <f t="shared" si="233"/>
        <v>0.7630378636</v>
      </c>
    </row>
    <row r="98" ht="12.75" customHeight="1">
      <c r="A98" s="80">
        <f>'Cubic Input'!P102</f>
        <v>0.1421007032</v>
      </c>
      <c r="B98" s="80">
        <f>'Cubic Input'!Q102</f>
        <v>-0.3395401624</v>
      </c>
      <c r="C98" s="80">
        <f>'Cubic Input'!R102</f>
        <v>0.8854167134</v>
      </c>
      <c r="D98" s="80">
        <f>'Cubic Input'!S102</f>
        <v>0.005875004495</v>
      </c>
      <c r="E98" s="80">
        <f t="shared" ref="E98:H98" si="1738">0</f>
        <v>0</v>
      </c>
      <c r="F98" s="80">
        <f t="shared" si="1738"/>
        <v>0</v>
      </c>
      <c r="G98" s="80">
        <f t="shared" si="1738"/>
        <v>0</v>
      </c>
      <c r="H98" s="81">
        <f t="shared" si="1738"/>
        <v>0</v>
      </c>
      <c r="I98" s="65">
        <f>'Cubic Input'!M102</f>
        <v>-0.001313022674</v>
      </c>
      <c r="J98" s="66">
        <f t="shared" si="27"/>
        <v>-0.006618454353</v>
      </c>
      <c r="K98" s="66">
        <f t="shared" si="28"/>
        <v>1.198025914</v>
      </c>
      <c r="L98" s="67">
        <f t="shared" si="29"/>
        <v>-0.006618454353</v>
      </c>
      <c r="M98" s="67">
        <f t="shared" si="30"/>
        <v>0</v>
      </c>
      <c r="N98" s="68">
        <f t="shared" si="31"/>
        <v>1.198025914</v>
      </c>
      <c r="O98" s="68">
        <f t="shared" si="32"/>
        <v>-2.19351367</v>
      </c>
      <c r="P98" s="69">
        <f t="shared" si="33"/>
        <v>1.198025914</v>
      </c>
      <c r="Q98" s="69">
        <f t="shared" si="34"/>
        <v>2.19351367</v>
      </c>
      <c r="R98" s="70">
        <f t="shared" ref="R98:U98" si="1739">ATAN2(A98,E98)</f>
        <v>0</v>
      </c>
      <c r="S98" s="70">
        <f t="shared" si="1739"/>
        <v>3.141592654</v>
      </c>
      <c r="T98" s="70">
        <f t="shared" si="1739"/>
        <v>0</v>
      </c>
      <c r="U98" s="70">
        <f t="shared" si="1739"/>
        <v>0</v>
      </c>
      <c r="V98" s="70">
        <f t="shared" ref="V98:Y98" si="1740">SQRT(POWER(A98,2)+POWER(E98,2))</f>
        <v>0.1421007032</v>
      </c>
      <c r="W98" s="70">
        <f t="shared" si="1740"/>
        <v>0.3395401624</v>
      </c>
      <c r="X98" s="70">
        <f t="shared" si="1740"/>
        <v>0.8854167134</v>
      </c>
      <c r="Y98" s="70">
        <f t="shared" si="1740"/>
        <v>0.005875004495</v>
      </c>
      <c r="Z98" s="71">
        <f t="shared" ref="Z98:AC98" si="1741">R98-$R98</f>
        <v>0</v>
      </c>
      <c r="AA98" s="71">
        <f t="shared" si="1741"/>
        <v>3.141592654</v>
      </c>
      <c r="AB98" s="71">
        <f t="shared" si="1741"/>
        <v>0</v>
      </c>
      <c r="AC98" s="71">
        <f t="shared" si="1741"/>
        <v>0</v>
      </c>
      <c r="AD98" s="71">
        <f t="shared" ref="AD98:AG98" si="1742">V98/$V98</f>
        <v>1</v>
      </c>
      <c r="AE98" s="71">
        <f t="shared" si="1742"/>
        <v>2.389433373</v>
      </c>
      <c r="AF98" s="71">
        <f t="shared" si="1742"/>
        <v>6.230910149</v>
      </c>
      <c r="AG98" s="71">
        <f t="shared" si="1742"/>
        <v>0.0413439509</v>
      </c>
      <c r="AH98" s="80">
        <f t="shared" ref="AH98:AK98" si="1743">AD98*COS(Z98)</f>
        <v>1</v>
      </c>
      <c r="AI98" s="80">
        <f t="shared" si="1743"/>
        <v>-2.389433373</v>
      </c>
      <c r="AJ98" s="80">
        <f t="shared" si="1743"/>
        <v>6.230910149</v>
      </c>
      <c r="AK98" s="80">
        <f t="shared" si="1743"/>
        <v>0.0413439509</v>
      </c>
      <c r="AL98" s="80">
        <f t="shared" ref="AL98:AO98" si="1744">AD98*SIN(Z98)</f>
        <v>0</v>
      </c>
      <c r="AM98" s="80">
        <f t="shared" si="1744"/>
        <v>0</v>
      </c>
      <c r="AN98" s="80">
        <f t="shared" si="1744"/>
        <v>0</v>
      </c>
      <c r="AO98" s="80">
        <f t="shared" si="1744"/>
        <v>0</v>
      </c>
      <c r="AP98" s="50">
        <f t="shared" si="41"/>
        <v>9.424777961</v>
      </c>
      <c r="AQ98" s="72">
        <f t="shared" si="42"/>
        <v>9.424777961</v>
      </c>
      <c r="AR98" s="72">
        <f t="shared" si="43"/>
        <v>3.141592654</v>
      </c>
      <c r="AS98" s="72">
        <f t="shared" si="44"/>
        <v>3.141592654</v>
      </c>
      <c r="AT98" s="73">
        <f t="shared" si="45"/>
        <v>13.64221141</v>
      </c>
      <c r="AU98" s="74">
        <f t="shared" si="46"/>
        <v>13.64221141</v>
      </c>
      <c r="AV98" s="75">
        <f t="shared" si="47"/>
        <v>27.28442281</v>
      </c>
      <c r="AW98" s="75">
        <f t="shared" si="48"/>
        <v>0</v>
      </c>
      <c r="AX98" s="75">
        <f t="shared" si="49"/>
        <v>0</v>
      </c>
      <c r="AY98" s="75">
        <f t="shared" si="50"/>
        <v>27.28442281</v>
      </c>
      <c r="AZ98" s="50">
        <f t="shared" ref="AZ98:BA98" si="1745">AZ$1*AA98</f>
        <v>3.141592654</v>
      </c>
      <c r="BA98" s="50">
        <f t="shared" si="1745"/>
        <v>0</v>
      </c>
      <c r="BB98" s="72">
        <f t="shared" si="52"/>
        <v>3.141592654</v>
      </c>
      <c r="BC98" s="72">
        <f t="shared" si="53"/>
        <v>3.141592654</v>
      </c>
      <c r="BD98" s="72">
        <f t="shared" si="54"/>
        <v>3.141592654</v>
      </c>
      <c r="BE98" s="73">
        <f t="shared" ref="BE98:BF98" si="1746">POWER(AE98,BE$1)</f>
        <v>2.389433373</v>
      </c>
      <c r="BF98" s="73">
        <f t="shared" si="1746"/>
        <v>6.230910149</v>
      </c>
      <c r="BG98" s="74">
        <f t="shared" si="56"/>
        <v>14.88834465</v>
      </c>
      <c r="BH98" s="75">
        <f t="shared" si="57"/>
        <v>-133.9951019</v>
      </c>
      <c r="BI98" s="75">
        <f t="shared" si="58"/>
        <v>0</v>
      </c>
      <c r="BJ98" s="75">
        <f t="shared" si="59"/>
        <v>3.141592654</v>
      </c>
      <c r="BK98" s="75">
        <f t="shared" si="60"/>
        <v>133.9951019</v>
      </c>
      <c r="BL98" s="50">
        <f t="shared" si="61"/>
        <v>0</v>
      </c>
      <c r="BM98" s="72">
        <f t="shared" si="62"/>
        <v>0</v>
      </c>
      <c r="BN98" s="72">
        <f t="shared" si="63"/>
        <v>0</v>
      </c>
      <c r="BO98" s="72">
        <f t="shared" si="64"/>
        <v>0</v>
      </c>
      <c r="BP98" s="73">
        <f t="shared" si="65"/>
        <v>0.0413439509</v>
      </c>
      <c r="BQ98" s="74">
        <f t="shared" si="66"/>
        <v>0.0413439509</v>
      </c>
      <c r="BR98" s="75">
        <f t="shared" si="67"/>
        <v>-1.116286674</v>
      </c>
      <c r="BS98" s="75">
        <f t="shared" si="68"/>
        <v>0</v>
      </c>
      <c r="BT98" s="75">
        <f t="shared" si="69"/>
        <v>3.141592654</v>
      </c>
      <c r="BU98" s="75">
        <f t="shared" si="70"/>
        <v>1.116286674</v>
      </c>
      <c r="BV98" s="76">
        <f t="shared" ref="BV98:BW98" si="1747">AV98+BH98+BR98</f>
        <v>-107.8269657</v>
      </c>
      <c r="BW98" s="76">
        <f t="shared" si="1747"/>
        <v>0</v>
      </c>
      <c r="BX98" s="76">
        <f t="shared" si="72"/>
        <v>3.141592654</v>
      </c>
      <c r="BY98" s="77">
        <f t="shared" si="73"/>
        <v>107.8269657</v>
      </c>
      <c r="BZ98" s="50">
        <f t="shared" ref="BZ98:CA98" si="1748">BZ$1*AA98</f>
        <v>6.283185307</v>
      </c>
      <c r="CA98" s="50">
        <f t="shared" si="1748"/>
        <v>0</v>
      </c>
      <c r="CB98" s="72">
        <f t="shared" si="75"/>
        <v>6.283185307</v>
      </c>
      <c r="CC98" s="72">
        <f t="shared" si="76"/>
        <v>0</v>
      </c>
      <c r="CD98" s="72">
        <f t="shared" si="77"/>
        <v>0</v>
      </c>
      <c r="CE98" s="73">
        <f t="shared" ref="CE98:CF98" si="1749">POWER(AE98,CE$1)</f>
        <v>5.709391842</v>
      </c>
      <c r="CF98" s="73">
        <f t="shared" si="1749"/>
        <v>38.82424128</v>
      </c>
      <c r="CG98" s="74">
        <f t="shared" si="79"/>
        <v>221.6628065</v>
      </c>
      <c r="CH98" s="75">
        <f t="shared" si="80"/>
        <v>-221.6628065</v>
      </c>
      <c r="CI98" s="75">
        <f t="shared" si="81"/>
        <v>0</v>
      </c>
      <c r="CJ98" s="75">
        <f t="shared" si="82"/>
        <v>3.141592654</v>
      </c>
      <c r="CK98" s="75">
        <f t="shared" si="83"/>
        <v>221.6628065</v>
      </c>
      <c r="CL98" s="50">
        <f t="shared" si="84"/>
        <v>0</v>
      </c>
      <c r="CM98" s="72">
        <f t="shared" si="85"/>
        <v>0</v>
      </c>
      <c r="CN98" s="72">
        <f t="shared" si="86"/>
        <v>0</v>
      </c>
      <c r="CO98" s="72">
        <f t="shared" si="87"/>
        <v>0</v>
      </c>
      <c r="CP98" s="73">
        <f t="shared" si="88"/>
        <v>241.910359</v>
      </c>
      <c r="CQ98" s="74">
        <f t="shared" si="89"/>
        <v>241.910359</v>
      </c>
      <c r="CR98" s="75">
        <f t="shared" si="90"/>
        <v>967.6414361</v>
      </c>
      <c r="CS98" s="75">
        <f t="shared" si="91"/>
        <v>0</v>
      </c>
      <c r="CT98" s="75">
        <f t="shared" si="92"/>
        <v>0</v>
      </c>
      <c r="CU98" s="75">
        <f t="shared" si="93"/>
        <v>967.6414361</v>
      </c>
      <c r="CV98" s="50">
        <f t="shared" si="94"/>
        <v>9.424777961</v>
      </c>
      <c r="CW98" s="50">
        <f t="shared" si="95"/>
        <v>0</v>
      </c>
      <c r="CX98" s="72">
        <f t="shared" si="96"/>
        <v>9.424777961</v>
      </c>
      <c r="CY98" s="72">
        <f t="shared" si="97"/>
        <v>3.141592654</v>
      </c>
      <c r="CZ98" s="72">
        <f t="shared" si="98"/>
        <v>3.141592654</v>
      </c>
      <c r="DA98" s="73">
        <f t="shared" si="99"/>
        <v>13.64221141</v>
      </c>
      <c r="DB98" s="73">
        <f t="shared" si="100"/>
        <v>0.0413439509</v>
      </c>
      <c r="DC98" s="74">
        <f t="shared" si="101"/>
        <v>0.5640229186</v>
      </c>
      <c r="DD98" s="75">
        <f t="shared" si="102"/>
        <v>-2.256091674</v>
      </c>
      <c r="DE98" s="75">
        <f t="shared" si="103"/>
        <v>0</v>
      </c>
      <c r="DF98" s="75">
        <f t="shared" si="104"/>
        <v>3.141592654</v>
      </c>
      <c r="DG98" s="75">
        <f t="shared" si="105"/>
        <v>2.256091674</v>
      </c>
      <c r="DH98" s="50">
        <f t="shared" ref="DH98:DJ98" si="1750">DH$1*AA98</f>
        <v>3.141592654</v>
      </c>
      <c r="DI98" s="50">
        <f t="shared" si="1750"/>
        <v>0</v>
      </c>
      <c r="DJ98" s="50">
        <f t="shared" si="1750"/>
        <v>0</v>
      </c>
      <c r="DK98" s="72">
        <f t="shared" si="107"/>
        <v>3.141592654</v>
      </c>
      <c r="DL98" s="72">
        <f t="shared" si="108"/>
        <v>3.141592654</v>
      </c>
      <c r="DM98" s="72">
        <f t="shared" si="109"/>
        <v>3.141592654</v>
      </c>
      <c r="DN98" s="73">
        <f t="shared" ref="DN98:DP98" si="1751">POWER(AE98,DN$1)</f>
        <v>2.389433373</v>
      </c>
      <c r="DO98" s="73">
        <f t="shared" si="1751"/>
        <v>6.230910149</v>
      </c>
      <c r="DP98" s="73">
        <f t="shared" si="1751"/>
        <v>0.0413439509</v>
      </c>
      <c r="DQ98" s="74">
        <f t="shared" si="111"/>
        <v>0.6155429903</v>
      </c>
      <c r="DR98" s="75">
        <f t="shared" si="112"/>
        <v>11.07977383</v>
      </c>
      <c r="DS98" s="75">
        <f t="shared" si="113"/>
        <v>0</v>
      </c>
      <c r="DT98" s="75">
        <f t="shared" si="114"/>
        <v>0</v>
      </c>
      <c r="DU98" s="75">
        <f t="shared" si="115"/>
        <v>11.07977383</v>
      </c>
      <c r="DV98" s="50">
        <f t="shared" si="116"/>
        <v>0</v>
      </c>
      <c r="DW98" s="72">
        <f t="shared" si="117"/>
        <v>0</v>
      </c>
      <c r="DX98" s="72">
        <f t="shared" si="118"/>
        <v>0</v>
      </c>
      <c r="DY98" s="72">
        <f t="shared" si="119"/>
        <v>0</v>
      </c>
      <c r="DZ98" s="73">
        <f t="shared" si="120"/>
        <v>0.001709322276</v>
      </c>
      <c r="EA98" s="74">
        <f t="shared" si="121"/>
        <v>0.001709322276</v>
      </c>
      <c r="EB98" s="75">
        <f t="shared" si="122"/>
        <v>0.04615170146</v>
      </c>
      <c r="EC98" s="75">
        <f t="shared" si="123"/>
        <v>0</v>
      </c>
      <c r="ED98" s="75">
        <f t="shared" si="124"/>
        <v>0</v>
      </c>
      <c r="EE98" s="75">
        <f t="shared" si="125"/>
        <v>0.04615170146</v>
      </c>
      <c r="EF98" s="76">
        <f t="shared" ref="EF98:EG98" si="1752">CH98+CR98+DD98+DR98+EB98</f>
        <v>754.8484635</v>
      </c>
      <c r="EG98" s="76">
        <f t="shared" si="1752"/>
        <v>0</v>
      </c>
      <c r="EH98" s="76">
        <f t="shared" si="127"/>
        <v>0</v>
      </c>
      <c r="EI98" s="77">
        <f t="shared" si="128"/>
        <v>754.8484635</v>
      </c>
      <c r="EJ98" s="50">
        <f t="shared" si="129"/>
        <v>0</v>
      </c>
      <c r="EK98" s="72">
        <f t="shared" si="130"/>
        <v>0</v>
      </c>
      <c r="EL98" s="72">
        <f t="shared" si="131"/>
        <v>0</v>
      </c>
      <c r="EM98" s="72">
        <f t="shared" si="132"/>
        <v>0</v>
      </c>
      <c r="EN98" s="73">
        <f t="shared" si="133"/>
        <v>27.4745057</v>
      </c>
      <c r="EO98" s="74">
        <f t="shared" si="134"/>
        <v>27.4745057</v>
      </c>
      <c r="EP98" s="75">
        <f t="shared" si="135"/>
        <v>142.7617194</v>
      </c>
      <c r="EQ98" s="75">
        <f t="shared" si="136"/>
        <v>0</v>
      </c>
      <c r="ER98" s="75">
        <f t="shared" si="137"/>
        <v>0</v>
      </c>
      <c r="ES98" s="75">
        <f t="shared" si="138"/>
        <v>142.7617194</v>
      </c>
      <c r="ET98" s="76">
        <f t="shared" ref="ET98:EU98" si="1753">BV98+EP98</f>
        <v>34.93475363</v>
      </c>
      <c r="EU98" s="76">
        <f t="shared" si="1753"/>
        <v>0</v>
      </c>
      <c r="EV98" s="76">
        <f t="shared" si="140"/>
        <v>0</v>
      </c>
      <c r="EW98" s="77">
        <f t="shared" si="141"/>
        <v>34.93475363</v>
      </c>
      <c r="EX98" s="50">
        <f t="shared" si="142"/>
        <v>0</v>
      </c>
      <c r="EY98" s="72">
        <f t="shared" si="143"/>
        <v>0</v>
      </c>
      <c r="EZ98" s="72">
        <f t="shared" si="144"/>
        <v>0</v>
      </c>
      <c r="FA98" s="72">
        <f t="shared" si="145"/>
        <v>0</v>
      </c>
      <c r="FB98" s="73">
        <f t="shared" si="146"/>
        <v>3.269032425</v>
      </c>
      <c r="FC98" s="74">
        <f t="shared" si="147"/>
        <v>3.269032425</v>
      </c>
      <c r="FD98" s="75">
        <f t="shared" si="148"/>
        <v>0.864877585</v>
      </c>
      <c r="FE98" s="75">
        <f t="shared" si="149"/>
        <v>0</v>
      </c>
      <c r="FF98" s="75">
        <f t="shared" si="150"/>
        <v>0</v>
      </c>
      <c r="FG98" s="75">
        <f t="shared" si="151"/>
        <v>0.864877585</v>
      </c>
      <c r="FH98" s="50">
        <f t="shared" si="152"/>
        <v>6.283185307</v>
      </c>
      <c r="FI98" s="72">
        <f t="shared" si="153"/>
        <v>6.283185307</v>
      </c>
      <c r="FJ98" s="72">
        <f t="shared" si="154"/>
        <v>0</v>
      </c>
      <c r="FK98" s="72">
        <f t="shared" si="155"/>
        <v>0</v>
      </c>
      <c r="FL98" s="73">
        <f t="shared" si="156"/>
        <v>5.709391842</v>
      </c>
      <c r="FM98" s="74">
        <f t="shared" si="157"/>
        <v>5.709391842</v>
      </c>
      <c r="FN98" s="75">
        <f t="shared" si="158"/>
        <v>-5.709391842</v>
      </c>
      <c r="FO98" s="75">
        <f t="shared" si="159"/>
        <v>0</v>
      </c>
      <c r="FP98" s="75">
        <f t="shared" si="160"/>
        <v>3.141592654</v>
      </c>
      <c r="FQ98" s="75">
        <f t="shared" si="161"/>
        <v>5.709391842</v>
      </c>
      <c r="FR98" s="76">
        <f t="shared" si="162"/>
        <v>12.9833386</v>
      </c>
      <c r="FS98" s="76">
        <f t="shared" si="163"/>
        <v>0</v>
      </c>
      <c r="FT98" s="76">
        <f t="shared" si="164"/>
        <v>0</v>
      </c>
      <c r="FU98" s="77">
        <f t="shared" si="165"/>
        <v>12.9833386</v>
      </c>
      <c r="FV98" s="50">
        <f t="shared" si="166"/>
        <v>0</v>
      </c>
      <c r="FW98" s="50">
        <f t="shared" si="167"/>
        <v>0</v>
      </c>
      <c r="FX98" s="72">
        <f t="shared" si="168"/>
        <v>0</v>
      </c>
      <c r="FY98" s="72">
        <f t="shared" si="169"/>
        <v>0</v>
      </c>
      <c r="FZ98" s="72">
        <f t="shared" si="170"/>
        <v>0</v>
      </c>
      <c r="GA98" s="73">
        <f t="shared" si="171"/>
        <v>12.9833386</v>
      </c>
      <c r="GB98" s="73">
        <f t="shared" si="172"/>
        <v>1.156232994</v>
      </c>
      <c r="GC98" s="74">
        <f t="shared" si="173"/>
        <v>15.01176447</v>
      </c>
      <c r="GD98" s="75">
        <f t="shared" si="174"/>
        <v>1.66797383</v>
      </c>
      <c r="GE98" s="75">
        <f t="shared" si="175"/>
        <v>0</v>
      </c>
      <c r="GF98" s="75">
        <f t="shared" si="176"/>
        <v>0</v>
      </c>
      <c r="GG98" s="75">
        <f t="shared" si="177"/>
        <v>1.66797383</v>
      </c>
      <c r="GH98" s="78">
        <f t="shared" si="178"/>
        <v>-0.5</v>
      </c>
      <c r="GI98" s="78">
        <f t="shared" si="179"/>
        <v>-0.8660254038</v>
      </c>
      <c r="GJ98" s="78">
        <f t="shared" si="180"/>
        <v>-2.094395102</v>
      </c>
      <c r="GK98" s="78">
        <f t="shared" si="181"/>
        <v>1</v>
      </c>
      <c r="GL98" s="79">
        <f t="shared" si="182"/>
        <v>-0.5</v>
      </c>
      <c r="GM98" s="79">
        <f t="shared" si="183"/>
        <v>0.8660254038</v>
      </c>
      <c r="GN98" s="79">
        <f t="shared" si="184"/>
        <v>2.094395102</v>
      </c>
      <c r="GO98" s="79">
        <f t="shared" si="185"/>
        <v>1</v>
      </c>
      <c r="GP98" s="50">
        <f t="shared" si="186"/>
        <v>-2.094395102</v>
      </c>
      <c r="GQ98" s="50">
        <f t="shared" si="187"/>
        <v>0</v>
      </c>
      <c r="GR98" s="72">
        <f t="shared" si="188"/>
        <v>-2.094395102</v>
      </c>
      <c r="GS98" s="72">
        <f t="shared" si="189"/>
        <v>-2.094395102</v>
      </c>
      <c r="GT98" s="72">
        <f t="shared" si="190"/>
        <v>-2.094395102</v>
      </c>
      <c r="GU98" s="73">
        <f t="shared" si="191"/>
        <v>1</v>
      </c>
      <c r="GV98" s="73">
        <f t="shared" si="192"/>
        <v>0.864877585</v>
      </c>
      <c r="GW98" s="74">
        <f t="shared" si="193"/>
        <v>0.864877585</v>
      </c>
      <c r="GX98" s="75">
        <f t="shared" si="194"/>
        <v>-0.4324387925</v>
      </c>
      <c r="GY98" s="75">
        <f t="shared" si="195"/>
        <v>-0.7490059598</v>
      </c>
      <c r="GZ98" s="75">
        <f t="shared" si="196"/>
        <v>-2.094395102</v>
      </c>
      <c r="HA98" s="75">
        <f t="shared" si="197"/>
        <v>0.864877585</v>
      </c>
      <c r="HB98" s="50">
        <f t="shared" si="198"/>
        <v>2.094395102</v>
      </c>
      <c r="HC98" s="50">
        <f t="shared" si="199"/>
        <v>0</v>
      </c>
      <c r="HD98" s="72">
        <f t="shared" si="200"/>
        <v>2.094395102</v>
      </c>
      <c r="HE98" s="72">
        <f t="shared" si="201"/>
        <v>2.094395102</v>
      </c>
      <c r="HF98" s="72">
        <f t="shared" si="202"/>
        <v>2.094395102</v>
      </c>
      <c r="HG98" s="73">
        <f t="shared" si="203"/>
        <v>1</v>
      </c>
      <c r="HH98" s="73">
        <f t="shared" si="204"/>
        <v>1.66797383</v>
      </c>
      <c r="HI98" s="74">
        <f t="shared" si="205"/>
        <v>1.66797383</v>
      </c>
      <c r="HJ98" s="75">
        <f t="shared" si="206"/>
        <v>-0.8339869151</v>
      </c>
      <c r="HK98" s="75">
        <f t="shared" si="207"/>
        <v>1.44450771</v>
      </c>
      <c r="HL98" s="75">
        <f t="shared" si="208"/>
        <v>2.094395102</v>
      </c>
      <c r="HM98" s="75">
        <f t="shared" si="209"/>
        <v>1.66797383</v>
      </c>
      <c r="HN98" s="50">
        <f t="shared" si="210"/>
        <v>2.094395102</v>
      </c>
      <c r="HO98" s="50">
        <f t="shared" si="211"/>
        <v>0</v>
      </c>
      <c r="HP98" s="72">
        <f t="shared" si="212"/>
        <v>2.094395102</v>
      </c>
      <c r="HQ98" s="72">
        <f t="shared" si="213"/>
        <v>2.094395102</v>
      </c>
      <c r="HR98" s="72">
        <f t="shared" si="214"/>
        <v>2.094395102</v>
      </c>
      <c r="HS98" s="73">
        <f t="shared" si="215"/>
        <v>1</v>
      </c>
      <c r="HT98" s="73">
        <f t="shared" si="216"/>
        <v>0.864877585</v>
      </c>
      <c r="HU98" s="74">
        <f t="shared" si="217"/>
        <v>0.864877585</v>
      </c>
      <c r="HV98" s="75">
        <f t="shared" si="218"/>
        <v>-0.4324387925</v>
      </c>
      <c r="HW98" s="75">
        <f t="shared" si="219"/>
        <v>0.7490059598</v>
      </c>
      <c r="HX98" s="75">
        <f t="shared" si="220"/>
        <v>2.094395102</v>
      </c>
      <c r="HY98" s="75">
        <f t="shared" si="221"/>
        <v>0.864877585</v>
      </c>
      <c r="HZ98" s="50">
        <f t="shared" si="222"/>
        <v>-2.094395102</v>
      </c>
      <c r="IA98" s="50">
        <f t="shared" si="223"/>
        <v>0</v>
      </c>
      <c r="IB98" s="72">
        <f t="shared" si="224"/>
        <v>-2.094395102</v>
      </c>
      <c r="IC98" s="72">
        <f t="shared" si="225"/>
        <v>-2.094395102</v>
      </c>
      <c r="ID98" s="72">
        <f t="shared" si="226"/>
        <v>-2.094395102</v>
      </c>
      <c r="IE98" s="73">
        <f t="shared" si="227"/>
        <v>1</v>
      </c>
      <c r="IF98" s="73">
        <f t="shared" si="228"/>
        <v>1.66797383</v>
      </c>
      <c r="IG98" s="74">
        <f t="shared" si="229"/>
        <v>1.66797383</v>
      </c>
      <c r="IH98" s="75">
        <f t="shared" si="230"/>
        <v>-0.8339869151</v>
      </c>
      <c r="II98" s="75">
        <f t="shared" si="231"/>
        <v>-1.44450771</v>
      </c>
      <c r="IJ98" s="75">
        <f t="shared" si="232"/>
        <v>-2.094395102</v>
      </c>
      <c r="IK98" s="75">
        <f t="shared" si="233"/>
        <v>1.66797383</v>
      </c>
    </row>
    <row r="99" ht="12.75" customHeight="1">
      <c r="A99" s="80">
        <f>'Cubic Input'!P103</f>
        <v>0.1421007032</v>
      </c>
      <c r="B99" s="80">
        <f>'Cubic Input'!Q103</f>
        <v>-0.0813366425</v>
      </c>
      <c r="C99" s="80">
        <f>'Cubic Input'!R103</f>
        <v>0.8673883531</v>
      </c>
      <c r="D99" s="80">
        <f>'Cubic Input'!S103</f>
        <v>0.06873908474</v>
      </c>
      <c r="E99" s="80">
        <f t="shared" ref="E99:H99" si="1754">0</f>
        <v>0</v>
      </c>
      <c r="F99" s="80">
        <f t="shared" si="1754"/>
        <v>0</v>
      </c>
      <c r="G99" s="80">
        <f t="shared" si="1754"/>
        <v>0</v>
      </c>
      <c r="H99" s="81">
        <f t="shared" si="1754"/>
        <v>0</v>
      </c>
      <c r="I99" s="65">
        <f>'Cubic Input'!M103</f>
        <v>-0.08903232092</v>
      </c>
      <c r="J99" s="66">
        <f t="shared" si="27"/>
        <v>-0.07858965042</v>
      </c>
      <c r="K99" s="66">
        <f t="shared" si="28"/>
        <v>0.3254884917</v>
      </c>
      <c r="L99" s="67">
        <f t="shared" si="29"/>
        <v>-0.07858965042</v>
      </c>
      <c r="M99" s="67">
        <f t="shared" si="30"/>
        <v>0</v>
      </c>
      <c r="N99" s="68">
        <f t="shared" si="31"/>
        <v>0.3254884917</v>
      </c>
      <c r="O99" s="68">
        <f t="shared" si="32"/>
        <v>-2.459523762</v>
      </c>
      <c r="P99" s="69">
        <f t="shared" si="33"/>
        <v>0.3254884917</v>
      </c>
      <c r="Q99" s="69">
        <f t="shared" si="34"/>
        <v>2.459523762</v>
      </c>
      <c r="R99" s="70">
        <f t="shared" ref="R99:U99" si="1755">ATAN2(A99,E99)</f>
        <v>0</v>
      </c>
      <c r="S99" s="70">
        <f t="shared" si="1755"/>
        <v>3.141592654</v>
      </c>
      <c r="T99" s="70">
        <f t="shared" si="1755"/>
        <v>0</v>
      </c>
      <c r="U99" s="70">
        <f t="shared" si="1755"/>
        <v>0</v>
      </c>
      <c r="V99" s="70">
        <f t="shared" ref="V99:Y99" si="1756">SQRT(POWER(A99,2)+POWER(E99,2))</f>
        <v>0.1421007032</v>
      </c>
      <c r="W99" s="70">
        <f t="shared" si="1756"/>
        <v>0.0813366425</v>
      </c>
      <c r="X99" s="70">
        <f t="shared" si="1756"/>
        <v>0.8673883531</v>
      </c>
      <c r="Y99" s="70">
        <f t="shared" si="1756"/>
        <v>0.06873908474</v>
      </c>
      <c r="Z99" s="71">
        <f t="shared" ref="Z99:AC99" si="1757">R99-$R99</f>
        <v>0</v>
      </c>
      <c r="AA99" s="71">
        <f t="shared" si="1757"/>
        <v>3.141592654</v>
      </c>
      <c r="AB99" s="71">
        <f t="shared" si="1757"/>
        <v>0</v>
      </c>
      <c r="AC99" s="71">
        <f t="shared" si="1757"/>
        <v>0</v>
      </c>
      <c r="AD99" s="71">
        <f t="shared" ref="AD99:AG99" si="1758">V99/$V99</f>
        <v>1</v>
      </c>
      <c r="AE99" s="71">
        <f t="shared" si="1758"/>
        <v>0.5723873331</v>
      </c>
      <c r="AF99" s="71">
        <f t="shared" si="1758"/>
        <v>6.104039838</v>
      </c>
      <c r="AG99" s="71">
        <f t="shared" si="1758"/>
        <v>0.4837350078</v>
      </c>
      <c r="AH99" s="80">
        <f t="shared" ref="AH99:AK99" si="1759">AD99*COS(Z99)</f>
        <v>1</v>
      </c>
      <c r="AI99" s="80">
        <f t="shared" si="1759"/>
        <v>-0.5723873331</v>
      </c>
      <c r="AJ99" s="80">
        <f t="shared" si="1759"/>
        <v>6.104039838</v>
      </c>
      <c r="AK99" s="80">
        <f t="shared" si="1759"/>
        <v>0.4837350078</v>
      </c>
      <c r="AL99" s="80">
        <f t="shared" ref="AL99:AO99" si="1760">AD99*SIN(Z99)</f>
        <v>0</v>
      </c>
      <c r="AM99" s="80">
        <f t="shared" si="1760"/>
        <v>0</v>
      </c>
      <c r="AN99" s="80">
        <f t="shared" si="1760"/>
        <v>0</v>
      </c>
      <c r="AO99" s="80">
        <f t="shared" si="1760"/>
        <v>0</v>
      </c>
      <c r="AP99" s="50">
        <f t="shared" si="41"/>
        <v>9.424777961</v>
      </c>
      <c r="AQ99" s="72">
        <f t="shared" si="42"/>
        <v>9.424777961</v>
      </c>
      <c r="AR99" s="72">
        <f t="shared" si="43"/>
        <v>3.141592654</v>
      </c>
      <c r="AS99" s="72">
        <f t="shared" si="44"/>
        <v>3.141592654</v>
      </c>
      <c r="AT99" s="73">
        <f t="shared" si="45"/>
        <v>0.187529693</v>
      </c>
      <c r="AU99" s="74">
        <f t="shared" si="46"/>
        <v>0.187529693</v>
      </c>
      <c r="AV99" s="75">
        <f t="shared" si="47"/>
        <v>0.3750593861</v>
      </c>
      <c r="AW99" s="75">
        <f t="shared" si="48"/>
        <v>0</v>
      </c>
      <c r="AX99" s="75">
        <f t="shared" si="49"/>
        <v>0</v>
      </c>
      <c r="AY99" s="75">
        <f t="shared" si="50"/>
        <v>0.3750593861</v>
      </c>
      <c r="AZ99" s="50">
        <f t="shared" ref="AZ99:BA99" si="1761">AZ$1*AA99</f>
        <v>3.141592654</v>
      </c>
      <c r="BA99" s="50">
        <f t="shared" si="1761"/>
        <v>0</v>
      </c>
      <c r="BB99" s="72">
        <f t="shared" si="52"/>
        <v>3.141592654</v>
      </c>
      <c r="BC99" s="72">
        <f t="shared" si="53"/>
        <v>3.141592654</v>
      </c>
      <c r="BD99" s="72">
        <f t="shared" si="54"/>
        <v>3.141592654</v>
      </c>
      <c r="BE99" s="73">
        <f t="shared" ref="BE99:BF99" si="1762">POWER(AE99,BE$1)</f>
        <v>0.5723873331</v>
      </c>
      <c r="BF99" s="73">
        <f t="shared" si="1762"/>
        <v>6.104039838</v>
      </c>
      <c r="BG99" s="74">
        <f t="shared" si="56"/>
        <v>3.493875084</v>
      </c>
      <c r="BH99" s="75">
        <f t="shared" si="57"/>
        <v>-31.44487575</v>
      </c>
      <c r="BI99" s="75">
        <f t="shared" si="58"/>
        <v>0</v>
      </c>
      <c r="BJ99" s="75">
        <f t="shared" si="59"/>
        <v>3.141592654</v>
      </c>
      <c r="BK99" s="75">
        <f t="shared" si="60"/>
        <v>31.44487575</v>
      </c>
      <c r="BL99" s="50">
        <f t="shared" si="61"/>
        <v>0</v>
      </c>
      <c r="BM99" s="72">
        <f t="shared" si="62"/>
        <v>0</v>
      </c>
      <c r="BN99" s="72">
        <f t="shared" si="63"/>
        <v>0</v>
      </c>
      <c r="BO99" s="72">
        <f t="shared" si="64"/>
        <v>0</v>
      </c>
      <c r="BP99" s="73">
        <f t="shared" si="65"/>
        <v>0.4837350078</v>
      </c>
      <c r="BQ99" s="74">
        <f t="shared" si="66"/>
        <v>0.4837350078</v>
      </c>
      <c r="BR99" s="75">
        <f t="shared" si="67"/>
        <v>-13.06084521</v>
      </c>
      <c r="BS99" s="75">
        <f t="shared" si="68"/>
        <v>0</v>
      </c>
      <c r="BT99" s="75">
        <f t="shared" si="69"/>
        <v>3.141592654</v>
      </c>
      <c r="BU99" s="75">
        <f t="shared" si="70"/>
        <v>13.06084521</v>
      </c>
      <c r="BV99" s="76">
        <f t="shared" ref="BV99:BW99" si="1763">AV99+BH99+BR99</f>
        <v>-44.13066158</v>
      </c>
      <c r="BW99" s="76">
        <f t="shared" si="1763"/>
        <v>0</v>
      </c>
      <c r="BX99" s="76">
        <f t="shared" si="72"/>
        <v>3.141592654</v>
      </c>
      <c r="BY99" s="77">
        <f t="shared" si="73"/>
        <v>44.13066158</v>
      </c>
      <c r="BZ99" s="50">
        <f t="shared" ref="BZ99:CA99" si="1764">BZ$1*AA99</f>
        <v>6.283185307</v>
      </c>
      <c r="CA99" s="50">
        <f t="shared" si="1764"/>
        <v>0</v>
      </c>
      <c r="CB99" s="72">
        <f t="shared" si="75"/>
        <v>6.283185307</v>
      </c>
      <c r="CC99" s="72">
        <f t="shared" si="76"/>
        <v>0</v>
      </c>
      <c r="CD99" s="72">
        <f t="shared" si="77"/>
        <v>0</v>
      </c>
      <c r="CE99" s="73">
        <f t="shared" ref="CE99:CF99" si="1765">POWER(AE99,CE$1)</f>
        <v>0.327627259</v>
      </c>
      <c r="CF99" s="73">
        <f t="shared" si="1765"/>
        <v>37.25930235</v>
      </c>
      <c r="CG99" s="74">
        <f t="shared" si="79"/>
        <v>12.2071631</v>
      </c>
      <c r="CH99" s="75">
        <f t="shared" si="80"/>
        <v>-12.2071631</v>
      </c>
      <c r="CI99" s="75">
        <f t="shared" si="81"/>
        <v>0</v>
      </c>
      <c r="CJ99" s="75">
        <f t="shared" si="82"/>
        <v>3.141592654</v>
      </c>
      <c r="CK99" s="75">
        <f t="shared" si="83"/>
        <v>12.2071631</v>
      </c>
      <c r="CL99" s="50">
        <f t="shared" si="84"/>
        <v>0</v>
      </c>
      <c r="CM99" s="72">
        <f t="shared" si="85"/>
        <v>0</v>
      </c>
      <c r="CN99" s="72">
        <f t="shared" si="86"/>
        <v>0</v>
      </c>
      <c r="CO99" s="72">
        <f t="shared" si="87"/>
        <v>0</v>
      </c>
      <c r="CP99" s="73">
        <f t="shared" si="88"/>
        <v>227.4322659</v>
      </c>
      <c r="CQ99" s="74">
        <f t="shared" si="89"/>
        <v>227.4322659</v>
      </c>
      <c r="CR99" s="75">
        <f t="shared" si="90"/>
        <v>909.7290634</v>
      </c>
      <c r="CS99" s="75">
        <f t="shared" si="91"/>
        <v>0</v>
      </c>
      <c r="CT99" s="75">
        <f t="shared" si="92"/>
        <v>0</v>
      </c>
      <c r="CU99" s="75">
        <f t="shared" si="93"/>
        <v>909.7290634</v>
      </c>
      <c r="CV99" s="50">
        <f t="shared" si="94"/>
        <v>9.424777961</v>
      </c>
      <c r="CW99" s="50">
        <f t="shared" si="95"/>
        <v>0</v>
      </c>
      <c r="CX99" s="72">
        <f t="shared" si="96"/>
        <v>9.424777961</v>
      </c>
      <c r="CY99" s="72">
        <f t="shared" si="97"/>
        <v>3.141592654</v>
      </c>
      <c r="CZ99" s="72">
        <f t="shared" si="98"/>
        <v>3.141592654</v>
      </c>
      <c r="DA99" s="73">
        <f t="shared" si="99"/>
        <v>0.187529693</v>
      </c>
      <c r="DB99" s="73">
        <f t="shared" si="100"/>
        <v>0.4837350078</v>
      </c>
      <c r="DC99" s="74">
        <f t="shared" si="101"/>
        <v>0.09071467751</v>
      </c>
      <c r="DD99" s="75">
        <f t="shared" si="102"/>
        <v>-0.3628587101</v>
      </c>
      <c r="DE99" s="75">
        <f t="shared" si="103"/>
        <v>0</v>
      </c>
      <c r="DF99" s="75">
        <f t="shared" si="104"/>
        <v>3.141592654</v>
      </c>
      <c r="DG99" s="75">
        <f t="shared" si="105"/>
        <v>0.3628587101</v>
      </c>
      <c r="DH99" s="50">
        <f t="shared" ref="DH99:DJ99" si="1766">DH$1*AA99</f>
        <v>3.141592654</v>
      </c>
      <c r="DI99" s="50">
        <f t="shared" si="1766"/>
        <v>0</v>
      </c>
      <c r="DJ99" s="50">
        <f t="shared" si="1766"/>
        <v>0</v>
      </c>
      <c r="DK99" s="72">
        <f t="shared" si="107"/>
        <v>3.141592654</v>
      </c>
      <c r="DL99" s="72">
        <f t="shared" si="108"/>
        <v>3.141592654</v>
      </c>
      <c r="DM99" s="72">
        <f t="shared" si="109"/>
        <v>3.141592654</v>
      </c>
      <c r="DN99" s="73">
        <f t="shared" ref="DN99:DP99" si="1767">POWER(AE99,DN$1)</f>
        <v>0.5723873331</v>
      </c>
      <c r="DO99" s="73">
        <f t="shared" si="1767"/>
        <v>6.104039838</v>
      </c>
      <c r="DP99" s="73">
        <f t="shared" si="1767"/>
        <v>0.4837350078</v>
      </c>
      <c r="DQ99" s="74">
        <f t="shared" si="111"/>
        <v>1.690109691</v>
      </c>
      <c r="DR99" s="75">
        <f t="shared" si="112"/>
        <v>30.42197443</v>
      </c>
      <c r="DS99" s="75">
        <f t="shared" si="113"/>
        <v>0</v>
      </c>
      <c r="DT99" s="75">
        <f t="shared" si="114"/>
        <v>0</v>
      </c>
      <c r="DU99" s="75">
        <f t="shared" si="115"/>
        <v>30.42197443</v>
      </c>
      <c r="DV99" s="50">
        <f t="shared" si="116"/>
        <v>0</v>
      </c>
      <c r="DW99" s="72">
        <f t="shared" si="117"/>
        <v>0</v>
      </c>
      <c r="DX99" s="72">
        <f t="shared" si="118"/>
        <v>0</v>
      </c>
      <c r="DY99" s="72">
        <f t="shared" si="119"/>
        <v>0</v>
      </c>
      <c r="DZ99" s="73">
        <f t="shared" si="120"/>
        <v>0.2339995577</v>
      </c>
      <c r="EA99" s="74">
        <f t="shared" si="121"/>
        <v>0.2339995577</v>
      </c>
      <c r="EB99" s="75">
        <f t="shared" si="122"/>
        <v>6.317988059</v>
      </c>
      <c r="EC99" s="75">
        <f t="shared" si="123"/>
        <v>0</v>
      </c>
      <c r="ED99" s="75">
        <f t="shared" si="124"/>
        <v>0</v>
      </c>
      <c r="EE99" s="75">
        <f t="shared" si="125"/>
        <v>6.317988059</v>
      </c>
      <c r="EF99" s="76">
        <f t="shared" ref="EF99:EG99" si="1768">CH99+CR99+DD99+DR99+EB99</f>
        <v>933.8990041</v>
      </c>
      <c r="EG99" s="76">
        <f t="shared" si="1768"/>
        <v>0</v>
      </c>
      <c r="EH99" s="76">
        <f t="shared" si="127"/>
        <v>0</v>
      </c>
      <c r="EI99" s="77">
        <f t="shared" si="128"/>
        <v>933.8990041</v>
      </c>
      <c r="EJ99" s="50">
        <f t="shared" si="129"/>
        <v>0</v>
      </c>
      <c r="EK99" s="72">
        <f t="shared" si="130"/>
        <v>0</v>
      </c>
      <c r="EL99" s="72">
        <f t="shared" si="131"/>
        <v>0</v>
      </c>
      <c r="EM99" s="72">
        <f t="shared" si="132"/>
        <v>0</v>
      </c>
      <c r="EN99" s="73">
        <f t="shared" si="133"/>
        <v>30.55976119</v>
      </c>
      <c r="EO99" s="74">
        <f t="shared" si="134"/>
        <v>30.55976119</v>
      </c>
      <c r="EP99" s="75">
        <f t="shared" si="135"/>
        <v>158.7931772</v>
      </c>
      <c r="EQ99" s="75">
        <f t="shared" si="136"/>
        <v>0</v>
      </c>
      <c r="ER99" s="75">
        <f t="shared" si="137"/>
        <v>0</v>
      </c>
      <c r="ES99" s="75">
        <f t="shared" si="138"/>
        <v>158.7931772</v>
      </c>
      <c r="ET99" s="76">
        <f t="shared" ref="ET99:EU99" si="1769">BV99+EP99</f>
        <v>114.6625156</v>
      </c>
      <c r="EU99" s="76">
        <f t="shared" si="1769"/>
        <v>0</v>
      </c>
      <c r="EV99" s="76">
        <f t="shared" si="140"/>
        <v>0</v>
      </c>
      <c r="EW99" s="77">
        <f t="shared" si="141"/>
        <v>114.6625156</v>
      </c>
      <c r="EX99" s="50">
        <f t="shared" si="142"/>
        <v>0</v>
      </c>
      <c r="EY99" s="72">
        <f t="shared" si="143"/>
        <v>0</v>
      </c>
      <c r="EZ99" s="72">
        <f t="shared" si="144"/>
        <v>0</v>
      </c>
      <c r="FA99" s="72">
        <f t="shared" si="145"/>
        <v>0</v>
      </c>
      <c r="FB99" s="73">
        <f t="shared" si="146"/>
        <v>4.858182462</v>
      </c>
      <c r="FC99" s="74">
        <f t="shared" si="147"/>
        <v>4.858182462</v>
      </c>
      <c r="FD99" s="75">
        <f t="shared" si="148"/>
        <v>1.285313992</v>
      </c>
      <c r="FE99" s="75">
        <f t="shared" si="149"/>
        <v>0</v>
      </c>
      <c r="FF99" s="75">
        <f t="shared" si="150"/>
        <v>0</v>
      </c>
      <c r="FG99" s="75">
        <f t="shared" si="151"/>
        <v>1.285313992</v>
      </c>
      <c r="FH99" s="50">
        <f t="shared" si="152"/>
        <v>6.283185307</v>
      </c>
      <c r="FI99" s="72">
        <f t="shared" si="153"/>
        <v>6.283185307</v>
      </c>
      <c r="FJ99" s="72">
        <f t="shared" si="154"/>
        <v>0</v>
      </c>
      <c r="FK99" s="72">
        <f t="shared" si="155"/>
        <v>0</v>
      </c>
      <c r="FL99" s="73">
        <f t="shared" si="156"/>
        <v>0.327627259</v>
      </c>
      <c r="FM99" s="74">
        <f t="shared" si="157"/>
        <v>0.327627259</v>
      </c>
      <c r="FN99" s="75">
        <f t="shared" si="158"/>
        <v>-0.327627259</v>
      </c>
      <c r="FO99" s="75">
        <f t="shared" si="159"/>
        <v>0</v>
      </c>
      <c r="FP99" s="75">
        <f t="shared" si="160"/>
        <v>3.141592654</v>
      </c>
      <c r="FQ99" s="75">
        <f t="shared" si="161"/>
        <v>0.327627259</v>
      </c>
      <c r="FR99" s="76">
        <f t="shared" si="162"/>
        <v>17.98449226</v>
      </c>
      <c r="FS99" s="76">
        <f t="shared" si="163"/>
        <v>0</v>
      </c>
      <c r="FT99" s="76">
        <f t="shared" si="164"/>
        <v>0</v>
      </c>
      <c r="FU99" s="77">
        <f t="shared" si="165"/>
        <v>17.98449226</v>
      </c>
      <c r="FV99" s="50">
        <f t="shared" si="166"/>
        <v>0</v>
      </c>
      <c r="FW99" s="50">
        <f t="shared" si="167"/>
        <v>0</v>
      </c>
      <c r="FX99" s="72">
        <f t="shared" si="168"/>
        <v>0</v>
      </c>
      <c r="FY99" s="72">
        <f t="shared" si="169"/>
        <v>0</v>
      </c>
      <c r="FZ99" s="72">
        <f t="shared" si="170"/>
        <v>0</v>
      </c>
      <c r="GA99" s="73">
        <f t="shared" si="171"/>
        <v>17.98449226</v>
      </c>
      <c r="GB99" s="73">
        <f t="shared" si="172"/>
        <v>0.7780200063</v>
      </c>
      <c r="GC99" s="74">
        <f t="shared" si="173"/>
        <v>13.99229478</v>
      </c>
      <c r="GD99" s="75">
        <f t="shared" si="174"/>
        <v>1.55469942</v>
      </c>
      <c r="GE99" s="75">
        <f t="shared" si="175"/>
        <v>0</v>
      </c>
      <c r="GF99" s="75">
        <f t="shared" si="176"/>
        <v>0</v>
      </c>
      <c r="GG99" s="75">
        <f t="shared" si="177"/>
        <v>1.55469942</v>
      </c>
      <c r="GH99" s="78">
        <f t="shared" si="178"/>
        <v>-0.5</v>
      </c>
      <c r="GI99" s="78">
        <f t="shared" si="179"/>
        <v>-0.8660254038</v>
      </c>
      <c r="GJ99" s="78">
        <f t="shared" si="180"/>
        <v>-2.094395102</v>
      </c>
      <c r="GK99" s="78">
        <f t="shared" si="181"/>
        <v>1</v>
      </c>
      <c r="GL99" s="79">
        <f t="shared" si="182"/>
        <v>-0.5</v>
      </c>
      <c r="GM99" s="79">
        <f t="shared" si="183"/>
        <v>0.8660254038</v>
      </c>
      <c r="GN99" s="79">
        <f t="shared" si="184"/>
        <v>2.094395102</v>
      </c>
      <c r="GO99" s="79">
        <f t="shared" si="185"/>
        <v>1</v>
      </c>
      <c r="GP99" s="50">
        <f t="shared" si="186"/>
        <v>-2.094395102</v>
      </c>
      <c r="GQ99" s="50">
        <f t="shared" si="187"/>
        <v>0</v>
      </c>
      <c r="GR99" s="72">
        <f t="shared" si="188"/>
        <v>-2.094395102</v>
      </c>
      <c r="GS99" s="72">
        <f t="shared" si="189"/>
        <v>-2.094395102</v>
      </c>
      <c r="GT99" s="72">
        <f t="shared" si="190"/>
        <v>-2.094395102</v>
      </c>
      <c r="GU99" s="73">
        <f t="shared" si="191"/>
        <v>1</v>
      </c>
      <c r="GV99" s="73">
        <f t="shared" si="192"/>
        <v>1.285313992</v>
      </c>
      <c r="GW99" s="74">
        <f t="shared" si="193"/>
        <v>1.285313992</v>
      </c>
      <c r="GX99" s="75">
        <f t="shared" si="194"/>
        <v>-0.6426569959</v>
      </c>
      <c r="GY99" s="75">
        <f t="shared" si="195"/>
        <v>-1.113114569</v>
      </c>
      <c r="GZ99" s="75">
        <f t="shared" si="196"/>
        <v>-2.094395102</v>
      </c>
      <c r="HA99" s="75">
        <f t="shared" si="197"/>
        <v>1.285313992</v>
      </c>
      <c r="HB99" s="50">
        <f t="shared" si="198"/>
        <v>2.094395102</v>
      </c>
      <c r="HC99" s="50">
        <f t="shared" si="199"/>
        <v>0</v>
      </c>
      <c r="HD99" s="72">
        <f t="shared" si="200"/>
        <v>2.094395102</v>
      </c>
      <c r="HE99" s="72">
        <f t="shared" si="201"/>
        <v>2.094395102</v>
      </c>
      <c r="HF99" s="72">
        <f t="shared" si="202"/>
        <v>2.094395102</v>
      </c>
      <c r="HG99" s="73">
        <f t="shared" si="203"/>
        <v>1</v>
      </c>
      <c r="HH99" s="73">
        <f t="shared" si="204"/>
        <v>1.55469942</v>
      </c>
      <c r="HI99" s="74">
        <f t="shared" si="205"/>
        <v>1.55469942</v>
      </c>
      <c r="HJ99" s="75">
        <f t="shared" si="206"/>
        <v>-0.7773497099</v>
      </c>
      <c r="HK99" s="75">
        <f t="shared" si="207"/>
        <v>1.346409193</v>
      </c>
      <c r="HL99" s="75">
        <f t="shared" si="208"/>
        <v>2.094395102</v>
      </c>
      <c r="HM99" s="75">
        <f t="shared" si="209"/>
        <v>1.55469942</v>
      </c>
      <c r="HN99" s="50">
        <f t="shared" si="210"/>
        <v>2.094395102</v>
      </c>
      <c r="HO99" s="50">
        <f t="shared" si="211"/>
        <v>0</v>
      </c>
      <c r="HP99" s="72">
        <f t="shared" si="212"/>
        <v>2.094395102</v>
      </c>
      <c r="HQ99" s="72">
        <f t="shared" si="213"/>
        <v>2.094395102</v>
      </c>
      <c r="HR99" s="72">
        <f t="shared" si="214"/>
        <v>2.094395102</v>
      </c>
      <c r="HS99" s="73">
        <f t="shared" si="215"/>
        <v>1</v>
      </c>
      <c r="HT99" s="73">
        <f t="shared" si="216"/>
        <v>1.285313992</v>
      </c>
      <c r="HU99" s="74">
        <f t="shared" si="217"/>
        <v>1.285313992</v>
      </c>
      <c r="HV99" s="75">
        <f t="shared" si="218"/>
        <v>-0.6426569959</v>
      </c>
      <c r="HW99" s="75">
        <f t="shared" si="219"/>
        <v>1.113114569</v>
      </c>
      <c r="HX99" s="75">
        <f t="shared" si="220"/>
        <v>2.094395102</v>
      </c>
      <c r="HY99" s="75">
        <f t="shared" si="221"/>
        <v>1.285313992</v>
      </c>
      <c r="HZ99" s="50">
        <f t="shared" si="222"/>
        <v>-2.094395102</v>
      </c>
      <c r="IA99" s="50">
        <f t="shared" si="223"/>
        <v>0</v>
      </c>
      <c r="IB99" s="72">
        <f t="shared" si="224"/>
        <v>-2.094395102</v>
      </c>
      <c r="IC99" s="72">
        <f t="shared" si="225"/>
        <v>-2.094395102</v>
      </c>
      <c r="ID99" s="72">
        <f t="shared" si="226"/>
        <v>-2.094395102</v>
      </c>
      <c r="IE99" s="73">
        <f t="shared" si="227"/>
        <v>1</v>
      </c>
      <c r="IF99" s="73">
        <f t="shared" si="228"/>
        <v>1.55469942</v>
      </c>
      <c r="IG99" s="74">
        <f t="shared" si="229"/>
        <v>1.55469942</v>
      </c>
      <c r="IH99" s="75">
        <f t="shared" si="230"/>
        <v>-0.7773497099</v>
      </c>
      <c r="II99" s="75">
        <f t="shared" si="231"/>
        <v>-1.346409193</v>
      </c>
      <c r="IJ99" s="75">
        <f t="shared" si="232"/>
        <v>-2.094395102</v>
      </c>
      <c r="IK99" s="75">
        <f t="shared" si="233"/>
        <v>1.55469942</v>
      </c>
    </row>
    <row r="100" ht="12.75" customHeight="1">
      <c r="A100" s="80">
        <f>'Cubic Input'!P104</f>
        <v>0.1421007032</v>
      </c>
      <c r="B100" s="80">
        <f>'Cubic Input'!Q104</f>
        <v>-0.3507620601</v>
      </c>
      <c r="C100" s="80">
        <f>'Cubic Input'!R104</f>
        <v>0.8732596101</v>
      </c>
      <c r="D100" s="80">
        <f>'Cubic Input'!S104</f>
        <v>-0.06263093426</v>
      </c>
      <c r="E100" s="80">
        <f t="shared" ref="E100:H100" si="1770">0</f>
        <v>0</v>
      </c>
      <c r="F100" s="80">
        <f t="shared" si="1770"/>
        <v>0</v>
      </c>
      <c r="G100" s="80">
        <f t="shared" si="1770"/>
        <v>0</v>
      </c>
      <c r="H100" s="81">
        <f t="shared" si="1770"/>
        <v>0</v>
      </c>
      <c r="I100" s="65">
        <f>'Cubic Input'!M104</f>
        <v>0.07917280729</v>
      </c>
      <c r="J100" s="66">
        <f t="shared" si="27"/>
        <v>0.0738457184</v>
      </c>
      <c r="K100" s="66">
        <f t="shared" si="28"/>
        <v>1.197279549</v>
      </c>
      <c r="L100" s="67">
        <f t="shared" si="29"/>
        <v>0.0738457184</v>
      </c>
      <c r="M100" s="67">
        <f t="shared" si="30"/>
        <v>0</v>
      </c>
      <c r="N100" s="68">
        <f t="shared" si="31"/>
        <v>1.197279549</v>
      </c>
      <c r="O100" s="68">
        <f t="shared" si="32"/>
        <v>-2.129565956</v>
      </c>
      <c r="P100" s="69">
        <f t="shared" si="33"/>
        <v>1.197279549</v>
      </c>
      <c r="Q100" s="69">
        <f t="shared" si="34"/>
        <v>2.129565956</v>
      </c>
      <c r="R100" s="70">
        <f t="shared" ref="R100:U100" si="1771">ATAN2(A100,E100)</f>
        <v>0</v>
      </c>
      <c r="S100" s="70">
        <f t="shared" si="1771"/>
        <v>3.141592654</v>
      </c>
      <c r="T100" s="70">
        <f t="shared" si="1771"/>
        <v>0</v>
      </c>
      <c r="U100" s="70">
        <f t="shared" si="1771"/>
        <v>3.141592654</v>
      </c>
      <c r="V100" s="70">
        <f t="shared" ref="V100:Y100" si="1772">SQRT(POWER(A100,2)+POWER(E100,2))</f>
        <v>0.1421007032</v>
      </c>
      <c r="W100" s="70">
        <f t="shared" si="1772"/>
        <v>0.3507620601</v>
      </c>
      <c r="X100" s="70">
        <f t="shared" si="1772"/>
        <v>0.8732596101</v>
      </c>
      <c r="Y100" s="70">
        <f t="shared" si="1772"/>
        <v>0.06263093426</v>
      </c>
      <c r="Z100" s="71">
        <f t="shared" ref="Z100:AC100" si="1773">R100-$R100</f>
        <v>0</v>
      </c>
      <c r="AA100" s="71">
        <f t="shared" si="1773"/>
        <v>3.141592654</v>
      </c>
      <c r="AB100" s="71">
        <f t="shared" si="1773"/>
        <v>0</v>
      </c>
      <c r="AC100" s="71">
        <f t="shared" si="1773"/>
        <v>3.141592654</v>
      </c>
      <c r="AD100" s="71">
        <f t="shared" ref="AD100:AG100" si="1774">V100/$V100</f>
        <v>1</v>
      </c>
      <c r="AE100" s="71">
        <f t="shared" si="1774"/>
        <v>2.468404816</v>
      </c>
      <c r="AF100" s="71">
        <f t="shared" si="1774"/>
        <v>6.145357417</v>
      </c>
      <c r="AG100" s="71">
        <f t="shared" si="1774"/>
        <v>0.4407503473</v>
      </c>
      <c r="AH100" s="80">
        <f t="shared" ref="AH100:AK100" si="1775">AD100*COS(Z100)</f>
        <v>1</v>
      </c>
      <c r="AI100" s="80">
        <f t="shared" si="1775"/>
        <v>-2.468404816</v>
      </c>
      <c r="AJ100" s="80">
        <f t="shared" si="1775"/>
        <v>6.145357417</v>
      </c>
      <c r="AK100" s="80">
        <f t="shared" si="1775"/>
        <v>-0.4407503473</v>
      </c>
      <c r="AL100" s="80">
        <f t="shared" ref="AL100:AO100" si="1776">AD100*SIN(Z100)</f>
        <v>0</v>
      </c>
      <c r="AM100" s="80">
        <f t="shared" si="1776"/>
        <v>0</v>
      </c>
      <c r="AN100" s="80">
        <f t="shared" si="1776"/>
        <v>0</v>
      </c>
      <c r="AO100" s="80">
        <f t="shared" si="1776"/>
        <v>0</v>
      </c>
      <c r="AP100" s="50">
        <f t="shared" si="41"/>
        <v>9.424777961</v>
      </c>
      <c r="AQ100" s="72">
        <f t="shared" si="42"/>
        <v>9.424777961</v>
      </c>
      <c r="AR100" s="72">
        <f t="shared" si="43"/>
        <v>3.141592654</v>
      </c>
      <c r="AS100" s="72">
        <f t="shared" si="44"/>
        <v>3.141592654</v>
      </c>
      <c r="AT100" s="73">
        <f t="shared" si="45"/>
        <v>15.04004568</v>
      </c>
      <c r="AU100" s="74">
        <f t="shared" si="46"/>
        <v>15.04004568</v>
      </c>
      <c r="AV100" s="75">
        <f t="shared" si="47"/>
        <v>30.08009137</v>
      </c>
      <c r="AW100" s="75">
        <f t="shared" si="48"/>
        <v>0</v>
      </c>
      <c r="AX100" s="75">
        <f t="shared" si="49"/>
        <v>0</v>
      </c>
      <c r="AY100" s="75">
        <f t="shared" si="50"/>
        <v>30.08009137</v>
      </c>
      <c r="AZ100" s="50">
        <f t="shared" ref="AZ100:BA100" si="1777">AZ$1*AA100</f>
        <v>3.141592654</v>
      </c>
      <c r="BA100" s="50">
        <f t="shared" si="1777"/>
        <v>0</v>
      </c>
      <c r="BB100" s="72">
        <f t="shared" si="52"/>
        <v>3.141592654</v>
      </c>
      <c r="BC100" s="72">
        <f t="shared" si="53"/>
        <v>3.141592654</v>
      </c>
      <c r="BD100" s="72">
        <f t="shared" si="54"/>
        <v>3.141592654</v>
      </c>
      <c r="BE100" s="73">
        <f t="shared" ref="BE100:BF100" si="1778">POWER(AE100,BE$1)</f>
        <v>2.468404816</v>
      </c>
      <c r="BF100" s="73">
        <f t="shared" si="1778"/>
        <v>6.145357417</v>
      </c>
      <c r="BG100" s="74">
        <f t="shared" si="56"/>
        <v>15.16922985</v>
      </c>
      <c r="BH100" s="75">
        <f t="shared" si="57"/>
        <v>-136.5230686</v>
      </c>
      <c r="BI100" s="75">
        <f t="shared" si="58"/>
        <v>0</v>
      </c>
      <c r="BJ100" s="75">
        <f t="shared" si="59"/>
        <v>3.141592654</v>
      </c>
      <c r="BK100" s="75">
        <f t="shared" si="60"/>
        <v>136.5230686</v>
      </c>
      <c r="BL100" s="50">
        <f t="shared" si="61"/>
        <v>3.141592654</v>
      </c>
      <c r="BM100" s="72">
        <f t="shared" si="62"/>
        <v>3.141592654</v>
      </c>
      <c r="BN100" s="72">
        <f t="shared" si="63"/>
        <v>3.141592654</v>
      </c>
      <c r="BO100" s="72">
        <f t="shared" si="64"/>
        <v>3.141592654</v>
      </c>
      <c r="BP100" s="73">
        <f t="shared" si="65"/>
        <v>0.4407503473</v>
      </c>
      <c r="BQ100" s="74">
        <f t="shared" si="66"/>
        <v>0.4407503473</v>
      </c>
      <c r="BR100" s="75">
        <f t="shared" si="67"/>
        <v>11.90025938</v>
      </c>
      <c r="BS100" s="75">
        <f t="shared" si="68"/>
        <v>0</v>
      </c>
      <c r="BT100" s="75">
        <f t="shared" si="69"/>
        <v>0</v>
      </c>
      <c r="BU100" s="75">
        <f t="shared" si="70"/>
        <v>11.90025938</v>
      </c>
      <c r="BV100" s="76">
        <f t="shared" ref="BV100:BW100" si="1779">AV100+BH100+BR100</f>
        <v>-94.54271787</v>
      </c>
      <c r="BW100" s="76">
        <f t="shared" si="1779"/>
        <v>0</v>
      </c>
      <c r="BX100" s="76">
        <f t="shared" si="72"/>
        <v>3.141592654</v>
      </c>
      <c r="BY100" s="77">
        <f t="shared" si="73"/>
        <v>94.54271787</v>
      </c>
      <c r="BZ100" s="50">
        <f t="shared" ref="BZ100:CA100" si="1780">BZ$1*AA100</f>
        <v>6.283185307</v>
      </c>
      <c r="CA100" s="50">
        <f t="shared" si="1780"/>
        <v>0</v>
      </c>
      <c r="CB100" s="72">
        <f t="shared" si="75"/>
        <v>6.283185307</v>
      </c>
      <c r="CC100" s="72">
        <f t="shared" si="76"/>
        <v>0</v>
      </c>
      <c r="CD100" s="72">
        <f t="shared" si="77"/>
        <v>0</v>
      </c>
      <c r="CE100" s="73">
        <f t="shared" ref="CE100:CF100" si="1781">POWER(AE100,CE$1)</f>
        <v>6.093022337</v>
      </c>
      <c r="CF100" s="73">
        <f t="shared" si="1781"/>
        <v>37.76541778</v>
      </c>
      <c r="CG100" s="74">
        <f t="shared" si="79"/>
        <v>230.1055341</v>
      </c>
      <c r="CH100" s="75">
        <f t="shared" si="80"/>
        <v>-230.1055341</v>
      </c>
      <c r="CI100" s="75">
        <f t="shared" si="81"/>
        <v>0</v>
      </c>
      <c r="CJ100" s="75">
        <f t="shared" si="82"/>
        <v>3.141592654</v>
      </c>
      <c r="CK100" s="75">
        <f t="shared" si="83"/>
        <v>230.1055341</v>
      </c>
      <c r="CL100" s="50">
        <f t="shared" si="84"/>
        <v>0</v>
      </c>
      <c r="CM100" s="72">
        <f t="shared" si="85"/>
        <v>0</v>
      </c>
      <c r="CN100" s="72">
        <f t="shared" si="86"/>
        <v>0</v>
      </c>
      <c r="CO100" s="72">
        <f t="shared" si="87"/>
        <v>0</v>
      </c>
      <c r="CP100" s="73">
        <f t="shared" si="88"/>
        <v>232.0819903</v>
      </c>
      <c r="CQ100" s="74">
        <f t="shared" si="89"/>
        <v>232.0819903</v>
      </c>
      <c r="CR100" s="75">
        <f t="shared" si="90"/>
        <v>928.3279611</v>
      </c>
      <c r="CS100" s="75">
        <f t="shared" si="91"/>
        <v>0</v>
      </c>
      <c r="CT100" s="75">
        <f t="shared" si="92"/>
        <v>0</v>
      </c>
      <c r="CU100" s="75">
        <f t="shared" si="93"/>
        <v>928.3279611</v>
      </c>
      <c r="CV100" s="50">
        <f t="shared" si="94"/>
        <v>9.424777961</v>
      </c>
      <c r="CW100" s="50">
        <f t="shared" si="95"/>
        <v>3.141592654</v>
      </c>
      <c r="CX100" s="72">
        <f t="shared" si="96"/>
        <v>12.56637061</v>
      </c>
      <c r="CY100" s="72">
        <f t="shared" si="97"/>
        <v>0</v>
      </c>
      <c r="CZ100" s="72">
        <f t="shared" si="98"/>
        <v>0</v>
      </c>
      <c r="DA100" s="73">
        <f t="shared" si="99"/>
        <v>15.04004568</v>
      </c>
      <c r="DB100" s="73">
        <f t="shared" si="100"/>
        <v>0.4407503473</v>
      </c>
      <c r="DC100" s="74">
        <f t="shared" si="101"/>
        <v>6.628905358</v>
      </c>
      <c r="DD100" s="75">
        <f t="shared" si="102"/>
        <v>26.51562143</v>
      </c>
      <c r="DE100" s="75">
        <f t="shared" si="103"/>
        <v>0</v>
      </c>
      <c r="DF100" s="75">
        <f t="shared" si="104"/>
        <v>0</v>
      </c>
      <c r="DG100" s="75">
        <f t="shared" si="105"/>
        <v>26.51562143</v>
      </c>
      <c r="DH100" s="50">
        <f t="shared" ref="DH100:DJ100" si="1782">DH$1*AA100</f>
        <v>3.141592654</v>
      </c>
      <c r="DI100" s="50">
        <f t="shared" si="1782"/>
        <v>0</v>
      </c>
      <c r="DJ100" s="50">
        <f t="shared" si="1782"/>
        <v>3.141592654</v>
      </c>
      <c r="DK100" s="72">
        <f t="shared" si="107"/>
        <v>6.283185307</v>
      </c>
      <c r="DL100" s="72">
        <f t="shared" si="108"/>
        <v>0</v>
      </c>
      <c r="DM100" s="72">
        <f t="shared" si="109"/>
        <v>0</v>
      </c>
      <c r="DN100" s="73">
        <f t="shared" ref="DN100:DP100" si="1783">POWER(AE100,DN$1)</f>
        <v>2.468404816</v>
      </c>
      <c r="DO100" s="73">
        <f t="shared" si="1783"/>
        <v>6.145357417</v>
      </c>
      <c r="DP100" s="73">
        <f t="shared" si="1783"/>
        <v>0.4407503473</v>
      </c>
      <c r="DQ100" s="74">
        <f t="shared" si="111"/>
        <v>6.685843323</v>
      </c>
      <c r="DR100" s="75">
        <f t="shared" si="112"/>
        <v>-120.3451798</v>
      </c>
      <c r="DS100" s="75">
        <f t="shared" si="113"/>
        <v>0</v>
      </c>
      <c r="DT100" s="75">
        <f t="shared" si="114"/>
        <v>3.141592654</v>
      </c>
      <c r="DU100" s="75">
        <f t="shared" si="115"/>
        <v>120.3451798</v>
      </c>
      <c r="DV100" s="50">
        <f t="shared" si="116"/>
        <v>6.283185307</v>
      </c>
      <c r="DW100" s="72">
        <f t="shared" si="117"/>
        <v>6.283185307</v>
      </c>
      <c r="DX100" s="72">
        <f t="shared" si="118"/>
        <v>0</v>
      </c>
      <c r="DY100" s="72">
        <f t="shared" si="119"/>
        <v>0</v>
      </c>
      <c r="DZ100" s="73">
        <f t="shared" si="120"/>
        <v>0.1942608686</v>
      </c>
      <c r="EA100" s="74">
        <f t="shared" si="121"/>
        <v>0.1942608686</v>
      </c>
      <c r="EB100" s="75">
        <f t="shared" si="122"/>
        <v>5.245043453</v>
      </c>
      <c r="EC100" s="75">
        <f t="shared" si="123"/>
        <v>0</v>
      </c>
      <c r="ED100" s="75">
        <f t="shared" si="124"/>
        <v>0</v>
      </c>
      <c r="EE100" s="75">
        <f t="shared" si="125"/>
        <v>5.245043453</v>
      </c>
      <c r="EF100" s="76">
        <f t="shared" ref="EF100:EG100" si="1784">CH100+CR100+DD100+DR100+EB100</f>
        <v>609.637912</v>
      </c>
      <c r="EG100" s="76">
        <f t="shared" si="1784"/>
        <v>0</v>
      </c>
      <c r="EH100" s="76">
        <f t="shared" si="127"/>
        <v>0</v>
      </c>
      <c r="EI100" s="77">
        <f t="shared" si="128"/>
        <v>609.637912</v>
      </c>
      <c r="EJ100" s="50">
        <f t="shared" si="129"/>
        <v>0</v>
      </c>
      <c r="EK100" s="72">
        <f t="shared" si="130"/>
        <v>0</v>
      </c>
      <c r="EL100" s="72">
        <f t="shared" si="131"/>
        <v>0</v>
      </c>
      <c r="EM100" s="72">
        <f t="shared" si="132"/>
        <v>0</v>
      </c>
      <c r="EN100" s="73">
        <f t="shared" si="133"/>
        <v>24.69084673</v>
      </c>
      <c r="EO100" s="74">
        <f t="shared" si="134"/>
        <v>24.69084673</v>
      </c>
      <c r="EP100" s="75">
        <f t="shared" si="135"/>
        <v>128.297403</v>
      </c>
      <c r="EQ100" s="75">
        <f t="shared" si="136"/>
        <v>0</v>
      </c>
      <c r="ER100" s="75">
        <f t="shared" si="137"/>
        <v>0</v>
      </c>
      <c r="ES100" s="75">
        <f t="shared" si="138"/>
        <v>128.297403</v>
      </c>
      <c r="ET100" s="76">
        <f t="shared" ref="ET100:EU100" si="1785">BV100+EP100</f>
        <v>33.75468516</v>
      </c>
      <c r="EU100" s="76">
        <f t="shared" si="1785"/>
        <v>0</v>
      </c>
      <c r="EV100" s="76">
        <f t="shared" si="140"/>
        <v>0</v>
      </c>
      <c r="EW100" s="77">
        <f t="shared" si="141"/>
        <v>33.75468516</v>
      </c>
      <c r="EX100" s="50">
        <f t="shared" si="142"/>
        <v>0</v>
      </c>
      <c r="EY100" s="72">
        <f t="shared" si="143"/>
        <v>0</v>
      </c>
      <c r="EZ100" s="72">
        <f t="shared" si="144"/>
        <v>0</v>
      </c>
      <c r="FA100" s="72">
        <f t="shared" si="145"/>
        <v>0</v>
      </c>
      <c r="FB100" s="73">
        <f t="shared" si="146"/>
        <v>3.231801567</v>
      </c>
      <c r="FC100" s="74">
        <f t="shared" si="147"/>
        <v>3.231801567</v>
      </c>
      <c r="FD100" s="75">
        <f t="shared" si="148"/>
        <v>0.8550275345</v>
      </c>
      <c r="FE100" s="75">
        <f t="shared" si="149"/>
        <v>0</v>
      </c>
      <c r="FF100" s="75">
        <f t="shared" si="150"/>
        <v>0</v>
      </c>
      <c r="FG100" s="75">
        <f t="shared" si="151"/>
        <v>0.8550275345</v>
      </c>
      <c r="FH100" s="50">
        <f t="shared" si="152"/>
        <v>6.283185307</v>
      </c>
      <c r="FI100" s="72">
        <f t="shared" si="153"/>
        <v>6.283185307</v>
      </c>
      <c r="FJ100" s="72">
        <f t="shared" si="154"/>
        <v>0</v>
      </c>
      <c r="FK100" s="72">
        <f t="shared" si="155"/>
        <v>0</v>
      </c>
      <c r="FL100" s="73">
        <f t="shared" si="156"/>
        <v>6.093022337</v>
      </c>
      <c r="FM100" s="74">
        <f t="shared" si="157"/>
        <v>6.093022337</v>
      </c>
      <c r="FN100" s="75">
        <f t="shared" si="158"/>
        <v>-6.093022337</v>
      </c>
      <c r="FO100" s="75">
        <f t="shared" si="159"/>
        <v>0</v>
      </c>
      <c r="FP100" s="75">
        <f t="shared" si="160"/>
        <v>3.141592654</v>
      </c>
      <c r="FQ100" s="75">
        <f t="shared" si="161"/>
        <v>6.093022337</v>
      </c>
      <c r="FR100" s="76">
        <f t="shared" si="162"/>
        <v>12.34304991</v>
      </c>
      <c r="FS100" s="76">
        <f t="shared" si="163"/>
        <v>0</v>
      </c>
      <c r="FT100" s="76">
        <f t="shared" si="164"/>
        <v>0</v>
      </c>
      <c r="FU100" s="77">
        <f t="shared" si="165"/>
        <v>12.34304991</v>
      </c>
      <c r="FV100" s="50">
        <f t="shared" si="166"/>
        <v>0</v>
      </c>
      <c r="FW100" s="50">
        <f t="shared" si="167"/>
        <v>0</v>
      </c>
      <c r="FX100" s="72">
        <f t="shared" si="168"/>
        <v>0</v>
      </c>
      <c r="FY100" s="72">
        <f t="shared" si="169"/>
        <v>0</v>
      </c>
      <c r="FZ100" s="72">
        <f t="shared" si="170"/>
        <v>0</v>
      </c>
      <c r="GA100" s="73">
        <f t="shared" si="171"/>
        <v>12.34304991</v>
      </c>
      <c r="GB100" s="73">
        <f t="shared" si="172"/>
        <v>1.169552979</v>
      </c>
      <c r="GC100" s="74">
        <f t="shared" si="173"/>
        <v>14.43585079</v>
      </c>
      <c r="GD100" s="75">
        <f t="shared" si="174"/>
        <v>1.603983422</v>
      </c>
      <c r="GE100" s="75">
        <f t="shared" si="175"/>
        <v>0</v>
      </c>
      <c r="GF100" s="75">
        <f t="shared" si="176"/>
        <v>0</v>
      </c>
      <c r="GG100" s="75">
        <f t="shared" si="177"/>
        <v>1.603983422</v>
      </c>
      <c r="GH100" s="78">
        <f t="shared" si="178"/>
        <v>-0.5</v>
      </c>
      <c r="GI100" s="78">
        <f t="shared" si="179"/>
        <v>-0.8660254038</v>
      </c>
      <c r="GJ100" s="78">
        <f t="shared" si="180"/>
        <v>-2.094395102</v>
      </c>
      <c r="GK100" s="78">
        <f t="shared" si="181"/>
        <v>1</v>
      </c>
      <c r="GL100" s="79">
        <f t="shared" si="182"/>
        <v>-0.5</v>
      </c>
      <c r="GM100" s="79">
        <f t="shared" si="183"/>
        <v>0.8660254038</v>
      </c>
      <c r="GN100" s="79">
        <f t="shared" si="184"/>
        <v>2.094395102</v>
      </c>
      <c r="GO100" s="79">
        <f t="shared" si="185"/>
        <v>1</v>
      </c>
      <c r="GP100" s="50">
        <f t="shared" si="186"/>
        <v>-2.094395102</v>
      </c>
      <c r="GQ100" s="50">
        <f t="shared" si="187"/>
        <v>0</v>
      </c>
      <c r="GR100" s="72">
        <f t="shared" si="188"/>
        <v>-2.094395102</v>
      </c>
      <c r="GS100" s="72">
        <f t="shared" si="189"/>
        <v>-2.094395102</v>
      </c>
      <c r="GT100" s="72">
        <f t="shared" si="190"/>
        <v>-2.094395102</v>
      </c>
      <c r="GU100" s="73">
        <f t="shared" si="191"/>
        <v>1</v>
      </c>
      <c r="GV100" s="73">
        <f t="shared" si="192"/>
        <v>0.8550275345</v>
      </c>
      <c r="GW100" s="74">
        <f t="shared" si="193"/>
        <v>0.8550275345</v>
      </c>
      <c r="GX100" s="75">
        <f t="shared" si="194"/>
        <v>-0.4275137673</v>
      </c>
      <c r="GY100" s="75">
        <f t="shared" si="195"/>
        <v>-0.7404755658</v>
      </c>
      <c r="GZ100" s="75">
        <f t="shared" si="196"/>
        <v>-2.094395102</v>
      </c>
      <c r="HA100" s="75">
        <f t="shared" si="197"/>
        <v>0.8550275345</v>
      </c>
      <c r="HB100" s="50">
        <f t="shared" si="198"/>
        <v>2.094395102</v>
      </c>
      <c r="HC100" s="50">
        <f t="shared" si="199"/>
        <v>0</v>
      </c>
      <c r="HD100" s="72">
        <f t="shared" si="200"/>
        <v>2.094395102</v>
      </c>
      <c r="HE100" s="72">
        <f t="shared" si="201"/>
        <v>2.094395102</v>
      </c>
      <c r="HF100" s="72">
        <f t="shared" si="202"/>
        <v>2.094395102</v>
      </c>
      <c r="HG100" s="73">
        <f t="shared" si="203"/>
        <v>1</v>
      </c>
      <c r="HH100" s="73">
        <f t="shared" si="204"/>
        <v>1.603983422</v>
      </c>
      <c r="HI100" s="74">
        <f t="shared" si="205"/>
        <v>1.603983422</v>
      </c>
      <c r="HJ100" s="75">
        <f t="shared" si="206"/>
        <v>-0.8019917108</v>
      </c>
      <c r="HK100" s="75">
        <f t="shared" si="207"/>
        <v>1.38909039</v>
      </c>
      <c r="HL100" s="75">
        <f t="shared" si="208"/>
        <v>2.094395102</v>
      </c>
      <c r="HM100" s="75">
        <f t="shared" si="209"/>
        <v>1.603983422</v>
      </c>
      <c r="HN100" s="50">
        <f t="shared" si="210"/>
        <v>2.094395102</v>
      </c>
      <c r="HO100" s="50">
        <f t="shared" si="211"/>
        <v>0</v>
      </c>
      <c r="HP100" s="72">
        <f t="shared" si="212"/>
        <v>2.094395102</v>
      </c>
      <c r="HQ100" s="72">
        <f t="shared" si="213"/>
        <v>2.094395102</v>
      </c>
      <c r="HR100" s="72">
        <f t="shared" si="214"/>
        <v>2.094395102</v>
      </c>
      <c r="HS100" s="73">
        <f t="shared" si="215"/>
        <v>1</v>
      </c>
      <c r="HT100" s="73">
        <f t="shared" si="216"/>
        <v>0.8550275345</v>
      </c>
      <c r="HU100" s="74">
        <f t="shared" si="217"/>
        <v>0.8550275345</v>
      </c>
      <c r="HV100" s="75">
        <f t="shared" si="218"/>
        <v>-0.4275137673</v>
      </c>
      <c r="HW100" s="75">
        <f t="shared" si="219"/>
        <v>0.7404755658</v>
      </c>
      <c r="HX100" s="75">
        <f t="shared" si="220"/>
        <v>2.094395102</v>
      </c>
      <c r="HY100" s="75">
        <f t="shared" si="221"/>
        <v>0.8550275345</v>
      </c>
      <c r="HZ100" s="50">
        <f t="shared" si="222"/>
        <v>-2.094395102</v>
      </c>
      <c r="IA100" s="50">
        <f t="shared" si="223"/>
        <v>0</v>
      </c>
      <c r="IB100" s="72">
        <f t="shared" si="224"/>
        <v>-2.094395102</v>
      </c>
      <c r="IC100" s="72">
        <f t="shared" si="225"/>
        <v>-2.094395102</v>
      </c>
      <c r="ID100" s="72">
        <f t="shared" si="226"/>
        <v>-2.094395102</v>
      </c>
      <c r="IE100" s="73">
        <f t="shared" si="227"/>
        <v>1</v>
      </c>
      <c r="IF100" s="73">
        <f t="shared" si="228"/>
        <v>1.603983422</v>
      </c>
      <c r="IG100" s="74">
        <f t="shared" si="229"/>
        <v>1.603983422</v>
      </c>
      <c r="IH100" s="75">
        <f t="shared" si="230"/>
        <v>-0.8019917108</v>
      </c>
      <c r="II100" s="75">
        <f t="shared" si="231"/>
        <v>-1.38909039</v>
      </c>
      <c r="IJ100" s="75">
        <f t="shared" si="232"/>
        <v>-2.094395102</v>
      </c>
      <c r="IK100" s="75">
        <f t="shared" si="233"/>
        <v>1.603983422</v>
      </c>
    </row>
    <row r="101" ht="12.75" customHeight="1">
      <c r="A101" s="80">
        <f>'Cubic Input'!P105</f>
        <v>0.1421007032</v>
      </c>
      <c r="B101" s="80">
        <f>'Cubic Input'!Q105</f>
        <v>-0.3631937165</v>
      </c>
      <c r="C101" s="80">
        <f>'Cubic Input'!R105</f>
        <v>0.8771020753</v>
      </c>
      <c r="D101" s="80">
        <f>'Cubic Input'!S105</f>
        <v>-0.03538922575</v>
      </c>
      <c r="E101" s="80">
        <f t="shared" ref="E101:H101" si="1786">0</f>
        <v>0</v>
      </c>
      <c r="F101" s="80">
        <f t="shared" si="1786"/>
        <v>0</v>
      </c>
      <c r="G101" s="80">
        <f t="shared" si="1786"/>
        <v>0</v>
      </c>
      <c r="H101" s="81">
        <f t="shared" si="1786"/>
        <v>0</v>
      </c>
      <c r="I101" s="65">
        <f>'Cubic Input'!M105</f>
        <v>0.04354343666</v>
      </c>
      <c r="J101" s="66">
        <f t="shared" si="27"/>
        <v>0.04103393246</v>
      </c>
      <c r="K101" s="66">
        <f t="shared" si="28"/>
        <v>1.257427859</v>
      </c>
      <c r="L101" s="67">
        <f t="shared" si="29"/>
        <v>0.04103393246</v>
      </c>
      <c r="M101" s="67">
        <f t="shared" si="30"/>
        <v>0</v>
      </c>
      <c r="N101" s="68">
        <f t="shared" si="31"/>
        <v>1.257427859</v>
      </c>
      <c r="O101" s="68">
        <f t="shared" si="32"/>
        <v>-2.118508583</v>
      </c>
      <c r="P101" s="69">
        <f t="shared" si="33"/>
        <v>1.257427859</v>
      </c>
      <c r="Q101" s="69">
        <f t="shared" si="34"/>
        <v>2.118508583</v>
      </c>
      <c r="R101" s="70">
        <f t="shared" ref="R101:U101" si="1787">ATAN2(A101,E101)</f>
        <v>0</v>
      </c>
      <c r="S101" s="70">
        <f t="shared" si="1787"/>
        <v>3.141592654</v>
      </c>
      <c r="T101" s="70">
        <f t="shared" si="1787"/>
        <v>0</v>
      </c>
      <c r="U101" s="70">
        <f t="shared" si="1787"/>
        <v>3.141592654</v>
      </c>
      <c r="V101" s="70">
        <f t="shared" ref="V101:Y101" si="1788">SQRT(POWER(A101,2)+POWER(E101,2))</f>
        <v>0.1421007032</v>
      </c>
      <c r="W101" s="70">
        <f t="shared" si="1788"/>
        <v>0.3631937165</v>
      </c>
      <c r="X101" s="70">
        <f t="shared" si="1788"/>
        <v>0.8771020753</v>
      </c>
      <c r="Y101" s="70">
        <f t="shared" si="1788"/>
        <v>0.03538922575</v>
      </c>
      <c r="Z101" s="71">
        <f t="shared" ref="Z101:AC101" si="1789">R101-$R101</f>
        <v>0</v>
      </c>
      <c r="AA101" s="71">
        <f t="shared" si="1789"/>
        <v>3.141592654</v>
      </c>
      <c r="AB101" s="71">
        <f t="shared" si="1789"/>
        <v>0</v>
      </c>
      <c r="AC101" s="71">
        <f t="shared" si="1789"/>
        <v>3.141592654</v>
      </c>
      <c r="AD101" s="71">
        <f t="shared" ref="AD101:AG101" si="1790">V101/$V101</f>
        <v>1</v>
      </c>
      <c r="AE101" s="71">
        <f t="shared" si="1790"/>
        <v>2.55588965</v>
      </c>
      <c r="AF101" s="71">
        <f t="shared" si="1790"/>
        <v>6.172397855</v>
      </c>
      <c r="AG101" s="71">
        <f t="shared" si="1790"/>
        <v>0.2490432838</v>
      </c>
      <c r="AH101" s="80">
        <f t="shared" ref="AH101:AK101" si="1791">AD101*COS(Z101)</f>
        <v>1</v>
      </c>
      <c r="AI101" s="80">
        <f t="shared" si="1791"/>
        <v>-2.55588965</v>
      </c>
      <c r="AJ101" s="80">
        <f t="shared" si="1791"/>
        <v>6.172397855</v>
      </c>
      <c r="AK101" s="80">
        <f t="shared" si="1791"/>
        <v>-0.2490432838</v>
      </c>
      <c r="AL101" s="80">
        <f t="shared" ref="AL101:AO101" si="1792">AD101*SIN(Z101)</f>
        <v>0</v>
      </c>
      <c r="AM101" s="80">
        <f t="shared" si="1792"/>
        <v>0</v>
      </c>
      <c r="AN101" s="80">
        <f t="shared" si="1792"/>
        <v>0</v>
      </c>
      <c r="AO101" s="80">
        <f t="shared" si="1792"/>
        <v>0</v>
      </c>
      <c r="AP101" s="50">
        <f t="shared" si="41"/>
        <v>9.424777961</v>
      </c>
      <c r="AQ101" s="72">
        <f t="shared" si="42"/>
        <v>9.424777961</v>
      </c>
      <c r="AR101" s="72">
        <f t="shared" si="43"/>
        <v>3.141592654</v>
      </c>
      <c r="AS101" s="72">
        <f t="shared" si="44"/>
        <v>3.141592654</v>
      </c>
      <c r="AT101" s="73">
        <f t="shared" si="45"/>
        <v>16.69653292</v>
      </c>
      <c r="AU101" s="74">
        <f t="shared" si="46"/>
        <v>16.69653292</v>
      </c>
      <c r="AV101" s="75">
        <f t="shared" si="47"/>
        <v>33.39306584</v>
      </c>
      <c r="AW101" s="75">
        <f t="shared" si="48"/>
        <v>0</v>
      </c>
      <c r="AX101" s="75">
        <f t="shared" si="49"/>
        <v>0</v>
      </c>
      <c r="AY101" s="75">
        <f t="shared" si="50"/>
        <v>33.39306584</v>
      </c>
      <c r="AZ101" s="50">
        <f t="shared" ref="AZ101:BA101" si="1793">AZ$1*AA101</f>
        <v>3.141592654</v>
      </c>
      <c r="BA101" s="50">
        <f t="shared" si="1793"/>
        <v>0</v>
      </c>
      <c r="BB101" s="72">
        <f t="shared" si="52"/>
        <v>3.141592654</v>
      </c>
      <c r="BC101" s="72">
        <f t="shared" si="53"/>
        <v>3.141592654</v>
      </c>
      <c r="BD101" s="72">
        <f t="shared" si="54"/>
        <v>3.141592654</v>
      </c>
      <c r="BE101" s="73">
        <f t="shared" ref="BE101:BF101" si="1794">POWER(AE101,BE$1)</f>
        <v>2.55588965</v>
      </c>
      <c r="BF101" s="73">
        <f t="shared" si="1794"/>
        <v>6.172397855</v>
      </c>
      <c r="BG101" s="74">
        <f t="shared" si="56"/>
        <v>15.77596779</v>
      </c>
      <c r="BH101" s="75">
        <f t="shared" si="57"/>
        <v>-141.9837102</v>
      </c>
      <c r="BI101" s="75">
        <f t="shared" si="58"/>
        <v>0</v>
      </c>
      <c r="BJ101" s="75">
        <f t="shared" si="59"/>
        <v>3.141592654</v>
      </c>
      <c r="BK101" s="75">
        <f t="shared" si="60"/>
        <v>141.9837102</v>
      </c>
      <c r="BL101" s="50">
        <f t="shared" si="61"/>
        <v>3.141592654</v>
      </c>
      <c r="BM101" s="72">
        <f t="shared" si="62"/>
        <v>3.141592654</v>
      </c>
      <c r="BN101" s="72">
        <f t="shared" si="63"/>
        <v>3.141592654</v>
      </c>
      <c r="BO101" s="72">
        <f t="shared" si="64"/>
        <v>3.141592654</v>
      </c>
      <c r="BP101" s="73">
        <f t="shared" si="65"/>
        <v>0.2490432838</v>
      </c>
      <c r="BQ101" s="74">
        <f t="shared" si="66"/>
        <v>0.2490432838</v>
      </c>
      <c r="BR101" s="75">
        <f t="shared" si="67"/>
        <v>6.724168664</v>
      </c>
      <c r="BS101" s="75">
        <f t="shared" si="68"/>
        <v>0</v>
      </c>
      <c r="BT101" s="75">
        <f t="shared" si="69"/>
        <v>0</v>
      </c>
      <c r="BU101" s="75">
        <f t="shared" si="70"/>
        <v>6.724168664</v>
      </c>
      <c r="BV101" s="76">
        <f t="shared" ref="BV101:BW101" si="1795">AV101+BH101+BR101</f>
        <v>-101.8664756</v>
      </c>
      <c r="BW101" s="76">
        <f t="shared" si="1795"/>
        <v>0</v>
      </c>
      <c r="BX101" s="76">
        <f t="shared" si="72"/>
        <v>3.141592654</v>
      </c>
      <c r="BY101" s="77">
        <f t="shared" si="73"/>
        <v>101.8664756</v>
      </c>
      <c r="BZ101" s="50">
        <f t="shared" ref="BZ101:CA101" si="1796">BZ$1*AA101</f>
        <v>6.283185307</v>
      </c>
      <c r="CA101" s="50">
        <f t="shared" si="1796"/>
        <v>0</v>
      </c>
      <c r="CB101" s="72">
        <f t="shared" si="75"/>
        <v>6.283185307</v>
      </c>
      <c r="CC101" s="72">
        <f t="shared" si="76"/>
        <v>0</v>
      </c>
      <c r="CD101" s="72">
        <f t="shared" si="77"/>
        <v>0</v>
      </c>
      <c r="CE101" s="73">
        <f t="shared" ref="CE101:CF101" si="1797">POWER(AE101,CE$1)</f>
        <v>6.532571905</v>
      </c>
      <c r="CF101" s="73">
        <f t="shared" si="1797"/>
        <v>38.09849528</v>
      </c>
      <c r="CG101" s="74">
        <f t="shared" si="79"/>
        <v>248.8811599</v>
      </c>
      <c r="CH101" s="75">
        <f t="shared" si="80"/>
        <v>-248.8811599</v>
      </c>
      <c r="CI101" s="75">
        <f t="shared" si="81"/>
        <v>0</v>
      </c>
      <c r="CJ101" s="75">
        <f t="shared" si="82"/>
        <v>3.141592654</v>
      </c>
      <c r="CK101" s="75">
        <f t="shared" si="83"/>
        <v>248.8811599</v>
      </c>
      <c r="CL101" s="50">
        <f t="shared" si="84"/>
        <v>0</v>
      </c>
      <c r="CM101" s="72">
        <f t="shared" si="85"/>
        <v>0</v>
      </c>
      <c r="CN101" s="72">
        <f t="shared" si="86"/>
        <v>0</v>
      </c>
      <c r="CO101" s="72">
        <f t="shared" si="87"/>
        <v>0</v>
      </c>
      <c r="CP101" s="73">
        <f t="shared" si="88"/>
        <v>235.1590705</v>
      </c>
      <c r="CQ101" s="74">
        <f t="shared" si="89"/>
        <v>235.1590705</v>
      </c>
      <c r="CR101" s="75">
        <f t="shared" si="90"/>
        <v>940.6362821</v>
      </c>
      <c r="CS101" s="75">
        <f t="shared" si="91"/>
        <v>0</v>
      </c>
      <c r="CT101" s="75">
        <f t="shared" si="92"/>
        <v>0</v>
      </c>
      <c r="CU101" s="75">
        <f t="shared" si="93"/>
        <v>940.6362821</v>
      </c>
      <c r="CV101" s="50">
        <f t="shared" si="94"/>
        <v>9.424777961</v>
      </c>
      <c r="CW101" s="50">
        <f t="shared" si="95"/>
        <v>3.141592654</v>
      </c>
      <c r="CX101" s="72">
        <f t="shared" si="96"/>
        <v>12.56637061</v>
      </c>
      <c r="CY101" s="72">
        <f t="shared" si="97"/>
        <v>0</v>
      </c>
      <c r="CZ101" s="72">
        <f t="shared" si="98"/>
        <v>0</v>
      </c>
      <c r="DA101" s="73">
        <f t="shared" si="99"/>
        <v>16.69653292</v>
      </c>
      <c r="DB101" s="73">
        <f t="shared" si="100"/>
        <v>0.2490432838</v>
      </c>
      <c r="DC101" s="74">
        <f t="shared" si="101"/>
        <v>4.158159387</v>
      </c>
      <c r="DD101" s="75">
        <f t="shared" si="102"/>
        <v>16.63263755</v>
      </c>
      <c r="DE101" s="75">
        <f t="shared" si="103"/>
        <v>0</v>
      </c>
      <c r="DF101" s="75">
        <f t="shared" si="104"/>
        <v>0</v>
      </c>
      <c r="DG101" s="75">
        <f t="shared" si="105"/>
        <v>16.63263755</v>
      </c>
      <c r="DH101" s="50">
        <f t="shared" ref="DH101:DJ101" si="1798">DH$1*AA101</f>
        <v>3.141592654</v>
      </c>
      <c r="DI101" s="50">
        <f t="shared" si="1798"/>
        <v>0</v>
      </c>
      <c r="DJ101" s="50">
        <f t="shared" si="1798"/>
        <v>3.141592654</v>
      </c>
      <c r="DK101" s="72">
        <f t="shared" si="107"/>
        <v>6.283185307</v>
      </c>
      <c r="DL101" s="72">
        <f t="shared" si="108"/>
        <v>0</v>
      </c>
      <c r="DM101" s="72">
        <f t="shared" si="109"/>
        <v>0</v>
      </c>
      <c r="DN101" s="73">
        <f t="shared" ref="DN101:DP101" si="1799">POWER(AE101,DN$1)</f>
        <v>2.55588965</v>
      </c>
      <c r="DO101" s="73">
        <f t="shared" si="1799"/>
        <v>6.172397855</v>
      </c>
      <c r="DP101" s="73">
        <f t="shared" si="1799"/>
        <v>0.2490432838</v>
      </c>
      <c r="DQ101" s="74">
        <f t="shared" si="111"/>
        <v>3.928898825</v>
      </c>
      <c r="DR101" s="75">
        <f t="shared" si="112"/>
        <v>-70.72017885</v>
      </c>
      <c r="DS101" s="75">
        <f t="shared" si="113"/>
        <v>0</v>
      </c>
      <c r="DT101" s="75">
        <f t="shared" si="114"/>
        <v>3.141592654</v>
      </c>
      <c r="DU101" s="75">
        <f t="shared" si="115"/>
        <v>70.72017885</v>
      </c>
      <c r="DV101" s="50">
        <f t="shared" si="116"/>
        <v>6.283185307</v>
      </c>
      <c r="DW101" s="72">
        <f t="shared" si="117"/>
        <v>6.283185307</v>
      </c>
      <c r="DX101" s="72">
        <f t="shared" si="118"/>
        <v>0</v>
      </c>
      <c r="DY101" s="72">
        <f t="shared" si="119"/>
        <v>0</v>
      </c>
      <c r="DZ101" s="73">
        <f t="shared" si="120"/>
        <v>0.06202255722</v>
      </c>
      <c r="EA101" s="74">
        <f t="shared" si="121"/>
        <v>0.06202255722</v>
      </c>
      <c r="EB101" s="75">
        <f t="shared" si="122"/>
        <v>1.674609045</v>
      </c>
      <c r="EC101" s="75">
        <f t="shared" si="123"/>
        <v>0</v>
      </c>
      <c r="ED101" s="75">
        <f t="shared" si="124"/>
        <v>0</v>
      </c>
      <c r="EE101" s="75">
        <f t="shared" si="125"/>
        <v>1.674609045</v>
      </c>
      <c r="EF101" s="76">
        <f t="shared" ref="EF101:EG101" si="1800">CH101+CR101+DD101+DR101+EB101</f>
        <v>639.34219</v>
      </c>
      <c r="EG101" s="76">
        <f t="shared" si="1800"/>
        <v>0</v>
      </c>
      <c r="EH101" s="76">
        <f t="shared" si="127"/>
        <v>0</v>
      </c>
      <c r="EI101" s="77">
        <f t="shared" si="128"/>
        <v>639.34219</v>
      </c>
      <c r="EJ101" s="50">
        <f t="shared" si="129"/>
        <v>0</v>
      </c>
      <c r="EK101" s="72">
        <f t="shared" si="130"/>
        <v>0</v>
      </c>
      <c r="EL101" s="72">
        <f t="shared" si="131"/>
        <v>0</v>
      </c>
      <c r="EM101" s="72">
        <f t="shared" si="132"/>
        <v>0</v>
      </c>
      <c r="EN101" s="73">
        <f t="shared" si="133"/>
        <v>25.28521683</v>
      </c>
      <c r="EO101" s="74">
        <f t="shared" si="134"/>
        <v>25.28521683</v>
      </c>
      <c r="EP101" s="75">
        <f t="shared" si="135"/>
        <v>131.3858407</v>
      </c>
      <c r="EQ101" s="75">
        <f t="shared" si="136"/>
        <v>0</v>
      </c>
      <c r="ER101" s="75">
        <f t="shared" si="137"/>
        <v>0</v>
      </c>
      <c r="ES101" s="75">
        <f t="shared" si="138"/>
        <v>131.3858407</v>
      </c>
      <c r="ET101" s="76">
        <f t="shared" ref="ET101:EU101" si="1801">BV101+EP101</f>
        <v>29.51936503</v>
      </c>
      <c r="EU101" s="76">
        <f t="shared" si="1801"/>
        <v>0</v>
      </c>
      <c r="EV101" s="76">
        <f t="shared" si="140"/>
        <v>0</v>
      </c>
      <c r="EW101" s="77">
        <f t="shared" si="141"/>
        <v>29.51936503</v>
      </c>
      <c r="EX101" s="50">
        <f t="shared" si="142"/>
        <v>0</v>
      </c>
      <c r="EY101" s="72">
        <f t="shared" si="143"/>
        <v>0</v>
      </c>
      <c r="EZ101" s="72">
        <f t="shared" si="144"/>
        <v>0</v>
      </c>
      <c r="FA101" s="72">
        <f t="shared" si="145"/>
        <v>0</v>
      </c>
      <c r="FB101" s="73">
        <f t="shared" si="146"/>
        <v>3.090549262</v>
      </c>
      <c r="FC101" s="74">
        <f t="shared" si="147"/>
        <v>3.090549262</v>
      </c>
      <c r="FD101" s="75">
        <f t="shared" si="148"/>
        <v>0.8176568583</v>
      </c>
      <c r="FE101" s="75">
        <f t="shared" si="149"/>
        <v>0</v>
      </c>
      <c r="FF101" s="75">
        <f t="shared" si="150"/>
        <v>0</v>
      </c>
      <c r="FG101" s="75">
        <f t="shared" si="151"/>
        <v>0.8176568583</v>
      </c>
      <c r="FH101" s="50">
        <f t="shared" si="152"/>
        <v>6.283185307</v>
      </c>
      <c r="FI101" s="72">
        <f t="shared" si="153"/>
        <v>6.283185307</v>
      </c>
      <c r="FJ101" s="72">
        <f t="shared" si="154"/>
        <v>0</v>
      </c>
      <c r="FK101" s="72">
        <f t="shared" si="155"/>
        <v>0</v>
      </c>
      <c r="FL101" s="73">
        <f t="shared" si="156"/>
        <v>6.532571905</v>
      </c>
      <c r="FM101" s="74">
        <f t="shared" si="157"/>
        <v>6.532571905</v>
      </c>
      <c r="FN101" s="75">
        <f t="shared" si="158"/>
        <v>-6.532571905</v>
      </c>
      <c r="FO101" s="75">
        <f t="shared" si="159"/>
        <v>0</v>
      </c>
      <c r="FP101" s="75">
        <f t="shared" si="160"/>
        <v>3.141592654</v>
      </c>
      <c r="FQ101" s="75">
        <f t="shared" si="161"/>
        <v>6.532571905</v>
      </c>
      <c r="FR101" s="76">
        <f t="shared" si="162"/>
        <v>11.98462166</v>
      </c>
      <c r="FS101" s="76">
        <f t="shared" si="163"/>
        <v>0</v>
      </c>
      <c r="FT101" s="76">
        <f t="shared" si="164"/>
        <v>0</v>
      </c>
      <c r="FU101" s="77">
        <f t="shared" si="165"/>
        <v>11.98462166</v>
      </c>
      <c r="FV101" s="50">
        <f t="shared" si="166"/>
        <v>0</v>
      </c>
      <c r="FW101" s="50">
        <f t="shared" si="167"/>
        <v>0</v>
      </c>
      <c r="FX101" s="72">
        <f t="shared" si="168"/>
        <v>0</v>
      </c>
      <c r="FY101" s="72">
        <f t="shared" si="169"/>
        <v>0</v>
      </c>
      <c r="FZ101" s="72">
        <f t="shared" si="170"/>
        <v>0</v>
      </c>
      <c r="GA101" s="73">
        <f t="shared" si="171"/>
        <v>11.98462166</v>
      </c>
      <c r="GB101" s="73">
        <f t="shared" si="172"/>
        <v>1.223006925</v>
      </c>
      <c r="GC101" s="74">
        <f t="shared" si="173"/>
        <v>14.65727528</v>
      </c>
      <c r="GD101" s="75">
        <f t="shared" si="174"/>
        <v>1.628586143</v>
      </c>
      <c r="GE101" s="75">
        <f t="shared" si="175"/>
        <v>0</v>
      </c>
      <c r="GF101" s="75">
        <f t="shared" si="176"/>
        <v>0</v>
      </c>
      <c r="GG101" s="75">
        <f t="shared" si="177"/>
        <v>1.628586143</v>
      </c>
      <c r="GH101" s="78">
        <f t="shared" si="178"/>
        <v>-0.5</v>
      </c>
      <c r="GI101" s="78">
        <f t="shared" si="179"/>
        <v>-0.8660254038</v>
      </c>
      <c r="GJ101" s="78">
        <f t="shared" si="180"/>
        <v>-2.094395102</v>
      </c>
      <c r="GK101" s="78">
        <f t="shared" si="181"/>
        <v>1</v>
      </c>
      <c r="GL101" s="79">
        <f t="shared" si="182"/>
        <v>-0.5</v>
      </c>
      <c r="GM101" s="79">
        <f t="shared" si="183"/>
        <v>0.8660254038</v>
      </c>
      <c r="GN101" s="79">
        <f t="shared" si="184"/>
        <v>2.094395102</v>
      </c>
      <c r="GO101" s="79">
        <f t="shared" si="185"/>
        <v>1</v>
      </c>
      <c r="GP101" s="50">
        <f t="shared" si="186"/>
        <v>-2.094395102</v>
      </c>
      <c r="GQ101" s="50">
        <f t="shared" si="187"/>
        <v>0</v>
      </c>
      <c r="GR101" s="72">
        <f t="shared" si="188"/>
        <v>-2.094395102</v>
      </c>
      <c r="GS101" s="72">
        <f t="shared" si="189"/>
        <v>-2.094395102</v>
      </c>
      <c r="GT101" s="72">
        <f t="shared" si="190"/>
        <v>-2.094395102</v>
      </c>
      <c r="GU101" s="73">
        <f t="shared" si="191"/>
        <v>1</v>
      </c>
      <c r="GV101" s="73">
        <f t="shared" si="192"/>
        <v>0.8176568583</v>
      </c>
      <c r="GW101" s="74">
        <f t="shared" si="193"/>
        <v>0.8176568583</v>
      </c>
      <c r="GX101" s="75">
        <f t="shared" si="194"/>
        <v>-0.4088284292</v>
      </c>
      <c r="GY101" s="75">
        <f t="shared" si="195"/>
        <v>-0.7081116109</v>
      </c>
      <c r="GZ101" s="75">
        <f t="shared" si="196"/>
        <v>-2.094395102</v>
      </c>
      <c r="HA101" s="75">
        <f t="shared" si="197"/>
        <v>0.8176568583</v>
      </c>
      <c r="HB101" s="50">
        <f t="shared" si="198"/>
        <v>2.094395102</v>
      </c>
      <c r="HC101" s="50">
        <f t="shared" si="199"/>
        <v>0</v>
      </c>
      <c r="HD101" s="72">
        <f t="shared" si="200"/>
        <v>2.094395102</v>
      </c>
      <c r="HE101" s="72">
        <f t="shared" si="201"/>
        <v>2.094395102</v>
      </c>
      <c r="HF101" s="72">
        <f t="shared" si="202"/>
        <v>2.094395102</v>
      </c>
      <c r="HG101" s="73">
        <f t="shared" si="203"/>
        <v>1</v>
      </c>
      <c r="HH101" s="73">
        <f t="shared" si="204"/>
        <v>1.628586143</v>
      </c>
      <c r="HI101" s="74">
        <f t="shared" si="205"/>
        <v>1.628586143</v>
      </c>
      <c r="HJ101" s="75">
        <f t="shared" si="206"/>
        <v>-0.8142930713</v>
      </c>
      <c r="HK101" s="75">
        <f t="shared" si="207"/>
        <v>1.410396972</v>
      </c>
      <c r="HL101" s="75">
        <f t="shared" si="208"/>
        <v>2.094395102</v>
      </c>
      <c r="HM101" s="75">
        <f t="shared" si="209"/>
        <v>1.628586143</v>
      </c>
      <c r="HN101" s="50">
        <f t="shared" si="210"/>
        <v>2.094395102</v>
      </c>
      <c r="HO101" s="50">
        <f t="shared" si="211"/>
        <v>0</v>
      </c>
      <c r="HP101" s="72">
        <f t="shared" si="212"/>
        <v>2.094395102</v>
      </c>
      <c r="HQ101" s="72">
        <f t="shared" si="213"/>
        <v>2.094395102</v>
      </c>
      <c r="HR101" s="72">
        <f t="shared" si="214"/>
        <v>2.094395102</v>
      </c>
      <c r="HS101" s="73">
        <f t="shared" si="215"/>
        <v>1</v>
      </c>
      <c r="HT101" s="73">
        <f t="shared" si="216"/>
        <v>0.8176568583</v>
      </c>
      <c r="HU101" s="74">
        <f t="shared" si="217"/>
        <v>0.8176568583</v>
      </c>
      <c r="HV101" s="75">
        <f t="shared" si="218"/>
        <v>-0.4088284292</v>
      </c>
      <c r="HW101" s="75">
        <f t="shared" si="219"/>
        <v>0.7081116109</v>
      </c>
      <c r="HX101" s="75">
        <f t="shared" si="220"/>
        <v>2.094395102</v>
      </c>
      <c r="HY101" s="75">
        <f t="shared" si="221"/>
        <v>0.8176568583</v>
      </c>
      <c r="HZ101" s="50">
        <f t="shared" si="222"/>
        <v>-2.094395102</v>
      </c>
      <c r="IA101" s="50">
        <f t="shared" si="223"/>
        <v>0</v>
      </c>
      <c r="IB101" s="72">
        <f t="shared" si="224"/>
        <v>-2.094395102</v>
      </c>
      <c r="IC101" s="72">
        <f t="shared" si="225"/>
        <v>-2.094395102</v>
      </c>
      <c r="ID101" s="72">
        <f t="shared" si="226"/>
        <v>-2.094395102</v>
      </c>
      <c r="IE101" s="73">
        <f t="shared" si="227"/>
        <v>1</v>
      </c>
      <c r="IF101" s="73">
        <f t="shared" si="228"/>
        <v>1.628586143</v>
      </c>
      <c r="IG101" s="74">
        <f t="shared" si="229"/>
        <v>1.628586143</v>
      </c>
      <c r="IH101" s="75">
        <f t="shared" si="230"/>
        <v>-0.8142930713</v>
      </c>
      <c r="II101" s="75">
        <f t="shared" si="231"/>
        <v>-1.410396972</v>
      </c>
      <c r="IJ101" s="75">
        <f t="shared" si="232"/>
        <v>-2.094395102</v>
      </c>
      <c r="IK101" s="75">
        <f t="shared" si="233"/>
        <v>1.628586143</v>
      </c>
    </row>
    <row r="102" ht="12.75" customHeight="1">
      <c r="A102" s="80">
        <f>'Cubic Input'!P106</f>
        <v>0.1421007032</v>
      </c>
      <c r="B102" s="80">
        <f>'Cubic Input'!Q106</f>
        <v>0.03575137678</v>
      </c>
      <c r="C102" s="80">
        <f>'Cubic Input'!R106</f>
        <v>0.8391196452</v>
      </c>
      <c r="D102" s="80">
        <f>'Cubic Input'!S106</f>
        <v>0.03013276265</v>
      </c>
      <c r="E102" s="80">
        <f t="shared" ref="E102:H102" si="1802">0</f>
        <v>0</v>
      </c>
      <c r="F102" s="80">
        <f t="shared" si="1802"/>
        <v>0</v>
      </c>
      <c r="G102" s="80">
        <f t="shared" si="1802"/>
        <v>0</v>
      </c>
      <c r="H102" s="81">
        <f t="shared" si="1802"/>
        <v>0</v>
      </c>
      <c r="I102" s="65">
        <f>'Cubic Input'!M106</f>
        <v>-0.03557320142</v>
      </c>
      <c r="J102" s="66">
        <f t="shared" si="27"/>
        <v>-0.0359571847</v>
      </c>
      <c r="K102" s="66">
        <f t="shared" si="28"/>
        <v>-0.1078173256</v>
      </c>
      <c r="L102" s="67">
        <f t="shared" si="29"/>
        <v>-0.0359571847</v>
      </c>
      <c r="M102" s="67">
        <f t="shared" si="30"/>
        <v>0</v>
      </c>
      <c r="N102" s="68">
        <f t="shared" si="31"/>
        <v>-0.1078173256</v>
      </c>
      <c r="O102" s="68">
        <f t="shared" si="32"/>
        <v>-2.426051797</v>
      </c>
      <c r="P102" s="69">
        <f t="shared" si="33"/>
        <v>-0.1078173256</v>
      </c>
      <c r="Q102" s="69">
        <f t="shared" si="34"/>
        <v>2.426051797</v>
      </c>
      <c r="R102" s="70">
        <f t="shared" ref="R102:U102" si="1803">ATAN2(A102,E102)</f>
        <v>0</v>
      </c>
      <c r="S102" s="70">
        <f t="shared" si="1803"/>
        <v>0</v>
      </c>
      <c r="T102" s="70">
        <f t="shared" si="1803"/>
        <v>0</v>
      </c>
      <c r="U102" s="70">
        <f t="shared" si="1803"/>
        <v>0</v>
      </c>
      <c r="V102" s="70">
        <f t="shared" ref="V102:Y102" si="1804">SQRT(POWER(A102,2)+POWER(E102,2))</f>
        <v>0.1421007032</v>
      </c>
      <c r="W102" s="70">
        <f t="shared" si="1804"/>
        <v>0.03575137678</v>
      </c>
      <c r="X102" s="70">
        <f t="shared" si="1804"/>
        <v>0.8391196452</v>
      </c>
      <c r="Y102" s="70">
        <f t="shared" si="1804"/>
        <v>0.03013276265</v>
      </c>
      <c r="Z102" s="71">
        <f t="shared" ref="Z102:AC102" si="1805">R102-$R102</f>
        <v>0</v>
      </c>
      <c r="AA102" s="71">
        <f t="shared" si="1805"/>
        <v>0</v>
      </c>
      <c r="AB102" s="71">
        <f t="shared" si="1805"/>
        <v>0</v>
      </c>
      <c r="AC102" s="71">
        <f t="shared" si="1805"/>
        <v>0</v>
      </c>
      <c r="AD102" s="71">
        <f t="shared" ref="AD102:AG102" si="1806">V102/$V102</f>
        <v>1</v>
      </c>
      <c r="AE102" s="71">
        <f t="shared" si="1806"/>
        <v>0.2515918358</v>
      </c>
      <c r="AF102" s="71">
        <f t="shared" si="1806"/>
        <v>5.905105511</v>
      </c>
      <c r="AG102" s="71">
        <f t="shared" si="1806"/>
        <v>0.2120521713</v>
      </c>
      <c r="AH102" s="80">
        <f t="shared" ref="AH102:AK102" si="1807">AD102*COS(Z102)</f>
        <v>1</v>
      </c>
      <c r="AI102" s="80">
        <f t="shared" si="1807"/>
        <v>0.2515918358</v>
      </c>
      <c r="AJ102" s="80">
        <f t="shared" si="1807"/>
        <v>5.905105511</v>
      </c>
      <c r="AK102" s="80">
        <f t="shared" si="1807"/>
        <v>0.2120521713</v>
      </c>
      <c r="AL102" s="80">
        <f t="shared" ref="AL102:AO102" si="1808">AD102*SIN(Z102)</f>
        <v>0</v>
      </c>
      <c r="AM102" s="80">
        <f t="shared" si="1808"/>
        <v>0</v>
      </c>
      <c r="AN102" s="80">
        <f t="shared" si="1808"/>
        <v>0</v>
      </c>
      <c r="AO102" s="80">
        <f t="shared" si="1808"/>
        <v>0</v>
      </c>
      <c r="AP102" s="50">
        <f t="shared" si="41"/>
        <v>0</v>
      </c>
      <c r="AQ102" s="72">
        <f t="shared" si="42"/>
        <v>0</v>
      </c>
      <c r="AR102" s="72">
        <f t="shared" si="43"/>
        <v>0</v>
      </c>
      <c r="AS102" s="72">
        <f t="shared" si="44"/>
        <v>0</v>
      </c>
      <c r="AT102" s="73">
        <f t="shared" si="45"/>
        <v>0.01592537371</v>
      </c>
      <c r="AU102" s="74">
        <f t="shared" si="46"/>
        <v>0.01592537371</v>
      </c>
      <c r="AV102" s="75">
        <f t="shared" si="47"/>
        <v>-0.03185074741</v>
      </c>
      <c r="AW102" s="75">
        <f t="shared" si="48"/>
        <v>0</v>
      </c>
      <c r="AX102" s="75">
        <f t="shared" si="49"/>
        <v>3.141592654</v>
      </c>
      <c r="AY102" s="75">
        <f t="shared" si="50"/>
        <v>0.03185074741</v>
      </c>
      <c r="AZ102" s="50">
        <f t="shared" ref="AZ102:BA102" si="1809">AZ$1*AA102</f>
        <v>0</v>
      </c>
      <c r="BA102" s="50">
        <f t="shared" si="1809"/>
        <v>0</v>
      </c>
      <c r="BB102" s="72">
        <f t="shared" si="52"/>
        <v>0</v>
      </c>
      <c r="BC102" s="72">
        <f t="shared" si="53"/>
        <v>0</v>
      </c>
      <c r="BD102" s="72">
        <f t="shared" si="54"/>
        <v>0</v>
      </c>
      <c r="BE102" s="73">
        <f t="shared" ref="BE102:BF102" si="1810">POWER(AE102,BE$1)</f>
        <v>0.2515918358</v>
      </c>
      <c r="BF102" s="73">
        <f t="shared" si="1810"/>
        <v>5.905105511</v>
      </c>
      <c r="BG102" s="74">
        <f t="shared" si="56"/>
        <v>1.485676336</v>
      </c>
      <c r="BH102" s="75">
        <f t="shared" si="57"/>
        <v>13.37108702</v>
      </c>
      <c r="BI102" s="75">
        <f t="shared" si="58"/>
        <v>0</v>
      </c>
      <c r="BJ102" s="75">
        <f t="shared" si="59"/>
        <v>0</v>
      </c>
      <c r="BK102" s="75">
        <f t="shared" si="60"/>
        <v>13.37108702</v>
      </c>
      <c r="BL102" s="50">
        <f t="shared" si="61"/>
        <v>0</v>
      </c>
      <c r="BM102" s="72">
        <f t="shared" si="62"/>
        <v>0</v>
      </c>
      <c r="BN102" s="72">
        <f t="shared" si="63"/>
        <v>0</v>
      </c>
      <c r="BO102" s="72">
        <f t="shared" si="64"/>
        <v>0</v>
      </c>
      <c r="BP102" s="73">
        <f t="shared" si="65"/>
        <v>0.2120521713</v>
      </c>
      <c r="BQ102" s="74">
        <f t="shared" si="66"/>
        <v>0.2120521713</v>
      </c>
      <c r="BR102" s="75">
        <f t="shared" si="67"/>
        <v>-5.725408626</v>
      </c>
      <c r="BS102" s="75">
        <f t="shared" si="68"/>
        <v>0</v>
      </c>
      <c r="BT102" s="75">
        <f t="shared" si="69"/>
        <v>3.141592654</v>
      </c>
      <c r="BU102" s="75">
        <f t="shared" si="70"/>
        <v>5.725408626</v>
      </c>
      <c r="BV102" s="76">
        <f t="shared" ref="BV102:BW102" si="1811">AV102+BH102+BR102</f>
        <v>7.613827651</v>
      </c>
      <c r="BW102" s="76">
        <f t="shared" si="1811"/>
        <v>0</v>
      </c>
      <c r="BX102" s="76">
        <f t="shared" si="72"/>
        <v>0</v>
      </c>
      <c r="BY102" s="77">
        <f t="shared" si="73"/>
        <v>7.613827651</v>
      </c>
      <c r="BZ102" s="50">
        <f t="shared" ref="BZ102:CA102" si="1812">BZ$1*AA102</f>
        <v>0</v>
      </c>
      <c r="CA102" s="50">
        <f t="shared" si="1812"/>
        <v>0</v>
      </c>
      <c r="CB102" s="72">
        <f t="shared" si="75"/>
        <v>0</v>
      </c>
      <c r="CC102" s="72">
        <f t="shared" si="76"/>
        <v>0</v>
      </c>
      <c r="CD102" s="72">
        <f t="shared" si="77"/>
        <v>0</v>
      </c>
      <c r="CE102" s="73">
        <f t="shared" ref="CE102:CF102" si="1813">POWER(AE102,CE$1)</f>
        <v>0.06329845185</v>
      </c>
      <c r="CF102" s="73">
        <f t="shared" si="1813"/>
        <v>34.87027109</v>
      </c>
      <c r="CG102" s="74">
        <f t="shared" si="79"/>
        <v>2.207234176</v>
      </c>
      <c r="CH102" s="75">
        <f t="shared" si="80"/>
        <v>-2.207234176</v>
      </c>
      <c r="CI102" s="75">
        <f t="shared" si="81"/>
        <v>0</v>
      </c>
      <c r="CJ102" s="75">
        <f t="shared" si="82"/>
        <v>3.141592654</v>
      </c>
      <c r="CK102" s="75">
        <f t="shared" si="83"/>
        <v>2.207234176</v>
      </c>
      <c r="CL102" s="50">
        <f t="shared" si="84"/>
        <v>0</v>
      </c>
      <c r="CM102" s="72">
        <f t="shared" si="85"/>
        <v>0</v>
      </c>
      <c r="CN102" s="72">
        <f t="shared" si="86"/>
        <v>0</v>
      </c>
      <c r="CO102" s="72">
        <f t="shared" si="87"/>
        <v>0</v>
      </c>
      <c r="CP102" s="73">
        <f t="shared" si="88"/>
        <v>205.91263</v>
      </c>
      <c r="CQ102" s="74">
        <f t="shared" si="89"/>
        <v>205.91263</v>
      </c>
      <c r="CR102" s="75">
        <f t="shared" si="90"/>
        <v>823.6505199</v>
      </c>
      <c r="CS102" s="75">
        <f t="shared" si="91"/>
        <v>0</v>
      </c>
      <c r="CT102" s="75">
        <f t="shared" si="92"/>
        <v>0</v>
      </c>
      <c r="CU102" s="75">
        <f t="shared" si="93"/>
        <v>823.6505199</v>
      </c>
      <c r="CV102" s="50">
        <f t="shared" si="94"/>
        <v>0</v>
      </c>
      <c r="CW102" s="50">
        <f t="shared" si="95"/>
        <v>0</v>
      </c>
      <c r="CX102" s="72">
        <f t="shared" si="96"/>
        <v>0</v>
      </c>
      <c r="CY102" s="72">
        <f t="shared" si="97"/>
        <v>0</v>
      </c>
      <c r="CZ102" s="72">
        <f t="shared" si="98"/>
        <v>0</v>
      </c>
      <c r="DA102" s="73">
        <f t="shared" si="99"/>
        <v>0.01592537371</v>
      </c>
      <c r="DB102" s="73">
        <f t="shared" si="100"/>
        <v>0.2120521713</v>
      </c>
      <c r="DC102" s="74">
        <f t="shared" si="101"/>
        <v>0.003377010073</v>
      </c>
      <c r="DD102" s="75">
        <f t="shared" si="102"/>
        <v>0.01350804029</v>
      </c>
      <c r="DE102" s="75">
        <f t="shared" si="103"/>
        <v>0</v>
      </c>
      <c r="DF102" s="75">
        <f t="shared" si="104"/>
        <v>0</v>
      </c>
      <c r="DG102" s="75">
        <f t="shared" si="105"/>
        <v>0.01350804029</v>
      </c>
      <c r="DH102" s="50">
        <f t="shared" ref="DH102:DJ102" si="1814">DH$1*AA102</f>
        <v>0</v>
      </c>
      <c r="DI102" s="50">
        <f t="shared" si="1814"/>
        <v>0</v>
      </c>
      <c r="DJ102" s="50">
        <f t="shared" si="1814"/>
        <v>0</v>
      </c>
      <c r="DK102" s="72">
        <f t="shared" si="107"/>
        <v>0</v>
      </c>
      <c r="DL102" s="72">
        <f t="shared" si="108"/>
        <v>0</v>
      </c>
      <c r="DM102" s="72">
        <f t="shared" si="109"/>
        <v>0</v>
      </c>
      <c r="DN102" s="73">
        <f t="shared" ref="DN102:DP102" si="1815">POWER(AE102,DN$1)</f>
        <v>0.2515918358</v>
      </c>
      <c r="DO102" s="73">
        <f t="shared" si="1815"/>
        <v>5.905105511</v>
      </c>
      <c r="DP102" s="73">
        <f t="shared" si="1815"/>
        <v>0.2120521713</v>
      </c>
      <c r="DQ102" s="74">
        <f t="shared" si="111"/>
        <v>0.315040893</v>
      </c>
      <c r="DR102" s="75">
        <f t="shared" si="112"/>
        <v>-5.670736074</v>
      </c>
      <c r="DS102" s="75">
        <f t="shared" si="113"/>
        <v>0</v>
      </c>
      <c r="DT102" s="75">
        <f t="shared" si="114"/>
        <v>3.141592654</v>
      </c>
      <c r="DU102" s="75">
        <f t="shared" si="115"/>
        <v>5.670736074</v>
      </c>
      <c r="DV102" s="50">
        <f t="shared" si="116"/>
        <v>0</v>
      </c>
      <c r="DW102" s="72">
        <f t="shared" si="117"/>
        <v>0</v>
      </c>
      <c r="DX102" s="72">
        <f t="shared" si="118"/>
        <v>0</v>
      </c>
      <c r="DY102" s="72">
        <f t="shared" si="119"/>
        <v>0</v>
      </c>
      <c r="DZ102" s="73">
        <f t="shared" si="120"/>
        <v>0.04496612337</v>
      </c>
      <c r="EA102" s="74">
        <f t="shared" si="121"/>
        <v>0.04496612337</v>
      </c>
      <c r="EB102" s="75">
        <f t="shared" si="122"/>
        <v>1.214085331</v>
      </c>
      <c r="EC102" s="75">
        <f t="shared" si="123"/>
        <v>0</v>
      </c>
      <c r="ED102" s="75">
        <f t="shared" si="124"/>
        <v>0</v>
      </c>
      <c r="EE102" s="75">
        <f t="shared" si="125"/>
        <v>1.214085331</v>
      </c>
      <c r="EF102" s="76">
        <f t="shared" ref="EF102:EG102" si="1816">CH102+CR102+DD102+DR102+EB102</f>
        <v>817.000143</v>
      </c>
      <c r="EG102" s="76">
        <f t="shared" si="1816"/>
        <v>0</v>
      </c>
      <c r="EH102" s="76">
        <f t="shared" si="127"/>
        <v>0</v>
      </c>
      <c r="EI102" s="77">
        <f t="shared" si="128"/>
        <v>817.000143</v>
      </c>
      <c r="EJ102" s="50">
        <f t="shared" si="129"/>
        <v>0</v>
      </c>
      <c r="EK102" s="72">
        <f t="shared" si="130"/>
        <v>0</v>
      </c>
      <c r="EL102" s="72">
        <f t="shared" si="131"/>
        <v>0</v>
      </c>
      <c r="EM102" s="72">
        <f t="shared" si="132"/>
        <v>0</v>
      </c>
      <c r="EN102" s="73">
        <f t="shared" si="133"/>
        <v>28.58321436</v>
      </c>
      <c r="EO102" s="74">
        <f t="shared" si="134"/>
        <v>28.58321436</v>
      </c>
      <c r="EP102" s="75">
        <f t="shared" si="135"/>
        <v>148.5227385</v>
      </c>
      <c r="EQ102" s="75">
        <f t="shared" si="136"/>
        <v>0</v>
      </c>
      <c r="ER102" s="75">
        <f t="shared" si="137"/>
        <v>0</v>
      </c>
      <c r="ES102" s="75">
        <f t="shared" si="138"/>
        <v>148.5227385</v>
      </c>
      <c r="ET102" s="76">
        <f t="shared" ref="ET102:EU102" si="1817">BV102+EP102</f>
        <v>156.1365662</v>
      </c>
      <c r="EU102" s="76">
        <f t="shared" si="1817"/>
        <v>0</v>
      </c>
      <c r="EV102" s="76">
        <f t="shared" si="140"/>
        <v>0</v>
      </c>
      <c r="EW102" s="77">
        <f t="shared" si="141"/>
        <v>156.1365662</v>
      </c>
      <c r="EX102" s="50">
        <f t="shared" si="142"/>
        <v>0</v>
      </c>
      <c r="EY102" s="72">
        <f t="shared" si="143"/>
        <v>0</v>
      </c>
      <c r="EZ102" s="72">
        <f t="shared" si="144"/>
        <v>0</v>
      </c>
      <c r="FA102" s="72">
        <f t="shared" si="145"/>
        <v>0</v>
      </c>
      <c r="FB102" s="73">
        <f t="shared" si="146"/>
        <v>5.384783019</v>
      </c>
      <c r="FC102" s="74">
        <f t="shared" si="147"/>
        <v>5.384783019</v>
      </c>
      <c r="FD102" s="75">
        <f t="shared" si="148"/>
        <v>1.424635038</v>
      </c>
      <c r="FE102" s="75">
        <f t="shared" si="149"/>
        <v>0</v>
      </c>
      <c r="FF102" s="75">
        <f t="shared" si="150"/>
        <v>0</v>
      </c>
      <c r="FG102" s="75">
        <f t="shared" si="151"/>
        <v>1.424635038</v>
      </c>
      <c r="FH102" s="50">
        <f t="shared" si="152"/>
        <v>0</v>
      </c>
      <c r="FI102" s="72">
        <f t="shared" si="153"/>
        <v>0</v>
      </c>
      <c r="FJ102" s="72">
        <f t="shared" si="154"/>
        <v>0</v>
      </c>
      <c r="FK102" s="72">
        <f t="shared" si="155"/>
        <v>0</v>
      </c>
      <c r="FL102" s="73">
        <f t="shared" si="156"/>
        <v>0.06329845185</v>
      </c>
      <c r="FM102" s="74">
        <f t="shared" si="157"/>
        <v>0.06329845185</v>
      </c>
      <c r="FN102" s="75">
        <f t="shared" si="158"/>
        <v>-0.06329845185</v>
      </c>
      <c r="FO102" s="75">
        <f t="shared" si="159"/>
        <v>0</v>
      </c>
      <c r="FP102" s="75">
        <f t="shared" si="160"/>
        <v>3.141592654</v>
      </c>
      <c r="FQ102" s="75">
        <f t="shared" si="161"/>
        <v>0.06329845185</v>
      </c>
      <c r="FR102" s="76">
        <f t="shared" si="162"/>
        <v>17.65201808</v>
      </c>
      <c r="FS102" s="76">
        <f t="shared" si="163"/>
        <v>0</v>
      </c>
      <c r="FT102" s="76">
        <f t="shared" si="164"/>
        <v>0</v>
      </c>
      <c r="FU102" s="77">
        <f t="shared" si="165"/>
        <v>17.65201808</v>
      </c>
      <c r="FV102" s="50">
        <f t="shared" si="166"/>
        <v>0</v>
      </c>
      <c r="FW102" s="50">
        <f t="shared" si="167"/>
        <v>0</v>
      </c>
      <c r="FX102" s="72">
        <f t="shared" si="168"/>
        <v>0</v>
      </c>
      <c r="FY102" s="72">
        <f t="shared" si="169"/>
        <v>0</v>
      </c>
      <c r="FZ102" s="72">
        <f t="shared" si="170"/>
        <v>0</v>
      </c>
      <c r="GA102" s="73">
        <f t="shared" si="171"/>
        <v>17.65201808</v>
      </c>
      <c r="GB102" s="73">
        <f t="shared" si="172"/>
        <v>0.7019341608</v>
      </c>
      <c r="GC102" s="74">
        <f t="shared" si="173"/>
        <v>12.3905545</v>
      </c>
      <c r="GD102" s="75">
        <f t="shared" si="174"/>
        <v>1.376728278</v>
      </c>
      <c r="GE102" s="75">
        <f t="shared" si="175"/>
        <v>0</v>
      </c>
      <c r="GF102" s="75">
        <f t="shared" si="176"/>
        <v>0</v>
      </c>
      <c r="GG102" s="75">
        <f t="shared" si="177"/>
        <v>1.376728278</v>
      </c>
      <c r="GH102" s="78">
        <f t="shared" si="178"/>
        <v>-0.5</v>
      </c>
      <c r="GI102" s="78">
        <f t="shared" si="179"/>
        <v>-0.8660254038</v>
      </c>
      <c r="GJ102" s="78">
        <f t="shared" si="180"/>
        <v>-2.094395102</v>
      </c>
      <c r="GK102" s="78">
        <f t="shared" si="181"/>
        <v>1</v>
      </c>
      <c r="GL102" s="79">
        <f t="shared" si="182"/>
        <v>-0.5</v>
      </c>
      <c r="GM102" s="79">
        <f t="shared" si="183"/>
        <v>0.8660254038</v>
      </c>
      <c r="GN102" s="79">
        <f t="shared" si="184"/>
        <v>2.094395102</v>
      </c>
      <c r="GO102" s="79">
        <f t="shared" si="185"/>
        <v>1</v>
      </c>
      <c r="GP102" s="50">
        <f t="shared" si="186"/>
        <v>-2.094395102</v>
      </c>
      <c r="GQ102" s="50">
        <f t="shared" si="187"/>
        <v>0</v>
      </c>
      <c r="GR102" s="72">
        <f t="shared" si="188"/>
        <v>-2.094395102</v>
      </c>
      <c r="GS102" s="72">
        <f t="shared" si="189"/>
        <v>-2.094395102</v>
      </c>
      <c r="GT102" s="72">
        <f t="shared" si="190"/>
        <v>-2.094395102</v>
      </c>
      <c r="GU102" s="73">
        <f t="shared" si="191"/>
        <v>1</v>
      </c>
      <c r="GV102" s="73">
        <f t="shared" si="192"/>
        <v>1.424635038</v>
      </c>
      <c r="GW102" s="74">
        <f t="shared" si="193"/>
        <v>1.424635038</v>
      </c>
      <c r="GX102" s="75">
        <f t="shared" si="194"/>
        <v>-0.7123175191</v>
      </c>
      <c r="GY102" s="75">
        <f t="shared" si="195"/>
        <v>-1.233770134</v>
      </c>
      <c r="GZ102" s="75">
        <f t="shared" si="196"/>
        <v>-2.094395102</v>
      </c>
      <c r="HA102" s="75">
        <f t="shared" si="197"/>
        <v>1.424635038</v>
      </c>
      <c r="HB102" s="50">
        <f t="shared" si="198"/>
        <v>2.094395102</v>
      </c>
      <c r="HC102" s="50">
        <f t="shared" si="199"/>
        <v>0</v>
      </c>
      <c r="HD102" s="72">
        <f t="shared" si="200"/>
        <v>2.094395102</v>
      </c>
      <c r="HE102" s="72">
        <f t="shared" si="201"/>
        <v>2.094395102</v>
      </c>
      <c r="HF102" s="72">
        <f t="shared" si="202"/>
        <v>2.094395102</v>
      </c>
      <c r="HG102" s="73">
        <f t="shared" si="203"/>
        <v>1</v>
      </c>
      <c r="HH102" s="73">
        <f t="shared" si="204"/>
        <v>1.376728278</v>
      </c>
      <c r="HI102" s="74">
        <f t="shared" si="205"/>
        <v>1.376728278</v>
      </c>
      <c r="HJ102" s="75">
        <f t="shared" si="206"/>
        <v>-0.6883641388</v>
      </c>
      <c r="HK102" s="75">
        <f t="shared" si="207"/>
        <v>1.192281662</v>
      </c>
      <c r="HL102" s="75">
        <f t="shared" si="208"/>
        <v>2.094395102</v>
      </c>
      <c r="HM102" s="75">
        <f t="shared" si="209"/>
        <v>1.376728278</v>
      </c>
      <c r="HN102" s="50">
        <f t="shared" si="210"/>
        <v>2.094395102</v>
      </c>
      <c r="HO102" s="50">
        <f t="shared" si="211"/>
        <v>0</v>
      </c>
      <c r="HP102" s="72">
        <f t="shared" si="212"/>
        <v>2.094395102</v>
      </c>
      <c r="HQ102" s="72">
        <f t="shared" si="213"/>
        <v>2.094395102</v>
      </c>
      <c r="HR102" s="72">
        <f t="shared" si="214"/>
        <v>2.094395102</v>
      </c>
      <c r="HS102" s="73">
        <f t="shared" si="215"/>
        <v>1</v>
      </c>
      <c r="HT102" s="73">
        <f t="shared" si="216"/>
        <v>1.424635038</v>
      </c>
      <c r="HU102" s="74">
        <f t="shared" si="217"/>
        <v>1.424635038</v>
      </c>
      <c r="HV102" s="75">
        <f t="shared" si="218"/>
        <v>-0.7123175191</v>
      </c>
      <c r="HW102" s="75">
        <f t="shared" si="219"/>
        <v>1.233770134</v>
      </c>
      <c r="HX102" s="75">
        <f t="shared" si="220"/>
        <v>2.094395102</v>
      </c>
      <c r="HY102" s="75">
        <f t="shared" si="221"/>
        <v>1.424635038</v>
      </c>
      <c r="HZ102" s="50">
        <f t="shared" si="222"/>
        <v>-2.094395102</v>
      </c>
      <c r="IA102" s="50">
        <f t="shared" si="223"/>
        <v>0</v>
      </c>
      <c r="IB102" s="72">
        <f t="shared" si="224"/>
        <v>-2.094395102</v>
      </c>
      <c r="IC102" s="72">
        <f t="shared" si="225"/>
        <v>-2.094395102</v>
      </c>
      <c r="ID102" s="72">
        <f t="shared" si="226"/>
        <v>-2.094395102</v>
      </c>
      <c r="IE102" s="73">
        <f t="shared" si="227"/>
        <v>1</v>
      </c>
      <c r="IF102" s="73">
        <f t="shared" si="228"/>
        <v>1.376728278</v>
      </c>
      <c r="IG102" s="74">
        <f t="shared" si="229"/>
        <v>1.376728278</v>
      </c>
      <c r="IH102" s="75">
        <f t="shared" si="230"/>
        <v>-0.6883641388</v>
      </c>
      <c r="II102" s="75">
        <f t="shared" si="231"/>
        <v>-1.192281662</v>
      </c>
      <c r="IJ102" s="75">
        <f t="shared" si="232"/>
        <v>-2.094395102</v>
      </c>
      <c r="IK102" s="75">
        <f t="shared" si="233"/>
        <v>1.376728278</v>
      </c>
    </row>
    <row r="103" ht="12.75" customHeight="1">
      <c r="A103" s="80">
        <f>'Cubic Input'!P107</f>
        <v>0.1421007032</v>
      </c>
      <c r="B103" s="80">
        <f>'Cubic Input'!Q107</f>
        <v>-0.395780337</v>
      </c>
      <c r="C103" s="80">
        <f>'Cubic Input'!R107</f>
        <v>0.8707490844</v>
      </c>
      <c r="D103" s="80">
        <f>'Cubic Input'!S107</f>
        <v>-0.05301315423</v>
      </c>
      <c r="E103" s="80">
        <f t="shared" ref="E103:H103" si="1818">0</f>
        <v>0</v>
      </c>
      <c r="F103" s="80">
        <f t="shared" si="1818"/>
        <v>0</v>
      </c>
      <c r="G103" s="80">
        <f t="shared" si="1818"/>
        <v>0</v>
      </c>
      <c r="H103" s="81">
        <f t="shared" si="1818"/>
        <v>0</v>
      </c>
      <c r="I103" s="65">
        <f>'Cubic Input'!M107</f>
        <v>0.05541212353</v>
      </c>
      <c r="J103" s="66">
        <f t="shared" si="27"/>
        <v>0.06262475558</v>
      </c>
      <c r="K103" s="66">
        <f t="shared" si="28"/>
        <v>1.361292755</v>
      </c>
      <c r="L103" s="67">
        <f t="shared" si="29"/>
        <v>0.06262475558</v>
      </c>
      <c r="M103" s="67">
        <f t="shared" si="30"/>
        <v>0</v>
      </c>
      <c r="N103" s="68">
        <f t="shared" si="31"/>
        <v>1.361292755</v>
      </c>
      <c r="O103" s="68">
        <f t="shared" si="32"/>
        <v>-2.025850679</v>
      </c>
      <c r="P103" s="69">
        <f t="shared" si="33"/>
        <v>1.361292755</v>
      </c>
      <c r="Q103" s="69">
        <f t="shared" si="34"/>
        <v>2.025850679</v>
      </c>
      <c r="R103" s="70">
        <f t="shared" ref="R103:U103" si="1819">ATAN2(A103,E103)</f>
        <v>0</v>
      </c>
      <c r="S103" s="70">
        <f t="shared" si="1819"/>
        <v>3.141592654</v>
      </c>
      <c r="T103" s="70">
        <f t="shared" si="1819"/>
        <v>0</v>
      </c>
      <c r="U103" s="70">
        <f t="shared" si="1819"/>
        <v>3.141592654</v>
      </c>
      <c r="V103" s="70">
        <f t="shared" ref="V103:Y103" si="1820">SQRT(POWER(A103,2)+POWER(E103,2))</f>
        <v>0.1421007032</v>
      </c>
      <c r="W103" s="70">
        <f t="shared" si="1820"/>
        <v>0.395780337</v>
      </c>
      <c r="X103" s="70">
        <f t="shared" si="1820"/>
        <v>0.8707490844</v>
      </c>
      <c r="Y103" s="70">
        <f t="shared" si="1820"/>
        <v>0.05301315423</v>
      </c>
      <c r="Z103" s="71">
        <f t="shared" ref="Z103:AC103" si="1821">R103-$R103</f>
        <v>0</v>
      </c>
      <c r="AA103" s="71">
        <f t="shared" si="1821"/>
        <v>3.141592654</v>
      </c>
      <c r="AB103" s="71">
        <f t="shared" si="1821"/>
        <v>0</v>
      </c>
      <c r="AC103" s="71">
        <f t="shared" si="1821"/>
        <v>3.141592654</v>
      </c>
      <c r="AD103" s="71">
        <f t="shared" ref="AD103:AG103" si="1822">V103/$V103</f>
        <v>1</v>
      </c>
      <c r="AE103" s="71">
        <f t="shared" si="1822"/>
        <v>2.785210265</v>
      </c>
      <c r="AF103" s="71">
        <f t="shared" si="1822"/>
        <v>6.127690188</v>
      </c>
      <c r="AG103" s="71">
        <f t="shared" si="1822"/>
        <v>0.3730675011</v>
      </c>
      <c r="AH103" s="80">
        <f t="shared" ref="AH103:AK103" si="1823">AD103*COS(Z103)</f>
        <v>1</v>
      </c>
      <c r="AI103" s="80">
        <f t="shared" si="1823"/>
        <v>-2.785210265</v>
      </c>
      <c r="AJ103" s="80">
        <f t="shared" si="1823"/>
        <v>6.127690188</v>
      </c>
      <c r="AK103" s="80">
        <f t="shared" si="1823"/>
        <v>-0.3730675011</v>
      </c>
      <c r="AL103" s="80">
        <f t="shared" ref="AL103:AO103" si="1824">AD103*SIN(Z103)</f>
        <v>0</v>
      </c>
      <c r="AM103" s="80">
        <f t="shared" si="1824"/>
        <v>0</v>
      </c>
      <c r="AN103" s="80">
        <f t="shared" si="1824"/>
        <v>0</v>
      </c>
      <c r="AO103" s="80">
        <f t="shared" si="1824"/>
        <v>0</v>
      </c>
      <c r="AP103" s="50">
        <f t="shared" si="41"/>
        <v>9.424777961</v>
      </c>
      <c r="AQ103" s="72">
        <f t="shared" si="42"/>
        <v>9.424777961</v>
      </c>
      <c r="AR103" s="72">
        <f t="shared" si="43"/>
        <v>3.141592654</v>
      </c>
      <c r="AS103" s="72">
        <f t="shared" si="44"/>
        <v>3.141592654</v>
      </c>
      <c r="AT103" s="73">
        <f t="shared" si="45"/>
        <v>21.60597958</v>
      </c>
      <c r="AU103" s="74">
        <f t="shared" si="46"/>
        <v>21.60597958</v>
      </c>
      <c r="AV103" s="75">
        <f t="shared" si="47"/>
        <v>43.21195915</v>
      </c>
      <c r="AW103" s="75">
        <f t="shared" si="48"/>
        <v>0</v>
      </c>
      <c r="AX103" s="75">
        <f t="shared" si="49"/>
        <v>0</v>
      </c>
      <c r="AY103" s="75">
        <f t="shared" si="50"/>
        <v>43.21195915</v>
      </c>
      <c r="AZ103" s="50">
        <f t="shared" ref="AZ103:BA103" si="1825">AZ$1*AA103</f>
        <v>3.141592654</v>
      </c>
      <c r="BA103" s="50">
        <f t="shared" si="1825"/>
        <v>0</v>
      </c>
      <c r="BB103" s="72">
        <f t="shared" si="52"/>
        <v>3.141592654</v>
      </c>
      <c r="BC103" s="72">
        <f t="shared" si="53"/>
        <v>3.141592654</v>
      </c>
      <c r="BD103" s="72">
        <f t="shared" si="54"/>
        <v>3.141592654</v>
      </c>
      <c r="BE103" s="73">
        <f t="shared" ref="BE103:BF103" si="1826">POWER(AE103,BE$1)</f>
        <v>2.785210265</v>
      </c>
      <c r="BF103" s="73">
        <f t="shared" si="1826"/>
        <v>6.127690188</v>
      </c>
      <c r="BG103" s="74">
        <f t="shared" si="56"/>
        <v>17.06690561</v>
      </c>
      <c r="BH103" s="75">
        <f t="shared" si="57"/>
        <v>-153.6021505</v>
      </c>
      <c r="BI103" s="75">
        <f t="shared" si="58"/>
        <v>0</v>
      </c>
      <c r="BJ103" s="75">
        <f t="shared" si="59"/>
        <v>3.141592654</v>
      </c>
      <c r="BK103" s="75">
        <f t="shared" si="60"/>
        <v>153.6021505</v>
      </c>
      <c r="BL103" s="50">
        <f t="shared" si="61"/>
        <v>3.141592654</v>
      </c>
      <c r="BM103" s="72">
        <f t="shared" si="62"/>
        <v>3.141592654</v>
      </c>
      <c r="BN103" s="72">
        <f t="shared" si="63"/>
        <v>3.141592654</v>
      </c>
      <c r="BO103" s="72">
        <f t="shared" si="64"/>
        <v>3.141592654</v>
      </c>
      <c r="BP103" s="73">
        <f t="shared" si="65"/>
        <v>0.3730675011</v>
      </c>
      <c r="BQ103" s="74">
        <f t="shared" si="66"/>
        <v>0.3730675011</v>
      </c>
      <c r="BR103" s="75">
        <f t="shared" si="67"/>
        <v>10.07282253</v>
      </c>
      <c r="BS103" s="75">
        <f t="shared" si="68"/>
        <v>0</v>
      </c>
      <c r="BT103" s="75">
        <f t="shared" si="69"/>
        <v>0</v>
      </c>
      <c r="BU103" s="75">
        <f t="shared" si="70"/>
        <v>10.07282253</v>
      </c>
      <c r="BV103" s="76">
        <f t="shared" ref="BV103:BW103" si="1827">AV103+BH103+BR103</f>
        <v>-100.3173688</v>
      </c>
      <c r="BW103" s="76">
        <f t="shared" si="1827"/>
        <v>0</v>
      </c>
      <c r="BX103" s="76">
        <f t="shared" si="72"/>
        <v>3.141592654</v>
      </c>
      <c r="BY103" s="77">
        <f t="shared" si="73"/>
        <v>100.3173688</v>
      </c>
      <c r="BZ103" s="50">
        <f t="shared" ref="BZ103:CA103" si="1828">BZ$1*AA103</f>
        <v>6.283185307</v>
      </c>
      <c r="CA103" s="50">
        <f t="shared" si="1828"/>
        <v>0</v>
      </c>
      <c r="CB103" s="72">
        <f t="shared" si="75"/>
        <v>6.283185307</v>
      </c>
      <c r="CC103" s="72">
        <f t="shared" si="76"/>
        <v>0</v>
      </c>
      <c r="CD103" s="72">
        <f t="shared" si="77"/>
        <v>0</v>
      </c>
      <c r="CE103" s="73">
        <f t="shared" ref="CE103:CF103" si="1829">POWER(AE103,CE$1)</f>
        <v>7.757396219</v>
      </c>
      <c r="CF103" s="73">
        <f t="shared" si="1829"/>
        <v>37.54858704</v>
      </c>
      <c r="CG103" s="74">
        <f t="shared" si="79"/>
        <v>291.2792671</v>
      </c>
      <c r="CH103" s="75">
        <f t="shared" si="80"/>
        <v>-291.2792671</v>
      </c>
      <c r="CI103" s="75">
        <f t="shared" si="81"/>
        <v>0</v>
      </c>
      <c r="CJ103" s="75">
        <f t="shared" si="82"/>
        <v>3.141592654</v>
      </c>
      <c r="CK103" s="75">
        <f t="shared" si="83"/>
        <v>291.2792671</v>
      </c>
      <c r="CL103" s="50">
        <f t="shared" si="84"/>
        <v>0</v>
      </c>
      <c r="CM103" s="72">
        <f t="shared" si="85"/>
        <v>0</v>
      </c>
      <c r="CN103" s="72">
        <f t="shared" si="86"/>
        <v>0</v>
      </c>
      <c r="CO103" s="72">
        <f t="shared" si="87"/>
        <v>0</v>
      </c>
      <c r="CP103" s="73">
        <f t="shared" si="88"/>
        <v>230.0861084</v>
      </c>
      <c r="CQ103" s="74">
        <f t="shared" si="89"/>
        <v>230.0861084</v>
      </c>
      <c r="CR103" s="75">
        <f t="shared" si="90"/>
        <v>920.3444336</v>
      </c>
      <c r="CS103" s="75">
        <f t="shared" si="91"/>
        <v>0</v>
      </c>
      <c r="CT103" s="75">
        <f t="shared" si="92"/>
        <v>0</v>
      </c>
      <c r="CU103" s="75">
        <f t="shared" si="93"/>
        <v>920.3444336</v>
      </c>
      <c r="CV103" s="50">
        <f t="shared" si="94"/>
        <v>9.424777961</v>
      </c>
      <c r="CW103" s="50">
        <f t="shared" si="95"/>
        <v>3.141592654</v>
      </c>
      <c r="CX103" s="72">
        <f t="shared" si="96"/>
        <v>12.56637061</v>
      </c>
      <c r="CY103" s="72">
        <f t="shared" si="97"/>
        <v>0</v>
      </c>
      <c r="CZ103" s="72">
        <f t="shared" si="98"/>
        <v>0</v>
      </c>
      <c r="DA103" s="73">
        <f t="shared" si="99"/>
        <v>21.60597958</v>
      </c>
      <c r="DB103" s="73">
        <f t="shared" si="100"/>
        <v>0.3730675011</v>
      </c>
      <c r="DC103" s="74">
        <f t="shared" si="101"/>
        <v>8.060488809</v>
      </c>
      <c r="DD103" s="75">
        <f t="shared" si="102"/>
        <v>32.24195524</v>
      </c>
      <c r="DE103" s="75">
        <f t="shared" si="103"/>
        <v>0</v>
      </c>
      <c r="DF103" s="75">
        <f t="shared" si="104"/>
        <v>0</v>
      </c>
      <c r="DG103" s="75">
        <f t="shared" si="105"/>
        <v>32.24195524</v>
      </c>
      <c r="DH103" s="50">
        <f t="shared" ref="DH103:DJ103" si="1830">DH$1*AA103</f>
        <v>3.141592654</v>
      </c>
      <c r="DI103" s="50">
        <f t="shared" si="1830"/>
        <v>0</v>
      </c>
      <c r="DJ103" s="50">
        <f t="shared" si="1830"/>
        <v>3.141592654</v>
      </c>
      <c r="DK103" s="72">
        <f t="shared" si="107"/>
        <v>6.283185307</v>
      </c>
      <c r="DL103" s="72">
        <f t="shared" si="108"/>
        <v>0</v>
      </c>
      <c r="DM103" s="72">
        <f t="shared" si="109"/>
        <v>0</v>
      </c>
      <c r="DN103" s="73">
        <f t="shared" ref="DN103:DP103" si="1831">POWER(AE103,DN$1)</f>
        <v>2.785210265</v>
      </c>
      <c r="DO103" s="73">
        <f t="shared" si="1831"/>
        <v>6.127690188</v>
      </c>
      <c r="DP103" s="73">
        <f t="shared" si="1831"/>
        <v>0.3730675011</v>
      </c>
      <c r="DQ103" s="74">
        <f t="shared" si="111"/>
        <v>6.367107828</v>
      </c>
      <c r="DR103" s="75">
        <f t="shared" si="112"/>
        <v>-114.6079409</v>
      </c>
      <c r="DS103" s="75">
        <f t="shared" si="113"/>
        <v>0</v>
      </c>
      <c r="DT103" s="75">
        <f t="shared" si="114"/>
        <v>3.141592654</v>
      </c>
      <c r="DU103" s="75">
        <f t="shared" si="115"/>
        <v>114.6079409</v>
      </c>
      <c r="DV103" s="50">
        <f t="shared" si="116"/>
        <v>6.283185307</v>
      </c>
      <c r="DW103" s="72">
        <f t="shared" si="117"/>
        <v>6.283185307</v>
      </c>
      <c r="DX103" s="72">
        <f t="shared" si="118"/>
        <v>0</v>
      </c>
      <c r="DY103" s="72">
        <f t="shared" si="119"/>
        <v>0</v>
      </c>
      <c r="DZ103" s="73">
        <f t="shared" si="120"/>
        <v>0.1391793604</v>
      </c>
      <c r="EA103" s="74">
        <f t="shared" si="121"/>
        <v>0.1391793604</v>
      </c>
      <c r="EB103" s="75">
        <f t="shared" si="122"/>
        <v>3.75784273</v>
      </c>
      <c r="EC103" s="75">
        <f t="shared" si="123"/>
        <v>0</v>
      </c>
      <c r="ED103" s="75">
        <f t="shared" si="124"/>
        <v>0</v>
      </c>
      <c r="EE103" s="75">
        <f t="shared" si="125"/>
        <v>3.75784273</v>
      </c>
      <c r="EF103" s="76">
        <f t="shared" ref="EF103:EG103" si="1832">CH103+CR103+DD103+DR103+EB103</f>
        <v>550.4570235</v>
      </c>
      <c r="EG103" s="76">
        <f t="shared" si="1832"/>
        <v>0</v>
      </c>
      <c r="EH103" s="76">
        <f t="shared" si="127"/>
        <v>0</v>
      </c>
      <c r="EI103" s="77">
        <f t="shared" si="128"/>
        <v>550.4570235</v>
      </c>
      <c r="EJ103" s="50">
        <f t="shared" si="129"/>
        <v>0</v>
      </c>
      <c r="EK103" s="72">
        <f t="shared" si="130"/>
        <v>0</v>
      </c>
      <c r="EL103" s="72">
        <f t="shared" si="131"/>
        <v>0</v>
      </c>
      <c r="EM103" s="72">
        <f t="shared" si="132"/>
        <v>0</v>
      </c>
      <c r="EN103" s="73">
        <f t="shared" si="133"/>
        <v>23.46182055</v>
      </c>
      <c r="EO103" s="74">
        <f t="shared" si="134"/>
        <v>23.46182055</v>
      </c>
      <c r="EP103" s="75">
        <f t="shared" si="135"/>
        <v>121.9111957</v>
      </c>
      <c r="EQ103" s="75">
        <f t="shared" si="136"/>
        <v>0</v>
      </c>
      <c r="ER103" s="75">
        <f t="shared" si="137"/>
        <v>0</v>
      </c>
      <c r="ES103" s="75">
        <f t="shared" si="138"/>
        <v>121.9111957</v>
      </c>
      <c r="ET103" s="76">
        <f t="shared" ref="ET103:EU103" si="1833">BV103+EP103</f>
        <v>21.59382687</v>
      </c>
      <c r="EU103" s="76">
        <f t="shared" si="1833"/>
        <v>0</v>
      </c>
      <c r="EV103" s="76">
        <f t="shared" si="140"/>
        <v>0</v>
      </c>
      <c r="EW103" s="77">
        <f t="shared" si="141"/>
        <v>21.59382687</v>
      </c>
      <c r="EX103" s="50">
        <f t="shared" si="142"/>
        <v>0</v>
      </c>
      <c r="EY103" s="72">
        <f t="shared" si="143"/>
        <v>0</v>
      </c>
      <c r="EZ103" s="72">
        <f t="shared" si="144"/>
        <v>0</v>
      </c>
      <c r="FA103" s="72">
        <f t="shared" si="145"/>
        <v>0</v>
      </c>
      <c r="FB103" s="73">
        <f t="shared" si="146"/>
        <v>2.784687968</v>
      </c>
      <c r="FC103" s="74">
        <f t="shared" si="147"/>
        <v>2.784687968</v>
      </c>
      <c r="FD103" s="75">
        <f t="shared" si="148"/>
        <v>0.7367361017</v>
      </c>
      <c r="FE103" s="75">
        <f t="shared" si="149"/>
        <v>0</v>
      </c>
      <c r="FF103" s="75">
        <f t="shared" si="150"/>
        <v>0</v>
      </c>
      <c r="FG103" s="75">
        <f t="shared" si="151"/>
        <v>0.7367361017</v>
      </c>
      <c r="FH103" s="50">
        <f t="shared" si="152"/>
        <v>6.283185307</v>
      </c>
      <c r="FI103" s="72">
        <f t="shared" si="153"/>
        <v>6.283185307</v>
      </c>
      <c r="FJ103" s="72">
        <f t="shared" si="154"/>
        <v>0</v>
      </c>
      <c r="FK103" s="72">
        <f t="shared" si="155"/>
        <v>0</v>
      </c>
      <c r="FL103" s="73">
        <f t="shared" si="156"/>
        <v>7.757396219</v>
      </c>
      <c r="FM103" s="74">
        <f t="shared" si="157"/>
        <v>7.757396219</v>
      </c>
      <c r="FN103" s="75">
        <f t="shared" si="158"/>
        <v>-7.757396219</v>
      </c>
      <c r="FO103" s="75">
        <f t="shared" si="159"/>
        <v>0</v>
      </c>
      <c r="FP103" s="75">
        <f t="shared" si="160"/>
        <v>3.141592654</v>
      </c>
      <c r="FQ103" s="75">
        <f t="shared" si="161"/>
        <v>7.757396219</v>
      </c>
      <c r="FR103" s="76">
        <f t="shared" si="162"/>
        <v>10.62567435</v>
      </c>
      <c r="FS103" s="76">
        <f t="shared" si="163"/>
        <v>0</v>
      </c>
      <c r="FT103" s="76">
        <f t="shared" si="164"/>
        <v>0</v>
      </c>
      <c r="FU103" s="77">
        <f t="shared" si="165"/>
        <v>10.62567435</v>
      </c>
      <c r="FV103" s="50">
        <f t="shared" si="166"/>
        <v>0</v>
      </c>
      <c r="FW103" s="50">
        <f t="shared" si="167"/>
        <v>0</v>
      </c>
      <c r="FX103" s="72">
        <f t="shared" si="168"/>
        <v>0</v>
      </c>
      <c r="FY103" s="72">
        <f t="shared" si="169"/>
        <v>0</v>
      </c>
      <c r="FZ103" s="72">
        <f t="shared" si="170"/>
        <v>0</v>
      </c>
      <c r="GA103" s="73">
        <f t="shared" si="171"/>
        <v>10.62567435</v>
      </c>
      <c r="GB103" s="73">
        <f t="shared" si="172"/>
        <v>1.357338126</v>
      </c>
      <c r="GC103" s="74">
        <f t="shared" si="173"/>
        <v>14.42263291</v>
      </c>
      <c r="GD103" s="75">
        <f t="shared" si="174"/>
        <v>1.602514768</v>
      </c>
      <c r="GE103" s="75">
        <f t="shared" si="175"/>
        <v>0</v>
      </c>
      <c r="GF103" s="75">
        <f t="shared" si="176"/>
        <v>0</v>
      </c>
      <c r="GG103" s="75">
        <f t="shared" si="177"/>
        <v>1.602514768</v>
      </c>
      <c r="GH103" s="78">
        <f t="shared" si="178"/>
        <v>-0.5</v>
      </c>
      <c r="GI103" s="78">
        <f t="shared" si="179"/>
        <v>-0.8660254038</v>
      </c>
      <c r="GJ103" s="78">
        <f t="shared" si="180"/>
        <v>-2.094395102</v>
      </c>
      <c r="GK103" s="78">
        <f t="shared" si="181"/>
        <v>1</v>
      </c>
      <c r="GL103" s="79">
        <f t="shared" si="182"/>
        <v>-0.5</v>
      </c>
      <c r="GM103" s="79">
        <f t="shared" si="183"/>
        <v>0.8660254038</v>
      </c>
      <c r="GN103" s="79">
        <f t="shared" si="184"/>
        <v>2.094395102</v>
      </c>
      <c r="GO103" s="79">
        <f t="shared" si="185"/>
        <v>1</v>
      </c>
      <c r="GP103" s="50">
        <f t="shared" si="186"/>
        <v>-2.094395102</v>
      </c>
      <c r="GQ103" s="50">
        <f t="shared" si="187"/>
        <v>0</v>
      </c>
      <c r="GR103" s="72">
        <f t="shared" si="188"/>
        <v>-2.094395102</v>
      </c>
      <c r="GS103" s="72">
        <f t="shared" si="189"/>
        <v>-2.094395102</v>
      </c>
      <c r="GT103" s="72">
        <f t="shared" si="190"/>
        <v>-2.094395102</v>
      </c>
      <c r="GU103" s="73">
        <f t="shared" si="191"/>
        <v>1</v>
      </c>
      <c r="GV103" s="73">
        <f t="shared" si="192"/>
        <v>0.7367361017</v>
      </c>
      <c r="GW103" s="74">
        <f t="shared" si="193"/>
        <v>0.7367361017</v>
      </c>
      <c r="GX103" s="75">
        <f t="shared" si="194"/>
        <v>-0.3683680509</v>
      </c>
      <c r="GY103" s="75">
        <f t="shared" si="195"/>
        <v>-0.63803218</v>
      </c>
      <c r="GZ103" s="75">
        <f t="shared" si="196"/>
        <v>-2.094395102</v>
      </c>
      <c r="HA103" s="75">
        <f t="shared" si="197"/>
        <v>0.7367361017</v>
      </c>
      <c r="HB103" s="50">
        <f t="shared" si="198"/>
        <v>2.094395102</v>
      </c>
      <c r="HC103" s="50">
        <f t="shared" si="199"/>
        <v>0</v>
      </c>
      <c r="HD103" s="72">
        <f t="shared" si="200"/>
        <v>2.094395102</v>
      </c>
      <c r="HE103" s="72">
        <f t="shared" si="201"/>
        <v>2.094395102</v>
      </c>
      <c r="HF103" s="72">
        <f t="shared" si="202"/>
        <v>2.094395102</v>
      </c>
      <c r="HG103" s="73">
        <f t="shared" si="203"/>
        <v>1</v>
      </c>
      <c r="HH103" s="73">
        <f t="shared" si="204"/>
        <v>1.602514768</v>
      </c>
      <c r="HI103" s="74">
        <f t="shared" si="205"/>
        <v>1.602514768</v>
      </c>
      <c r="HJ103" s="75">
        <f t="shared" si="206"/>
        <v>-0.8012573839</v>
      </c>
      <c r="HK103" s="75">
        <f t="shared" si="207"/>
        <v>1.387818499</v>
      </c>
      <c r="HL103" s="75">
        <f t="shared" si="208"/>
        <v>2.094395102</v>
      </c>
      <c r="HM103" s="75">
        <f t="shared" si="209"/>
        <v>1.602514768</v>
      </c>
      <c r="HN103" s="50">
        <f t="shared" si="210"/>
        <v>2.094395102</v>
      </c>
      <c r="HO103" s="50">
        <f t="shared" si="211"/>
        <v>0</v>
      </c>
      <c r="HP103" s="72">
        <f t="shared" si="212"/>
        <v>2.094395102</v>
      </c>
      <c r="HQ103" s="72">
        <f t="shared" si="213"/>
        <v>2.094395102</v>
      </c>
      <c r="HR103" s="72">
        <f t="shared" si="214"/>
        <v>2.094395102</v>
      </c>
      <c r="HS103" s="73">
        <f t="shared" si="215"/>
        <v>1</v>
      </c>
      <c r="HT103" s="73">
        <f t="shared" si="216"/>
        <v>0.7367361017</v>
      </c>
      <c r="HU103" s="74">
        <f t="shared" si="217"/>
        <v>0.7367361017</v>
      </c>
      <c r="HV103" s="75">
        <f t="shared" si="218"/>
        <v>-0.3683680509</v>
      </c>
      <c r="HW103" s="75">
        <f t="shared" si="219"/>
        <v>0.63803218</v>
      </c>
      <c r="HX103" s="75">
        <f t="shared" si="220"/>
        <v>2.094395102</v>
      </c>
      <c r="HY103" s="75">
        <f t="shared" si="221"/>
        <v>0.7367361017</v>
      </c>
      <c r="HZ103" s="50">
        <f t="shared" si="222"/>
        <v>-2.094395102</v>
      </c>
      <c r="IA103" s="50">
        <f t="shared" si="223"/>
        <v>0</v>
      </c>
      <c r="IB103" s="72">
        <f t="shared" si="224"/>
        <v>-2.094395102</v>
      </c>
      <c r="IC103" s="72">
        <f t="shared" si="225"/>
        <v>-2.094395102</v>
      </c>
      <c r="ID103" s="72">
        <f t="shared" si="226"/>
        <v>-2.094395102</v>
      </c>
      <c r="IE103" s="73">
        <f t="shared" si="227"/>
        <v>1</v>
      </c>
      <c r="IF103" s="73">
        <f t="shared" si="228"/>
        <v>1.602514768</v>
      </c>
      <c r="IG103" s="74">
        <f t="shared" si="229"/>
        <v>1.602514768</v>
      </c>
      <c r="IH103" s="75">
        <f t="shared" si="230"/>
        <v>-0.8012573839</v>
      </c>
      <c r="II103" s="75">
        <f t="shared" si="231"/>
        <v>-1.387818499</v>
      </c>
      <c r="IJ103" s="75">
        <f t="shared" si="232"/>
        <v>-2.094395102</v>
      </c>
      <c r="IK103" s="75">
        <f t="shared" si="233"/>
        <v>1.602514768</v>
      </c>
    </row>
    <row r="104" ht="12.75" customHeight="1">
      <c r="A104" s="80">
        <f>'Cubic Input'!P108</f>
        <v>0.1421007032</v>
      </c>
      <c r="B104" s="80">
        <f>'Cubic Input'!Q108</f>
        <v>-0.5702063712</v>
      </c>
      <c r="C104" s="80">
        <f>'Cubic Input'!R108</f>
        <v>0.8530133163</v>
      </c>
      <c r="D104" s="80">
        <f>'Cubic Input'!S108</f>
        <v>-0.0007926026834</v>
      </c>
      <c r="E104" s="80">
        <f t="shared" ref="E104:H104" si="1834">0</f>
        <v>0</v>
      </c>
      <c r="F104" s="80">
        <f t="shared" si="1834"/>
        <v>0</v>
      </c>
      <c r="G104" s="80">
        <f t="shared" si="1834"/>
        <v>0</v>
      </c>
      <c r="H104" s="81">
        <f t="shared" si="1834"/>
        <v>0</v>
      </c>
      <c r="I104" s="65">
        <f>'Cubic Input'!M108</f>
        <v>-0.01760374949</v>
      </c>
      <c r="J104" s="66">
        <f t="shared" si="27"/>
        <v>0.0009297574474</v>
      </c>
      <c r="K104" s="66">
        <f t="shared" si="28"/>
        <v>2.005881179</v>
      </c>
      <c r="L104" s="67">
        <f t="shared" si="29"/>
        <v>0.0009297574474</v>
      </c>
      <c r="M104" s="67">
        <f t="shared" si="30"/>
        <v>0</v>
      </c>
      <c r="N104" s="68">
        <f t="shared" si="31"/>
        <v>2.005881179</v>
      </c>
      <c r="O104" s="68">
        <f t="shared" si="32"/>
        <v>-1.405556707</v>
      </c>
      <c r="P104" s="69">
        <f t="shared" si="33"/>
        <v>2.005881179</v>
      </c>
      <c r="Q104" s="69">
        <f t="shared" si="34"/>
        <v>1.405556707</v>
      </c>
      <c r="R104" s="70">
        <f t="shared" ref="R104:U104" si="1835">ATAN2(A104,E104)</f>
        <v>0</v>
      </c>
      <c r="S104" s="70">
        <f t="shared" si="1835"/>
        <v>3.141592654</v>
      </c>
      <c r="T104" s="70">
        <f t="shared" si="1835"/>
        <v>0</v>
      </c>
      <c r="U104" s="70">
        <f t="shared" si="1835"/>
        <v>3.141592654</v>
      </c>
      <c r="V104" s="70">
        <f t="shared" ref="V104:Y104" si="1836">SQRT(POWER(A104,2)+POWER(E104,2))</f>
        <v>0.1421007032</v>
      </c>
      <c r="W104" s="70">
        <f t="shared" si="1836"/>
        <v>0.5702063712</v>
      </c>
      <c r="X104" s="70">
        <f t="shared" si="1836"/>
        <v>0.8530133163</v>
      </c>
      <c r="Y104" s="70">
        <f t="shared" si="1836"/>
        <v>0.0007926026834</v>
      </c>
      <c r="Z104" s="71">
        <f t="shared" ref="Z104:AC104" si="1837">R104-$R104</f>
        <v>0</v>
      </c>
      <c r="AA104" s="71">
        <f t="shared" si="1837"/>
        <v>3.141592654</v>
      </c>
      <c r="AB104" s="71">
        <f t="shared" si="1837"/>
        <v>0</v>
      </c>
      <c r="AC104" s="71">
        <f t="shared" si="1837"/>
        <v>3.141592654</v>
      </c>
      <c r="AD104" s="71">
        <f t="shared" ref="AD104:AG104" si="1838">V104/$V104</f>
        <v>1</v>
      </c>
      <c r="AE104" s="71">
        <f t="shared" si="1838"/>
        <v>4.012692116</v>
      </c>
      <c r="AF104" s="71">
        <f t="shared" si="1838"/>
        <v>6.002878926</v>
      </c>
      <c r="AG104" s="71">
        <f t="shared" si="1838"/>
        <v>0.005577753423</v>
      </c>
      <c r="AH104" s="80">
        <f t="shared" ref="AH104:AK104" si="1839">AD104*COS(Z104)</f>
        <v>1</v>
      </c>
      <c r="AI104" s="80">
        <f t="shared" si="1839"/>
        <v>-4.012692116</v>
      </c>
      <c r="AJ104" s="80">
        <f t="shared" si="1839"/>
        <v>6.002878926</v>
      </c>
      <c r="AK104" s="80">
        <f t="shared" si="1839"/>
        <v>-0.005577753423</v>
      </c>
      <c r="AL104" s="80">
        <f t="shared" ref="AL104:AO104" si="1840">AD104*SIN(Z104)</f>
        <v>0</v>
      </c>
      <c r="AM104" s="80">
        <f t="shared" si="1840"/>
        <v>0</v>
      </c>
      <c r="AN104" s="80">
        <f t="shared" si="1840"/>
        <v>0</v>
      </c>
      <c r="AO104" s="80">
        <f t="shared" si="1840"/>
        <v>0</v>
      </c>
      <c r="AP104" s="50">
        <f t="shared" si="41"/>
        <v>9.424777961</v>
      </c>
      <c r="AQ104" s="72">
        <f t="shared" si="42"/>
        <v>9.424777961</v>
      </c>
      <c r="AR104" s="72">
        <f t="shared" si="43"/>
        <v>3.141592654</v>
      </c>
      <c r="AS104" s="72">
        <f t="shared" si="44"/>
        <v>3.141592654</v>
      </c>
      <c r="AT104" s="73">
        <f t="shared" si="45"/>
        <v>64.61115667</v>
      </c>
      <c r="AU104" s="74">
        <f t="shared" si="46"/>
        <v>64.61115667</v>
      </c>
      <c r="AV104" s="75">
        <f t="shared" si="47"/>
        <v>129.2223133</v>
      </c>
      <c r="AW104" s="75">
        <f t="shared" si="48"/>
        <v>0</v>
      </c>
      <c r="AX104" s="75">
        <f t="shared" si="49"/>
        <v>0</v>
      </c>
      <c r="AY104" s="75">
        <f t="shared" si="50"/>
        <v>129.2223133</v>
      </c>
      <c r="AZ104" s="50">
        <f t="shared" ref="AZ104:BA104" si="1841">AZ$1*AA104</f>
        <v>3.141592654</v>
      </c>
      <c r="BA104" s="50">
        <f t="shared" si="1841"/>
        <v>0</v>
      </c>
      <c r="BB104" s="72">
        <f t="shared" si="52"/>
        <v>3.141592654</v>
      </c>
      <c r="BC104" s="72">
        <f t="shared" si="53"/>
        <v>3.141592654</v>
      </c>
      <c r="BD104" s="72">
        <f t="shared" si="54"/>
        <v>3.141592654</v>
      </c>
      <c r="BE104" s="73">
        <f t="shared" ref="BE104:BF104" si="1842">POWER(AE104,BE$1)</f>
        <v>4.012692116</v>
      </c>
      <c r="BF104" s="73">
        <f t="shared" si="1842"/>
        <v>6.002878926</v>
      </c>
      <c r="BG104" s="74">
        <f t="shared" si="56"/>
        <v>24.08770494</v>
      </c>
      <c r="BH104" s="75">
        <f t="shared" si="57"/>
        <v>-216.7893444</v>
      </c>
      <c r="BI104" s="75">
        <f t="shared" si="58"/>
        <v>0</v>
      </c>
      <c r="BJ104" s="75">
        <f t="shared" si="59"/>
        <v>3.141592654</v>
      </c>
      <c r="BK104" s="75">
        <f t="shared" si="60"/>
        <v>216.7893444</v>
      </c>
      <c r="BL104" s="50">
        <f t="shared" si="61"/>
        <v>3.141592654</v>
      </c>
      <c r="BM104" s="72">
        <f t="shared" si="62"/>
        <v>3.141592654</v>
      </c>
      <c r="BN104" s="72">
        <f t="shared" si="63"/>
        <v>3.141592654</v>
      </c>
      <c r="BO104" s="72">
        <f t="shared" si="64"/>
        <v>3.141592654</v>
      </c>
      <c r="BP104" s="73">
        <f t="shared" si="65"/>
        <v>0.005577753423</v>
      </c>
      <c r="BQ104" s="74">
        <f t="shared" si="66"/>
        <v>0.005577753423</v>
      </c>
      <c r="BR104" s="75">
        <f t="shared" si="67"/>
        <v>0.1505993424</v>
      </c>
      <c r="BS104" s="75">
        <f t="shared" si="68"/>
        <v>0</v>
      </c>
      <c r="BT104" s="75">
        <f t="shared" si="69"/>
        <v>0</v>
      </c>
      <c r="BU104" s="75">
        <f t="shared" si="70"/>
        <v>0.1505993424</v>
      </c>
      <c r="BV104" s="76">
        <f t="shared" ref="BV104:BW104" si="1843">AV104+BH104+BR104</f>
        <v>-87.41643176</v>
      </c>
      <c r="BW104" s="76">
        <f t="shared" si="1843"/>
        <v>0</v>
      </c>
      <c r="BX104" s="76">
        <f t="shared" si="72"/>
        <v>3.141592654</v>
      </c>
      <c r="BY104" s="77">
        <f t="shared" si="73"/>
        <v>87.41643176</v>
      </c>
      <c r="BZ104" s="50">
        <f t="shared" ref="BZ104:CA104" si="1844">BZ$1*AA104</f>
        <v>6.283185307</v>
      </c>
      <c r="CA104" s="50">
        <f t="shared" si="1844"/>
        <v>0</v>
      </c>
      <c r="CB104" s="72">
        <f t="shared" si="75"/>
        <v>6.283185307</v>
      </c>
      <c r="CC104" s="72">
        <f t="shared" si="76"/>
        <v>0</v>
      </c>
      <c r="CD104" s="72">
        <f t="shared" si="77"/>
        <v>0</v>
      </c>
      <c r="CE104" s="73">
        <f t="shared" ref="CE104:CF104" si="1845">POWER(AE104,CE$1)</f>
        <v>16.10169801</v>
      </c>
      <c r="CF104" s="73">
        <f t="shared" si="1845"/>
        <v>36.0345554</v>
      </c>
      <c r="CG104" s="74">
        <f t="shared" si="79"/>
        <v>580.2175292</v>
      </c>
      <c r="CH104" s="75">
        <f t="shared" si="80"/>
        <v>-580.2175292</v>
      </c>
      <c r="CI104" s="75">
        <f t="shared" si="81"/>
        <v>0</v>
      </c>
      <c r="CJ104" s="75">
        <f t="shared" si="82"/>
        <v>3.141592654</v>
      </c>
      <c r="CK104" s="75">
        <f t="shared" si="83"/>
        <v>580.2175292</v>
      </c>
      <c r="CL104" s="50">
        <f t="shared" si="84"/>
        <v>0</v>
      </c>
      <c r="CM104" s="72">
        <f t="shared" si="85"/>
        <v>0</v>
      </c>
      <c r="CN104" s="72">
        <f t="shared" si="86"/>
        <v>0</v>
      </c>
      <c r="CO104" s="72">
        <f t="shared" si="87"/>
        <v>0</v>
      </c>
      <c r="CP104" s="73">
        <f t="shared" si="88"/>
        <v>216.3110732</v>
      </c>
      <c r="CQ104" s="74">
        <f t="shared" si="89"/>
        <v>216.3110732</v>
      </c>
      <c r="CR104" s="75">
        <f t="shared" si="90"/>
        <v>865.2442929</v>
      </c>
      <c r="CS104" s="75">
        <f t="shared" si="91"/>
        <v>0</v>
      </c>
      <c r="CT104" s="75">
        <f t="shared" si="92"/>
        <v>0</v>
      </c>
      <c r="CU104" s="75">
        <f t="shared" si="93"/>
        <v>865.2442929</v>
      </c>
      <c r="CV104" s="50">
        <f t="shared" si="94"/>
        <v>9.424777961</v>
      </c>
      <c r="CW104" s="50">
        <f t="shared" si="95"/>
        <v>3.141592654</v>
      </c>
      <c r="CX104" s="72">
        <f t="shared" si="96"/>
        <v>12.56637061</v>
      </c>
      <c r="CY104" s="72">
        <f t="shared" si="97"/>
        <v>0</v>
      </c>
      <c r="CZ104" s="72">
        <f t="shared" si="98"/>
        <v>0</v>
      </c>
      <c r="DA104" s="73">
        <f t="shared" si="99"/>
        <v>64.61115667</v>
      </c>
      <c r="DB104" s="73">
        <f t="shared" si="100"/>
        <v>0.005577753423</v>
      </c>
      <c r="DC104" s="74">
        <f t="shared" si="101"/>
        <v>0.3603851003</v>
      </c>
      <c r="DD104" s="75">
        <f t="shared" si="102"/>
        <v>1.441540401</v>
      </c>
      <c r="DE104" s="75">
        <f t="shared" si="103"/>
        <v>0</v>
      </c>
      <c r="DF104" s="75">
        <f t="shared" si="104"/>
        <v>0</v>
      </c>
      <c r="DG104" s="75">
        <f t="shared" si="105"/>
        <v>1.441540401</v>
      </c>
      <c r="DH104" s="50">
        <f t="shared" ref="DH104:DJ104" si="1846">DH$1*AA104</f>
        <v>3.141592654</v>
      </c>
      <c r="DI104" s="50">
        <f t="shared" si="1846"/>
        <v>0</v>
      </c>
      <c r="DJ104" s="50">
        <f t="shared" si="1846"/>
        <v>3.141592654</v>
      </c>
      <c r="DK104" s="72">
        <f t="shared" si="107"/>
        <v>6.283185307</v>
      </c>
      <c r="DL104" s="72">
        <f t="shared" si="108"/>
        <v>0</v>
      </c>
      <c r="DM104" s="72">
        <f t="shared" si="109"/>
        <v>0</v>
      </c>
      <c r="DN104" s="73">
        <f t="shared" ref="DN104:DP104" si="1847">POWER(AE104,DN$1)</f>
        <v>4.012692116</v>
      </c>
      <c r="DO104" s="73">
        <f t="shared" si="1847"/>
        <v>6.002878926</v>
      </c>
      <c r="DP104" s="73">
        <f t="shared" si="1847"/>
        <v>0.005577753423</v>
      </c>
      <c r="DQ104" s="74">
        <f t="shared" si="111"/>
        <v>0.1343552787</v>
      </c>
      <c r="DR104" s="75">
        <f t="shared" si="112"/>
        <v>-2.418395016</v>
      </c>
      <c r="DS104" s="75">
        <f t="shared" si="113"/>
        <v>0</v>
      </c>
      <c r="DT104" s="75">
        <f t="shared" si="114"/>
        <v>3.141592654</v>
      </c>
      <c r="DU104" s="75">
        <f t="shared" si="115"/>
        <v>2.418395016</v>
      </c>
      <c r="DV104" s="50">
        <f t="shared" si="116"/>
        <v>6.283185307</v>
      </c>
      <c r="DW104" s="72">
        <f t="shared" si="117"/>
        <v>6.283185307</v>
      </c>
      <c r="DX104" s="72">
        <f t="shared" si="118"/>
        <v>0</v>
      </c>
      <c r="DY104" s="72">
        <f t="shared" si="119"/>
        <v>0</v>
      </c>
      <c r="DZ104" s="73">
        <f t="shared" si="120"/>
        <v>0.00003111133325</v>
      </c>
      <c r="EA104" s="74">
        <f t="shared" si="121"/>
        <v>0.00003111133325</v>
      </c>
      <c r="EB104" s="75">
        <f t="shared" si="122"/>
        <v>0.0008400059977</v>
      </c>
      <c r="EC104" s="75">
        <f t="shared" si="123"/>
        <v>0</v>
      </c>
      <c r="ED104" s="75">
        <f t="shared" si="124"/>
        <v>0</v>
      </c>
      <c r="EE104" s="75">
        <f t="shared" si="125"/>
        <v>0.0008400059977</v>
      </c>
      <c r="EF104" s="76">
        <f t="shared" ref="EF104:EG104" si="1848">CH104+CR104+DD104+DR104+EB104</f>
        <v>284.0507492</v>
      </c>
      <c r="EG104" s="76">
        <f t="shared" si="1848"/>
        <v>0</v>
      </c>
      <c r="EH104" s="76">
        <f t="shared" si="127"/>
        <v>0</v>
      </c>
      <c r="EI104" s="77">
        <f t="shared" si="128"/>
        <v>284.0507492</v>
      </c>
      <c r="EJ104" s="50">
        <f t="shared" si="129"/>
        <v>0</v>
      </c>
      <c r="EK104" s="72">
        <f t="shared" si="130"/>
        <v>0</v>
      </c>
      <c r="EL104" s="72">
        <f t="shared" si="131"/>
        <v>0</v>
      </c>
      <c r="EM104" s="72">
        <f t="shared" si="132"/>
        <v>0</v>
      </c>
      <c r="EN104" s="73">
        <f t="shared" si="133"/>
        <v>16.85380518</v>
      </c>
      <c r="EO104" s="74">
        <f t="shared" si="134"/>
        <v>16.85380518</v>
      </c>
      <c r="EP104" s="75">
        <f t="shared" si="135"/>
        <v>87.57494063</v>
      </c>
      <c r="EQ104" s="75">
        <f t="shared" si="136"/>
        <v>0</v>
      </c>
      <c r="ER104" s="75">
        <f t="shared" si="137"/>
        <v>0</v>
      </c>
      <c r="ES104" s="75">
        <f t="shared" si="138"/>
        <v>87.57494063</v>
      </c>
      <c r="ET104" s="76">
        <f t="shared" ref="ET104:EU104" si="1849">BV104+EP104</f>
        <v>0.1585088793</v>
      </c>
      <c r="EU104" s="76">
        <f t="shared" si="1849"/>
        <v>0</v>
      </c>
      <c r="EV104" s="76">
        <f t="shared" si="140"/>
        <v>0</v>
      </c>
      <c r="EW104" s="77">
        <f t="shared" si="141"/>
        <v>0.1585088793</v>
      </c>
      <c r="EX104" s="50">
        <f t="shared" si="142"/>
        <v>0</v>
      </c>
      <c r="EY104" s="72">
        <f t="shared" si="143"/>
        <v>0</v>
      </c>
      <c r="EZ104" s="72">
        <f t="shared" si="144"/>
        <v>0</v>
      </c>
      <c r="FA104" s="72">
        <f t="shared" si="145"/>
        <v>0</v>
      </c>
      <c r="FB104" s="73">
        <f t="shared" si="146"/>
        <v>0.5411917886</v>
      </c>
      <c r="FC104" s="74">
        <f t="shared" si="147"/>
        <v>0.5411917886</v>
      </c>
      <c r="FD104" s="75">
        <f t="shared" si="148"/>
        <v>0.1431814024</v>
      </c>
      <c r="FE104" s="75">
        <f t="shared" si="149"/>
        <v>0</v>
      </c>
      <c r="FF104" s="75">
        <f t="shared" si="150"/>
        <v>0</v>
      </c>
      <c r="FG104" s="75">
        <f t="shared" si="151"/>
        <v>0.1431814024</v>
      </c>
      <c r="FH104" s="50">
        <f t="shared" si="152"/>
        <v>6.283185307</v>
      </c>
      <c r="FI104" s="72">
        <f t="shared" si="153"/>
        <v>6.283185307</v>
      </c>
      <c r="FJ104" s="72">
        <f t="shared" si="154"/>
        <v>0</v>
      </c>
      <c r="FK104" s="72">
        <f t="shared" si="155"/>
        <v>0</v>
      </c>
      <c r="FL104" s="73">
        <f t="shared" si="156"/>
        <v>16.10169801</v>
      </c>
      <c r="FM104" s="74">
        <f t="shared" si="157"/>
        <v>16.10169801</v>
      </c>
      <c r="FN104" s="75">
        <f t="shared" si="158"/>
        <v>-16.10169801</v>
      </c>
      <c r="FO104" s="75">
        <f t="shared" si="159"/>
        <v>0</v>
      </c>
      <c r="FP104" s="75">
        <f t="shared" si="160"/>
        <v>3.141592654</v>
      </c>
      <c r="FQ104" s="75">
        <f t="shared" si="161"/>
        <v>16.10169801</v>
      </c>
      <c r="FR104" s="76">
        <f t="shared" si="162"/>
        <v>1.906938764</v>
      </c>
      <c r="FS104" s="76">
        <f t="shared" si="163"/>
        <v>0</v>
      </c>
      <c r="FT104" s="76">
        <f t="shared" si="164"/>
        <v>0</v>
      </c>
      <c r="FU104" s="77">
        <f t="shared" si="165"/>
        <v>1.906938764</v>
      </c>
      <c r="FV104" s="50">
        <f t="shared" si="166"/>
        <v>0</v>
      </c>
      <c r="FW104" s="50">
        <f t="shared" si="167"/>
        <v>0</v>
      </c>
      <c r="FX104" s="72">
        <f t="shared" si="168"/>
        <v>0</v>
      </c>
      <c r="FY104" s="72">
        <f t="shared" si="169"/>
        <v>0</v>
      </c>
      <c r="FZ104" s="72">
        <f t="shared" si="170"/>
        <v>0</v>
      </c>
      <c r="GA104" s="73">
        <f t="shared" si="171"/>
        <v>1.906938764</v>
      </c>
      <c r="GB104" s="73">
        <f t="shared" si="172"/>
        <v>6.984147265</v>
      </c>
      <c r="GC104" s="74">
        <f t="shared" si="173"/>
        <v>13.31834115</v>
      </c>
      <c r="GD104" s="75">
        <f t="shared" si="174"/>
        <v>1.479815683</v>
      </c>
      <c r="GE104" s="75">
        <f t="shared" si="175"/>
        <v>0</v>
      </c>
      <c r="GF104" s="75">
        <f t="shared" si="176"/>
        <v>0</v>
      </c>
      <c r="GG104" s="75">
        <f t="shared" si="177"/>
        <v>1.479815683</v>
      </c>
      <c r="GH104" s="78">
        <f t="shared" si="178"/>
        <v>-0.5</v>
      </c>
      <c r="GI104" s="78">
        <f t="shared" si="179"/>
        <v>-0.8660254038</v>
      </c>
      <c r="GJ104" s="78">
        <f t="shared" si="180"/>
        <v>-2.094395102</v>
      </c>
      <c r="GK104" s="78">
        <f t="shared" si="181"/>
        <v>1</v>
      </c>
      <c r="GL104" s="79">
        <f t="shared" si="182"/>
        <v>-0.5</v>
      </c>
      <c r="GM104" s="79">
        <f t="shared" si="183"/>
        <v>0.8660254038</v>
      </c>
      <c r="GN104" s="79">
        <f t="shared" si="184"/>
        <v>2.094395102</v>
      </c>
      <c r="GO104" s="79">
        <f t="shared" si="185"/>
        <v>1</v>
      </c>
      <c r="GP104" s="50">
        <f t="shared" si="186"/>
        <v>-2.094395102</v>
      </c>
      <c r="GQ104" s="50">
        <f t="shared" si="187"/>
        <v>0</v>
      </c>
      <c r="GR104" s="72">
        <f t="shared" si="188"/>
        <v>-2.094395102</v>
      </c>
      <c r="GS104" s="72">
        <f t="shared" si="189"/>
        <v>-2.094395102</v>
      </c>
      <c r="GT104" s="72">
        <f t="shared" si="190"/>
        <v>-2.094395102</v>
      </c>
      <c r="GU104" s="73">
        <f t="shared" si="191"/>
        <v>1</v>
      </c>
      <c r="GV104" s="73">
        <f t="shared" si="192"/>
        <v>0.1431814024</v>
      </c>
      <c r="GW104" s="74">
        <f t="shared" si="193"/>
        <v>0.1431814024</v>
      </c>
      <c r="GX104" s="75">
        <f t="shared" si="194"/>
        <v>-0.07159070121</v>
      </c>
      <c r="GY104" s="75">
        <f t="shared" si="195"/>
        <v>-0.1239987318</v>
      </c>
      <c r="GZ104" s="75">
        <f t="shared" si="196"/>
        <v>-2.094395102</v>
      </c>
      <c r="HA104" s="75">
        <f t="shared" si="197"/>
        <v>0.1431814024</v>
      </c>
      <c r="HB104" s="50">
        <f t="shared" si="198"/>
        <v>2.094395102</v>
      </c>
      <c r="HC104" s="50">
        <f t="shared" si="199"/>
        <v>0</v>
      </c>
      <c r="HD104" s="72">
        <f t="shared" si="200"/>
        <v>2.094395102</v>
      </c>
      <c r="HE104" s="72">
        <f t="shared" si="201"/>
        <v>2.094395102</v>
      </c>
      <c r="HF104" s="72">
        <f t="shared" si="202"/>
        <v>2.094395102</v>
      </c>
      <c r="HG104" s="73">
        <f t="shared" si="203"/>
        <v>1</v>
      </c>
      <c r="HH104" s="73">
        <f t="shared" si="204"/>
        <v>1.479815683</v>
      </c>
      <c r="HI104" s="74">
        <f t="shared" si="205"/>
        <v>1.479815683</v>
      </c>
      <c r="HJ104" s="75">
        <f t="shared" si="206"/>
        <v>-0.7399078417</v>
      </c>
      <c r="HK104" s="75">
        <f t="shared" si="207"/>
        <v>1.281557975</v>
      </c>
      <c r="HL104" s="75">
        <f t="shared" si="208"/>
        <v>2.094395102</v>
      </c>
      <c r="HM104" s="75">
        <f t="shared" si="209"/>
        <v>1.479815683</v>
      </c>
      <c r="HN104" s="50">
        <f t="shared" si="210"/>
        <v>2.094395102</v>
      </c>
      <c r="HO104" s="50">
        <f t="shared" si="211"/>
        <v>0</v>
      </c>
      <c r="HP104" s="72">
        <f t="shared" si="212"/>
        <v>2.094395102</v>
      </c>
      <c r="HQ104" s="72">
        <f t="shared" si="213"/>
        <v>2.094395102</v>
      </c>
      <c r="HR104" s="72">
        <f t="shared" si="214"/>
        <v>2.094395102</v>
      </c>
      <c r="HS104" s="73">
        <f t="shared" si="215"/>
        <v>1</v>
      </c>
      <c r="HT104" s="73">
        <f t="shared" si="216"/>
        <v>0.1431814024</v>
      </c>
      <c r="HU104" s="74">
        <f t="shared" si="217"/>
        <v>0.1431814024</v>
      </c>
      <c r="HV104" s="75">
        <f t="shared" si="218"/>
        <v>-0.07159070121</v>
      </c>
      <c r="HW104" s="75">
        <f t="shared" si="219"/>
        <v>0.1239987318</v>
      </c>
      <c r="HX104" s="75">
        <f t="shared" si="220"/>
        <v>2.094395102</v>
      </c>
      <c r="HY104" s="75">
        <f t="shared" si="221"/>
        <v>0.1431814024</v>
      </c>
      <c r="HZ104" s="50">
        <f t="shared" si="222"/>
        <v>-2.094395102</v>
      </c>
      <c r="IA104" s="50">
        <f t="shared" si="223"/>
        <v>0</v>
      </c>
      <c r="IB104" s="72">
        <f t="shared" si="224"/>
        <v>-2.094395102</v>
      </c>
      <c r="IC104" s="72">
        <f t="shared" si="225"/>
        <v>-2.094395102</v>
      </c>
      <c r="ID104" s="72">
        <f t="shared" si="226"/>
        <v>-2.094395102</v>
      </c>
      <c r="IE104" s="73">
        <f t="shared" si="227"/>
        <v>1</v>
      </c>
      <c r="IF104" s="73">
        <f t="shared" si="228"/>
        <v>1.479815683</v>
      </c>
      <c r="IG104" s="74">
        <f t="shared" si="229"/>
        <v>1.479815683</v>
      </c>
      <c r="IH104" s="75">
        <f t="shared" si="230"/>
        <v>-0.7399078417</v>
      </c>
      <c r="II104" s="75">
        <f t="shared" si="231"/>
        <v>-1.281557975</v>
      </c>
      <c r="IJ104" s="75">
        <f t="shared" si="232"/>
        <v>-2.094395102</v>
      </c>
      <c r="IK104" s="75">
        <f t="shared" si="233"/>
        <v>1.479815683</v>
      </c>
    </row>
    <row r="105" ht="12.75" customHeight="1">
      <c r="A105" s="80">
        <f>'Cubic Input'!P109</f>
        <v>0.1421007032</v>
      </c>
      <c r="B105" s="80">
        <f>'Cubic Input'!Q109</f>
        <v>-0.4112904258</v>
      </c>
      <c r="C105" s="80">
        <f>'Cubic Input'!R109</f>
        <v>0.8977880811</v>
      </c>
      <c r="D105" s="80">
        <f>'Cubic Input'!S109</f>
        <v>0.08929486671</v>
      </c>
      <c r="E105" s="80">
        <f t="shared" ref="E105:H105" si="1850">0</f>
        <v>0</v>
      </c>
      <c r="F105" s="80">
        <f t="shared" si="1850"/>
        <v>0</v>
      </c>
      <c r="G105" s="80">
        <f t="shared" si="1850"/>
        <v>0</v>
      </c>
      <c r="H105" s="81">
        <f t="shared" si="1850"/>
        <v>0</v>
      </c>
      <c r="I105" s="65">
        <f>'Cubic Input'!M109</f>
        <v>-0.09369432558</v>
      </c>
      <c r="J105" s="66">
        <f t="shared" si="27"/>
        <v>-0.09517478966</v>
      </c>
      <c r="K105" s="66">
        <f t="shared" si="28"/>
        <v>1.494766813</v>
      </c>
      <c r="L105" s="67">
        <f t="shared" si="29"/>
        <v>-0.09517478966</v>
      </c>
      <c r="M105" s="67">
        <f t="shared" si="30"/>
        <v>0</v>
      </c>
      <c r="N105" s="68">
        <f t="shared" si="31"/>
        <v>1.494766813</v>
      </c>
      <c r="O105" s="68">
        <f t="shared" si="32"/>
        <v>-2.090017015</v>
      </c>
      <c r="P105" s="69">
        <f t="shared" si="33"/>
        <v>1.494766813</v>
      </c>
      <c r="Q105" s="69">
        <f t="shared" si="34"/>
        <v>2.090017015</v>
      </c>
      <c r="R105" s="70">
        <f t="shared" ref="R105:U105" si="1851">ATAN2(A105,E105)</f>
        <v>0</v>
      </c>
      <c r="S105" s="70">
        <f t="shared" si="1851"/>
        <v>3.141592654</v>
      </c>
      <c r="T105" s="70">
        <f t="shared" si="1851"/>
        <v>0</v>
      </c>
      <c r="U105" s="70">
        <f t="shared" si="1851"/>
        <v>0</v>
      </c>
      <c r="V105" s="70">
        <f t="shared" ref="V105:Y105" si="1852">SQRT(POWER(A105,2)+POWER(E105,2))</f>
        <v>0.1421007032</v>
      </c>
      <c r="W105" s="70">
        <f t="shared" si="1852"/>
        <v>0.4112904258</v>
      </c>
      <c r="X105" s="70">
        <f t="shared" si="1852"/>
        <v>0.8977880811</v>
      </c>
      <c r="Y105" s="70">
        <f t="shared" si="1852"/>
        <v>0.08929486671</v>
      </c>
      <c r="Z105" s="71">
        <f t="shared" ref="Z105:AC105" si="1853">R105-$R105</f>
        <v>0</v>
      </c>
      <c r="AA105" s="71">
        <f t="shared" si="1853"/>
        <v>3.141592654</v>
      </c>
      <c r="AB105" s="71">
        <f t="shared" si="1853"/>
        <v>0</v>
      </c>
      <c r="AC105" s="71">
        <f t="shared" si="1853"/>
        <v>0</v>
      </c>
      <c r="AD105" s="71">
        <f t="shared" ref="AD105:AG105" si="1854">V105/$V105</f>
        <v>1</v>
      </c>
      <c r="AE105" s="71">
        <f t="shared" si="1854"/>
        <v>2.894358836</v>
      </c>
      <c r="AF105" s="71">
        <f t="shared" si="1854"/>
        <v>6.317970715</v>
      </c>
      <c r="AG105" s="71">
        <f t="shared" si="1854"/>
        <v>0.6283914487</v>
      </c>
      <c r="AH105" s="80">
        <f t="shared" ref="AH105:AK105" si="1855">AD105*COS(Z105)</f>
        <v>1</v>
      </c>
      <c r="AI105" s="80">
        <f t="shared" si="1855"/>
        <v>-2.894358836</v>
      </c>
      <c r="AJ105" s="80">
        <f t="shared" si="1855"/>
        <v>6.317970715</v>
      </c>
      <c r="AK105" s="80">
        <f t="shared" si="1855"/>
        <v>0.6283914487</v>
      </c>
      <c r="AL105" s="80">
        <f t="shared" ref="AL105:AO105" si="1856">AD105*SIN(Z105)</f>
        <v>0</v>
      </c>
      <c r="AM105" s="80">
        <f t="shared" si="1856"/>
        <v>0</v>
      </c>
      <c r="AN105" s="80">
        <f t="shared" si="1856"/>
        <v>0</v>
      </c>
      <c r="AO105" s="80">
        <f t="shared" si="1856"/>
        <v>0</v>
      </c>
      <c r="AP105" s="50">
        <f t="shared" si="41"/>
        <v>9.424777961</v>
      </c>
      <c r="AQ105" s="72">
        <f t="shared" si="42"/>
        <v>9.424777961</v>
      </c>
      <c r="AR105" s="72">
        <f t="shared" si="43"/>
        <v>3.141592654</v>
      </c>
      <c r="AS105" s="72">
        <f t="shared" si="44"/>
        <v>3.141592654</v>
      </c>
      <c r="AT105" s="73">
        <f t="shared" si="45"/>
        <v>24.24695011</v>
      </c>
      <c r="AU105" s="74">
        <f t="shared" si="46"/>
        <v>24.24695011</v>
      </c>
      <c r="AV105" s="75">
        <f t="shared" si="47"/>
        <v>48.49390022</v>
      </c>
      <c r="AW105" s="75">
        <f t="shared" si="48"/>
        <v>0</v>
      </c>
      <c r="AX105" s="75">
        <f t="shared" si="49"/>
        <v>0</v>
      </c>
      <c r="AY105" s="75">
        <f t="shared" si="50"/>
        <v>48.49390022</v>
      </c>
      <c r="AZ105" s="50">
        <f t="shared" ref="AZ105:BA105" si="1857">AZ$1*AA105</f>
        <v>3.141592654</v>
      </c>
      <c r="BA105" s="50">
        <f t="shared" si="1857"/>
        <v>0</v>
      </c>
      <c r="BB105" s="72">
        <f t="shared" si="52"/>
        <v>3.141592654</v>
      </c>
      <c r="BC105" s="72">
        <f t="shared" si="53"/>
        <v>3.141592654</v>
      </c>
      <c r="BD105" s="72">
        <f t="shared" si="54"/>
        <v>3.141592654</v>
      </c>
      <c r="BE105" s="73">
        <f t="shared" ref="BE105:BF105" si="1858">POWER(AE105,BE$1)</f>
        <v>2.894358836</v>
      </c>
      <c r="BF105" s="73">
        <f t="shared" si="1858"/>
        <v>6.317970715</v>
      </c>
      <c r="BG105" s="74">
        <f t="shared" si="56"/>
        <v>18.28647436</v>
      </c>
      <c r="BH105" s="75">
        <f t="shared" si="57"/>
        <v>-164.5782693</v>
      </c>
      <c r="BI105" s="75">
        <f t="shared" si="58"/>
        <v>0</v>
      </c>
      <c r="BJ105" s="75">
        <f t="shared" si="59"/>
        <v>3.141592654</v>
      </c>
      <c r="BK105" s="75">
        <f t="shared" si="60"/>
        <v>164.5782693</v>
      </c>
      <c r="BL105" s="50">
        <f t="shared" si="61"/>
        <v>0</v>
      </c>
      <c r="BM105" s="72">
        <f t="shared" si="62"/>
        <v>0</v>
      </c>
      <c r="BN105" s="72">
        <f t="shared" si="63"/>
        <v>0</v>
      </c>
      <c r="BO105" s="72">
        <f t="shared" si="64"/>
        <v>0</v>
      </c>
      <c r="BP105" s="73">
        <f t="shared" si="65"/>
        <v>0.6283914487</v>
      </c>
      <c r="BQ105" s="74">
        <f t="shared" si="66"/>
        <v>0.6283914487</v>
      </c>
      <c r="BR105" s="75">
        <f t="shared" si="67"/>
        <v>-16.96656911</v>
      </c>
      <c r="BS105" s="75">
        <f t="shared" si="68"/>
        <v>0</v>
      </c>
      <c r="BT105" s="75">
        <f t="shared" si="69"/>
        <v>3.141592654</v>
      </c>
      <c r="BU105" s="75">
        <f t="shared" si="70"/>
        <v>16.96656911</v>
      </c>
      <c r="BV105" s="76">
        <f t="shared" ref="BV105:BW105" si="1859">AV105+BH105+BR105</f>
        <v>-133.0509382</v>
      </c>
      <c r="BW105" s="76">
        <f t="shared" si="1859"/>
        <v>0</v>
      </c>
      <c r="BX105" s="76">
        <f t="shared" si="72"/>
        <v>3.141592654</v>
      </c>
      <c r="BY105" s="77">
        <f t="shared" si="73"/>
        <v>133.0509382</v>
      </c>
      <c r="BZ105" s="50">
        <f t="shared" ref="BZ105:CA105" si="1860">BZ$1*AA105</f>
        <v>6.283185307</v>
      </c>
      <c r="CA105" s="50">
        <f t="shared" si="1860"/>
        <v>0</v>
      </c>
      <c r="CB105" s="72">
        <f t="shared" si="75"/>
        <v>6.283185307</v>
      </c>
      <c r="CC105" s="72">
        <f t="shared" si="76"/>
        <v>0</v>
      </c>
      <c r="CD105" s="72">
        <f t="shared" si="77"/>
        <v>0</v>
      </c>
      <c r="CE105" s="73">
        <f t="shared" ref="CE105:CF105" si="1861">POWER(AE105,CE$1)</f>
        <v>8.377313072</v>
      </c>
      <c r="CF105" s="73">
        <f t="shared" si="1861"/>
        <v>39.91675395</v>
      </c>
      <c r="CG105" s="74">
        <f t="shared" si="79"/>
        <v>334.3951447</v>
      </c>
      <c r="CH105" s="75">
        <f t="shared" si="80"/>
        <v>-334.3951447</v>
      </c>
      <c r="CI105" s="75">
        <f t="shared" si="81"/>
        <v>0</v>
      </c>
      <c r="CJ105" s="75">
        <f t="shared" si="82"/>
        <v>3.141592654</v>
      </c>
      <c r="CK105" s="75">
        <f t="shared" si="83"/>
        <v>334.3951447</v>
      </c>
      <c r="CL105" s="50">
        <f t="shared" si="84"/>
        <v>0</v>
      </c>
      <c r="CM105" s="72">
        <f t="shared" si="85"/>
        <v>0</v>
      </c>
      <c r="CN105" s="72">
        <f t="shared" si="86"/>
        <v>0</v>
      </c>
      <c r="CO105" s="72">
        <f t="shared" si="87"/>
        <v>0</v>
      </c>
      <c r="CP105" s="73">
        <f t="shared" si="88"/>
        <v>252.1928825</v>
      </c>
      <c r="CQ105" s="74">
        <f t="shared" si="89"/>
        <v>252.1928825</v>
      </c>
      <c r="CR105" s="75">
        <f t="shared" si="90"/>
        <v>1008.77153</v>
      </c>
      <c r="CS105" s="75">
        <f t="shared" si="91"/>
        <v>0</v>
      </c>
      <c r="CT105" s="75">
        <f t="shared" si="92"/>
        <v>0</v>
      </c>
      <c r="CU105" s="75">
        <f t="shared" si="93"/>
        <v>1008.77153</v>
      </c>
      <c r="CV105" s="50">
        <f t="shared" si="94"/>
        <v>9.424777961</v>
      </c>
      <c r="CW105" s="50">
        <f t="shared" si="95"/>
        <v>0</v>
      </c>
      <c r="CX105" s="72">
        <f t="shared" si="96"/>
        <v>9.424777961</v>
      </c>
      <c r="CY105" s="72">
        <f t="shared" si="97"/>
        <v>3.141592654</v>
      </c>
      <c r="CZ105" s="72">
        <f t="shared" si="98"/>
        <v>3.141592654</v>
      </c>
      <c r="DA105" s="73">
        <f t="shared" si="99"/>
        <v>24.24695011</v>
      </c>
      <c r="DB105" s="73">
        <f t="shared" si="100"/>
        <v>0.6283914487</v>
      </c>
      <c r="DC105" s="74">
        <f t="shared" si="101"/>
        <v>15.23657611</v>
      </c>
      <c r="DD105" s="75">
        <f t="shared" si="102"/>
        <v>-60.94630442</v>
      </c>
      <c r="DE105" s="75">
        <f t="shared" si="103"/>
        <v>0</v>
      </c>
      <c r="DF105" s="75">
        <f t="shared" si="104"/>
        <v>3.141592654</v>
      </c>
      <c r="DG105" s="75">
        <f t="shared" si="105"/>
        <v>60.94630442</v>
      </c>
      <c r="DH105" s="50">
        <f t="shared" ref="DH105:DJ105" si="1862">DH$1*AA105</f>
        <v>3.141592654</v>
      </c>
      <c r="DI105" s="50">
        <f t="shared" si="1862"/>
        <v>0</v>
      </c>
      <c r="DJ105" s="50">
        <f t="shared" si="1862"/>
        <v>0</v>
      </c>
      <c r="DK105" s="72">
        <f t="shared" si="107"/>
        <v>3.141592654</v>
      </c>
      <c r="DL105" s="72">
        <f t="shared" si="108"/>
        <v>3.141592654</v>
      </c>
      <c r="DM105" s="72">
        <f t="shared" si="109"/>
        <v>3.141592654</v>
      </c>
      <c r="DN105" s="73">
        <f t="shared" ref="DN105:DP105" si="1863">POWER(AE105,DN$1)</f>
        <v>2.894358836</v>
      </c>
      <c r="DO105" s="73">
        <f t="shared" si="1863"/>
        <v>6.317970715</v>
      </c>
      <c r="DP105" s="73">
        <f t="shared" si="1863"/>
        <v>0.6283914487</v>
      </c>
      <c r="DQ105" s="74">
        <f t="shared" si="111"/>
        <v>11.49106412</v>
      </c>
      <c r="DR105" s="75">
        <f t="shared" si="112"/>
        <v>206.8391541</v>
      </c>
      <c r="DS105" s="75">
        <f t="shared" si="113"/>
        <v>0</v>
      </c>
      <c r="DT105" s="75">
        <f t="shared" si="114"/>
        <v>0</v>
      </c>
      <c r="DU105" s="75">
        <f t="shared" si="115"/>
        <v>206.8391541</v>
      </c>
      <c r="DV105" s="50">
        <f t="shared" si="116"/>
        <v>0</v>
      </c>
      <c r="DW105" s="72">
        <f t="shared" si="117"/>
        <v>0</v>
      </c>
      <c r="DX105" s="72">
        <f t="shared" si="118"/>
        <v>0</v>
      </c>
      <c r="DY105" s="72">
        <f t="shared" si="119"/>
        <v>0</v>
      </c>
      <c r="DZ105" s="73">
        <f t="shared" si="120"/>
        <v>0.3948758128</v>
      </c>
      <c r="EA105" s="74">
        <f t="shared" si="121"/>
        <v>0.3948758128</v>
      </c>
      <c r="EB105" s="75">
        <f t="shared" si="122"/>
        <v>10.66164694</v>
      </c>
      <c r="EC105" s="75">
        <f t="shared" si="123"/>
        <v>0</v>
      </c>
      <c r="ED105" s="75">
        <f t="shared" si="124"/>
        <v>0</v>
      </c>
      <c r="EE105" s="75">
        <f t="shared" si="125"/>
        <v>10.66164694</v>
      </c>
      <c r="EF105" s="76">
        <f t="shared" ref="EF105:EG105" si="1864">CH105+CR105+DD105+DR105+EB105</f>
        <v>830.930882</v>
      </c>
      <c r="EG105" s="76">
        <f t="shared" si="1864"/>
        <v>0</v>
      </c>
      <c r="EH105" s="76">
        <f t="shared" si="127"/>
        <v>0</v>
      </c>
      <c r="EI105" s="77">
        <f t="shared" si="128"/>
        <v>830.930882</v>
      </c>
      <c r="EJ105" s="50">
        <f t="shared" si="129"/>
        <v>0</v>
      </c>
      <c r="EK105" s="72">
        <f t="shared" si="130"/>
        <v>0</v>
      </c>
      <c r="EL105" s="72">
        <f t="shared" si="131"/>
        <v>0</v>
      </c>
      <c r="EM105" s="72">
        <f t="shared" si="132"/>
        <v>0</v>
      </c>
      <c r="EN105" s="73">
        <f t="shared" si="133"/>
        <v>28.82587175</v>
      </c>
      <c r="EO105" s="74">
        <f t="shared" si="134"/>
        <v>28.82587175</v>
      </c>
      <c r="EP105" s="75">
        <f t="shared" si="135"/>
        <v>149.7836233</v>
      </c>
      <c r="EQ105" s="75">
        <f t="shared" si="136"/>
        <v>0</v>
      </c>
      <c r="ER105" s="75">
        <f t="shared" si="137"/>
        <v>0</v>
      </c>
      <c r="ES105" s="75">
        <f t="shared" si="138"/>
        <v>149.7836233</v>
      </c>
      <c r="ET105" s="76">
        <f t="shared" ref="ET105:EU105" si="1865">BV105+EP105</f>
        <v>16.73268515</v>
      </c>
      <c r="EU105" s="76">
        <f t="shared" si="1865"/>
        <v>0</v>
      </c>
      <c r="EV105" s="76">
        <f t="shared" si="140"/>
        <v>0</v>
      </c>
      <c r="EW105" s="77">
        <f t="shared" si="141"/>
        <v>16.73268515</v>
      </c>
      <c r="EX105" s="50">
        <f t="shared" si="142"/>
        <v>0</v>
      </c>
      <c r="EY105" s="72">
        <f t="shared" si="143"/>
        <v>0</v>
      </c>
      <c r="EZ105" s="72">
        <f t="shared" si="144"/>
        <v>0</v>
      </c>
      <c r="FA105" s="72">
        <f t="shared" si="145"/>
        <v>0</v>
      </c>
      <c r="FB105" s="73">
        <f t="shared" si="146"/>
        <v>2.557733037</v>
      </c>
      <c r="FC105" s="74">
        <f t="shared" si="147"/>
        <v>2.557733037</v>
      </c>
      <c r="FD105" s="75">
        <f t="shared" si="148"/>
        <v>0.6766913522</v>
      </c>
      <c r="FE105" s="75">
        <f t="shared" si="149"/>
        <v>0</v>
      </c>
      <c r="FF105" s="75">
        <f t="shared" si="150"/>
        <v>0</v>
      </c>
      <c r="FG105" s="75">
        <f t="shared" si="151"/>
        <v>0.6766913522</v>
      </c>
      <c r="FH105" s="50">
        <f t="shared" si="152"/>
        <v>6.283185307</v>
      </c>
      <c r="FI105" s="72">
        <f t="shared" si="153"/>
        <v>6.283185307</v>
      </c>
      <c r="FJ105" s="72">
        <f t="shared" si="154"/>
        <v>0</v>
      </c>
      <c r="FK105" s="72">
        <f t="shared" si="155"/>
        <v>0</v>
      </c>
      <c r="FL105" s="73">
        <f t="shared" si="156"/>
        <v>8.377313072</v>
      </c>
      <c r="FM105" s="74">
        <f t="shared" si="157"/>
        <v>8.377313072</v>
      </c>
      <c r="FN105" s="75">
        <f t="shared" si="158"/>
        <v>-8.377313072</v>
      </c>
      <c r="FO105" s="75">
        <f t="shared" si="159"/>
        <v>0</v>
      </c>
      <c r="FP105" s="75">
        <f t="shared" si="160"/>
        <v>3.141592654</v>
      </c>
      <c r="FQ105" s="75">
        <f t="shared" si="161"/>
        <v>8.377313072</v>
      </c>
      <c r="FR105" s="76">
        <f t="shared" si="162"/>
        <v>10.57659907</v>
      </c>
      <c r="FS105" s="76">
        <f t="shared" si="163"/>
        <v>0</v>
      </c>
      <c r="FT105" s="76">
        <f t="shared" si="164"/>
        <v>0</v>
      </c>
      <c r="FU105" s="77">
        <f t="shared" si="165"/>
        <v>10.57659907</v>
      </c>
      <c r="FV105" s="50">
        <f t="shared" si="166"/>
        <v>0</v>
      </c>
      <c r="FW105" s="50">
        <f t="shared" si="167"/>
        <v>0</v>
      </c>
      <c r="FX105" s="72">
        <f t="shared" si="168"/>
        <v>0</v>
      </c>
      <c r="FY105" s="72">
        <f t="shared" si="169"/>
        <v>0</v>
      </c>
      <c r="FZ105" s="72">
        <f t="shared" si="170"/>
        <v>0</v>
      </c>
      <c r="GA105" s="73">
        <f t="shared" si="171"/>
        <v>10.57659907</v>
      </c>
      <c r="GB105" s="73">
        <f t="shared" si="172"/>
        <v>1.477778601</v>
      </c>
      <c r="GC105" s="74">
        <f t="shared" si="173"/>
        <v>15.62987178</v>
      </c>
      <c r="GD105" s="75">
        <f t="shared" si="174"/>
        <v>1.736652421</v>
      </c>
      <c r="GE105" s="75">
        <f t="shared" si="175"/>
        <v>0</v>
      </c>
      <c r="GF105" s="75">
        <f t="shared" si="176"/>
        <v>0</v>
      </c>
      <c r="GG105" s="75">
        <f t="shared" si="177"/>
        <v>1.736652421</v>
      </c>
      <c r="GH105" s="78">
        <f t="shared" si="178"/>
        <v>-0.5</v>
      </c>
      <c r="GI105" s="78">
        <f t="shared" si="179"/>
        <v>-0.8660254038</v>
      </c>
      <c r="GJ105" s="78">
        <f t="shared" si="180"/>
        <v>-2.094395102</v>
      </c>
      <c r="GK105" s="78">
        <f t="shared" si="181"/>
        <v>1</v>
      </c>
      <c r="GL105" s="79">
        <f t="shared" si="182"/>
        <v>-0.5</v>
      </c>
      <c r="GM105" s="79">
        <f t="shared" si="183"/>
        <v>0.8660254038</v>
      </c>
      <c r="GN105" s="79">
        <f t="shared" si="184"/>
        <v>2.094395102</v>
      </c>
      <c r="GO105" s="79">
        <f t="shared" si="185"/>
        <v>1</v>
      </c>
      <c r="GP105" s="50">
        <f t="shared" si="186"/>
        <v>-2.094395102</v>
      </c>
      <c r="GQ105" s="50">
        <f t="shared" si="187"/>
        <v>0</v>
      </c>
      <c r="GR105" s="72">
        <f t="shared" si="188"/>
        <v>-2.094395102</v>
      </c>
      <c r="GS105" s="72">
        <f t="shared" si="189"/>
        <v>-2.094395102</v>
      </c>
      <c r="GT105" s="72">
        <f t="shared" si="190"/>
        <v>-2.094395102</v>
      </c>
      <c r="GU105" s="73">
        <f t="shared" si="191"/>
        <v>1</v>
      </c>
      <c r="GV105" s="73">
        <f t="shared" si="192"/>
        <v>0.6766913522</v>
      </c>
      <c r="GW105" s="74">
        <f t="shared" si="193"/>
        <v>0.6766913522</v>
      </c>
      <c r="GX105" s="75">
        <f t="shared" si="194"/>
        <v>-0.3383456761</v>
      </c>
      <c r="GY105" s="75">
        <f t="shared" si="195"/>
        <v>-0.5860319015</v>
      </c>
      <c r="GZ105" s="75">
        <f t="shared" si="196"/>
        <v>-2.094395102</v>
      </c>
      <c r="HA105" s="75">
        <f t="shared" si="197"/>
        <v>0.6766913522</v>
      </c>
      <c r="HB105" s="50">
        <f t="shared" si="198"/>
        <v>2.094395102</v>
      </c>
      <c r="HC105" s="50">
        <f t="shared" si="199"/>
        <v>0</v>
      </c>
      <c r="HD105" s="72">
        <f t="shared" si="200"/>
        <v>2.094395102</v>
      </c>
      <c r="HE105" s="72">
        <f t="shared" si="201"/>
        <v>2.094395102</v>
      </c>
      <c r="HF105" s="72">
        <f t="shared" si="202"/>
        <v>2.094395102</v>
      </c>
      <c r="HG105" s="73">
        <f t="shared" si="203"/>
        <v>1</v>
      </c>
      <c r="HH105" s="73">
        <f t="shared" si="204"/>
        <v>1.736652421</v>
      </c>
      <c r="HI105" s="74">
        <f t="shared" si="205"/>
        <v>1.736652421</v>
      </c>
      <c r="HJ105" s="75">
        <f t="shared" si="206"/>
        <v>-0.8683262103</v>
      </c>
      <c r="HK105" s="75">
        <f t="shared" si="207"/>
        <v>1.503985114</v>
      </c>
      <c r="HL105" s="75">
        <f t="shared" si="208"/>
        <v>2.094395102</v>
      </c>
      <c r="HM105" s="75">
        <f t="shared" si="209"/>
        <v>1.736652421</v>
      </c>
      <c r="HN105" s="50">
        <f t="shared" si="210"/>
        <v>2.094395102</v>
      </c>
      <c r="HO105" s="50">
        <f t="shared" si="211"/>
        <v>0</v>
      </c>
      <c r="HP105" s="72">
        <f t="shared" si="212"/>
        <v>2.094395102</v>
      </c>
      <c r="HQ105" s="72">
        <f t="shared" si="213"/>
        <v>2.094395102</v>
      </c>
      <c r="HR105" s="72">
        <f t="shared" si="214"/>
        <v>2.094395102</v>
      </c>
      <c r="HS105" s="73">
        <f t="shared" si="215"/>
        <v>1</v>
      </c>
      <c r="HT105" s="73">
        <f t="shared" si="216"/>
        <v>0.6766913522</v>
      </c>
      <c r="HU105" s="74">
        <f t="shared" si="217"/>
        <v>0.6766913522</v>
      </c>
      <c r="HV105" s="75">
        <f t="shared" si="218"/>
        <v>-0.3383456761</v>
      </c>
      <c r="HW105" s="75">
        <f t="shared" si="219"/>
        <v>0.5860319015</v>
      </c>
      <c r="HX105" s="75">
        <f t="shared" si="220"/>
        <v>2.094395102</v>
      </c>
      <c r="HY105" s="75">
        <f t="shared" si="221"/>
        <v>0.6766913522</v>
      </c>
      <c r="HZ105" s="50">
        <f t="shared" si="222"/>
        <v>-2.094395102</v>
      </c>
      <c r="IA105" s="50">
        <f t="shared" si="223"/>
        <v>0</v>
      </c>
      <c r="IB105" s="72">
        <f t="shared" si="224"/>
        <v>-2.094395102</v>
      </c>
      <c r="IC105" s="72">
        <f t="shared" si="225"/>
        <v>-2.094395102</v>
      </c>
      <c r="ID105" s="72">
        <f t="shared" si="226"/>
        <v>-2.094395102</v>
      </c>
      <c r="IE105" s="73">
        <f t="shared" si="227"/>
        <v>1</v>
      </c>
      <c r="IF105" s="73">
        <f t="shared" si="228"/>
        <v>1.736652421</v>
      </c>
      <c r="IG105" s="74">
        <f t="shared" si="229"/>
        <v>1.736652421</v>
      </c>
      <c r="IH105" s="75">
        <f t="shared" si="230"/>
        <v>-0.8683262103</v>
      </c>
      <c r="II105" s="75">
        <f t="shared" si="231"/>
        <v>-1.503985114</v>
      </c>
      <c r="IJ105" s="75">
        <f t="shared" si="232"/>
        <v>-2.094395102</v>
      </c>
      <c r="IK105" s="75">
        <f t="shared" si="233"/>
        <v>1.736652421</v>
      </c>
    </row>
    <row r="106" ht="12.75" customHeight="1">
      <c r="A106" s="80">
        <f>'Cubic Input'!P110</f>
        <v>0.1421007032</v>
      </c>
      <c r="B106" s="80">
        <f>'Cubic Input'!Q110</f>
        <v>-0.4704156872</v>
      </c>
      <c r="C106" s="80">
        <f>'Cubic Input'!R110</f>
        <v>0.8790365229</v>
      </c>
      <c r="D106" s="80">
        <f>'Cubic Input'!S110</f>
        <v>0.02746052152</v>
      </c>
      <c r="E106" s="80">
        <f t="shared" ref="E106:H106" si="1866">0</f>
        <v>0</v>
      </c>
      <c r="F106" s="80">
        <f t="shared" si="1866"/>
        <v>0</v>
      </c>
      <c r="G106" s="80">
        <f t="shared" si="1866"/>
        <v>0</v>
      </c>
      <c r="H106" s="81">
        <f t="shared" si="1866"/>
        <v>0</v>
      </c>
      <c r="I106" s="65">
        <f>'Cubic Input'!M110</f>
        <v>-0.02554025743</v>
      </c>
      <c r="J106" s="66">
        <f t="shared" si="27"/>
        <v>-0.03072931358</v>
      </c>
      <c r="K106" s="66">
        <f t="shared" si="28"/>
        <v>1.670584078</v>
      </c>
      <c r="L106" s="67">
        <f t="shared" si="29"/>
        <v>-0.03072931358</v>
      </c>
      <c r="M106" s="67">
        <f t="shared" si="30"/>
        <v>0</v>
      </c>
      <c r="N106" s="68">
        <f t="shared" si="31"/>
        <v>1.670584078</v>
      </c>
      <c r="O106" s="68">
        <f t="shared" si="32"/>
        <v>-1.870249105</v>
      </c>
      <c r="P106" s="69">
        <f t="shared" si="33"/>
        <v>1.670584078</v>
      </c>
      <c r="Q106" s="69">
        <f t="shared" si="34"/>
        <v>1.870249105</v>
      </c>
      <c r="R106" s="70">
        <f t="shared" ref="R106:U106" si="1867">ATAN2(A106,E106)</f>
        <v>0</v>
      </c>
      <c r="S106" s="70">
        <f t="shared" si="1867"/>
        <v>3.141592654</v>
      </c>
      <c r="T106" s="70">
        <f t="shared" si="1867"/>
        <v>0</v>
      </c>
      <c r="U106" s="70">
        <f t="shared" si="1867"/>
        <v>0</v>
      </c>
      <c r="V106" s="70">
        <f t="shared" ref="V106:Y106" si="1868">SQRT(POWER(A106,2)+POWER(E106,2))</f>
        <v>0.1421007032</v>
      </c>
      <c r="W106" s="70">
        <f t="shared" si="1868"/>
        <v>0.4704156872</v>
      </c>
      <c r="X106" s="70">
        <f t="shared" si="1868"/>
        <v>0.8790365229</v>
      </c>
      <c r="Y106" s="70">
        <f t="shared" si="1868"/>
        <v>0.02746052152</v>
      </c>
      <c r="Z106" s="71">
        <f t="shared" ref="Z106:AC106" si="1869">R106-$R106</f>
        <v>0</v>
      </c>
      <c r="AA106" s="71">
        <f t="shared" si="1869"/>
        <v>3.141592654</v>
      </c>
      <c r="AB106" s="71">
        <f t="shared" si="1869"/>
        <v>0</v>
      </c>
      <c r="AC106" s="71">
        <f t="shared" si="1869"/>
        <v>0</v>
      </c>
      <c r="AD106" s="71">
        <f t="shared" ref="AD106:AG106" si="1870">V106/$V106</f>
        <v>1</v>
      </c>
      <c r="AE106" s="71">
        <f t="shared" si="1870"/>
        <v>3.310438842</v>
      </c>
      <c r="AF106" s="71">
        <f t="shared" si="1870"/>
        <v>6.186011071</v>
      </c>
      <c r="AG106" s="71">
        <f t="shared" si="1870"/>
        <v>0.1932469081</v>
      </c>
      <c r="AH106" s="80">
        <f t="shared" ref="AH106:AK106" si="1871">AD106*COS(Z106)</f>
        <v>1</v>
      </c>
      <c r="AI106" s="80">
        <f t="shared" si="1871"/>
        <v>-3.310438842</v>
      </c>
      <c r="AJ106" s="80">
        <f t="shared" si="1871"/>
        <v>6.186011071</v>
      </c>
      <c r="AK106" s="80">
        <f t="shared" si="1871"/>
        <v>0.1932469081</v>
      </c>
      <c r="AL106" s="80">
        <f t="shared" ref="AL106:AO106" si="1872">AD106*SIN(Z106)</f>
        <v>0</v>
      </c>
      <c r="AM106" s="80">
        <f t="shared" si="1872"/>
        <v>0</v>
      </c>
      <c r="AN106" s="80">
        <f t="shared" si="1872"/>
        <v>0</v>
      </c>
      <c r="AO106" s="80">
        <f t="shared" si="1872"/>
        <v>0</v>
      </c>
      <c r="AP106" s="50">
        <f t="shared" si="41"/>
        <v>9.424777961</v>
      </c>
      <c r="AQ106" s="72">
        <f t="shared" si="42"/>
        <v>9.424777961</v>
      </c>
      <c r="AR106" s="72">
        <f t="shared" si="43"/>
        <v>3.141592654</v>
      </c>
      <c r="AS106" s="72">
        <f t="shared" si="44"/>
        <v>3.141592654</v>
      </c>
      <c r="AT106" s="73">
        <f t="shared" si="45"/>
        <v>36.27911691</v>
      </c>
      <c r="AU106" s="74">
        <f t="shared" si="46"/>
        <v>36.27911691</v>
      </c>
      <c r="AV106" s="75">
        <f t="shared" si="47"/>
        <v>72.55823383</v>
      </c>
      <c r="AW106" s="75">
        <f t="shared" si="48"/>
        <v>0</v>
      </c>
      <c r="AX106" s="75">
        <f t="shared" si="49"/>
        <v>0</v>
      </c>
      <c r="AY106" s="75">
        <f t="shared" si="50"/>
        <v>72.55823383</v>
      </c>
      <c r="AZ106" s="50">
        <f t="shared" ref="AZ106:BA106" si="1873">AZ$1*AA106</f>
        <v>3.141592654</v>
      </c>
      <c r="BA106" s="50">
        <f t="shared" si="1873"/>
        <v>0</v>
      </c>
      <c r="BB106" s="72">
        <f t="shared" si="52"/>
        <v>3.141592654</v>
      </c>
      <c r="BC106" s="72">
        <f t="shared" si="53"/>
        <v>3.141592654</v>
      </c>
      <c r="BD106" s="72">
        <f t="shared" si="54"/>
        <v>3.141592654</v>
      </c>
      <c r="BE106" s="73">
        <f t="shared" ref="BE106:BF106" si="1874">POWER(AE106,BE$1)</f>
        <v>3.310438842</v>
      </c>
      <c r="BF106" s="73">
        <f t="shared" si="1874"/>
        <v>6.186011071</v>
      </c>
      <c r="BG106" s="74">
        <f t="shared" si="56"/>
        <v>20.47841133</v>
      </c>
      <c r="BH106" s="75">
        <f t="shared" si="57"/>
        <v>-184.3057019</v>
      </c>
      <c r="BI106" s="75">
        <f t="shared" si="58"/>
        <v>0</v>
      </c>
      <c r="BJ106" s="75">
        <f t="shared" si="59"/>
        <v>3.141592654</v>
      </c>
      <c r="BK106" s="75">
        <f t="shared" si="60"/>
        <v>184.3057019</v>
      </c>
      <c r="BL106" s="50">
        <f t="shared" si="61"/>
        <v>0</v>
      </c>
      <c r="BM106" s="72">
        <f t="shared" si="62"/>
        <v>0</v>
      </c>
      <c r="BN106" s="72">
        <f t="shared" si="63"/>
        <v>0</v>
      </c>
      <c r="BO106" s="72">
        <f t="shared" si="64"/>
        <v>0</v>
      </c>
      <c r="BP106" s="73">
        <f t="shared" si="65"/>
        <v>0.1932469081</v>
      </c>
      <c r="BQ106" s="74">
        <f t="shared" si="66"/>
        <v>0.1932469081</v>
      </c>
      <c r="BR106" s="75">
        <f t="shared" si="67"/>
        <v>-5.217666518</v>
      </c>
      <c r="BS106" s="75">
        <f t="shared" si="68"/>
        <v>0</v>
      </c>
      <c r="BT106" s="75">
        <f t="shared" si="69"/>
        <v>3.141592654</v>
      </c>
      <c r="BU106" s="75">
        <f t="shared" si="70"/>
        <v>5.217666518</v>
      </c>
      <c r="BV106" s="76">
        <f t="shared" ref="BV106:BW106" si="1875">AV106+BH106+BR106</f>
        <v>-116.9651346</v>
      </c>
      <c r="BW106" s="76">
        <f t="shared" si="1875"/>
        <v>0</v>
      </c>
      <c r="BX106" s="76">
        <f t="shared" si="72"/>
        <v>3.141592654</v>
      </c>
      <c r="BY106" s="77">
        <f t="shared" si="73"/>
        <v>116.9651346</v>
      </c>
      <c r="BZ106" s="50">
        <f t="shared" ref="BZ106:CA106" si="1876">BZ$1*AA106</f>
        <v>6.283185307</v>
      </c>
      <c r="CA106" s="50">
        <f t="shared" si="1876"/>
        <v>0</v>
      </c>
      <c r="CB106" s="72">
        <f t="shared" si="75"/>
        <v>6.283185307</v>
      </c>
      <c r="CC106" s="72">
        <f t="shared" si="76"/>
        <v>0</v>
      </c>
      <c r="CD106" s="72">
        <f t="shared" si="77"/>
        <v>0</v>
      </c>
      <c r="CE106" s="73">
        <f t="shared" ref="CE106:CF106" si="1877">POWER(AE106,CE$1)</f>
        <v>10.95900533</v>
      </c>
      <c r="CF106" s="73">
        <f t="shared" si="1877"/>
        <v>38.26673297</v>
      </c>
      <c r="CG106" s="74">
        <f t="shared" si="79"/>
        <v>419.3653305</v>
      </c>
      <c r="CH106" s="75">
        <f t="shared" si="80"/>
        <v>-419.3653305</v>
      </c>
      <c r="CI106" s="75">
        <f t="shared" si="81"/>
        <v>0</v>
      </c>
      <c r="CJ106" s="75">
        <f t="shared" si="82"/>
        <v>3.141592654</v>
      </c>
      <c r="CK106" s="75">
        <f t="shared" si="83"/>
        <v>419.3653305</v>
      </c>
      <c r="CL106" s="50">
        <f t="shared" si="84"/>
        <v>0</v>
      </c>
      <c r="CM106" s="72">
        <f t="shared" si="85"/>
        <v>0</v>
      </c>
      <c r="CN106" s="72">
        <f t="shared" si="86"/>
        <v>0</v>
      </c>
      <c r="CO106" s="72">
        <f t="shared" si="87"/>
        <v>0</v>
      </c>
      <c r="CP106" s="73">
        <f t="shared" si="88"/>
        <v>236.7184338</v>
      </c>
      <c r="CQ106" s="74">
        <f t="shared" si="89"/>
        <v>236.7184338</v>
      </c>
      <c r="CR106" s="75">
        <f t="shared" si="90"/>
        <v>946.8737351</v>
      </c>
      <c r="CS106" s="75">
        <f t="shared" si="91"/>
        <v>0</v>
      </c>
      <c r="CT106" s="75">
        <f t="shared" si="92"/>
        <v>0</v>
      </c>
      <c r="CU106" s="75">
        <f t="shared" si="93"/>
        <v>946.8737351</v>
      </c>
      <c r="CV106" s="50">
        <f t="shared" si="94"/>
        <v>9.424777961</v>
      </c>
      <c r="CW106" s="50">
        <f t="shared" si="95"/>
        <v>0</v>
      </c>
      <c r="CX106" s="72">
        <f t="shared" si="96"/>
        <v>9.424777961</v>
      </c>
      <c r="CY106" s="72">
        <f t="shared" si="97"/>
        <v>3.141592654</v>
      </c>
      <c r="CZ106" s="72">
        <f t="shared" si="98"/>
        <v>3.141592654</v>
      </c>
      <c r="DA106" s="73">
        <f t="shared" si="99"/>
        <v>36.27911691</v>
      </c>
      <c r="DB106" s="73">
        <f t="shared" si="100"/>
        <v>0.1932469081</v>
      </c>
      <c r="DC106" s="74">
        <f t="shared" si="101"/>
        <v>7.010827172</v>
      </c>
      <c r="DD106" s="75">
        <f t="shared" si="102"/>
        <v>-28.04330869</v>
      </c>
      <c r="DE106" s="75">
        <f t="shared" si="103"/>
        <v>0</v>
      </c>
      <c r="DF106" s="75">
        <f t="shared" si="104"/>
        <v>3.141592654</v>
      </c>
      <c r="DG106" s="75">
        <f t="shared" si="105"/>
        <v>28.04330869</v>
      </c>
      <c r="DH106" s="50">
        <f t="shared" ref="DH106:DJ106" si="1878">DH$1*AA106</f>
        <v>3.141592654</v>
      </c>
      <c r="DI106" s="50">
        <f t="shared" si="1878"/>
        <v>0</v>
      </c>
      <c r="DJ106" s="50">
        <f t="shared" si="1878"/>
        <v>0</v>
      </c>
      <c r="DK106" s="72">
        <f t="shared" si="107"/>
        <v>3.141592654</v>
      </c>
      <c r="DL106" s="72">
        <f t="shared" si="108"/>
        <v>3.141592654</v>
      </c>
      <c r="DM106" s="72">
        <f t="shared" si="109"/>
        <v>3.141592654</v>
      </c>
      <c r="DN106" s="73">
        <f t="shared" ref="DN106:DP106" si="1879">POWER(AE106,DN$1)</f>
        <v>3.310438842</v>
      </c>
      <c r="DO106" s="73">
        <f t="shared" si="1879"/>
        <v>6.186011071</v>
      </c>
      <c r="DP106" s="73">
        <f t="shared" si="1879"/>
        <v>0.1932469081</v>
      </c>
      <c r="DQ106" s="74">
        <f t="shared" si="111"/>
        <v>3.957389672</v>
      </c>
      <c r="DR106" s="75">
        <f t="shared" si="112"/>
        <v>71.23301409</v>
      </c>
      <c r="DS106" s="75">
        <f t="shared" si="113"/>
        <v>0</v>
      </c>
      <c r="DT106" s="75">
        <f t="shared" si="114"/>
        <v>0</v>
      </c>
      <c r="DU106" s="75">
        <f t="shared" si="115"/>
        <v>71.23301409</v>
      </c>
      <c r="DV106" s="50">
        <f t="shared" si="116"/>
        <v>0</v>
      </c>
      <c r="DW106" s="72">
        <f t="shared" si="117"/>
        <v>0</v>
      </c>
      <c r="DX106" s="72">
        <f t="shared" si="118"/>
        <v>0</v>
      </c>
      <c r="DY106" s="72">
        <f t="shared" si="119"/>
        <v>0</v>
      </c>
      <c r="DZ106" s="73">
        <f t="shared" si="120"/>
        <v>0.03734436749</v>
      </c>
      <c r="EA106" s="74">
        <f t="shared" si="121"/>
        <v>0.03734436749</v>
      </c>
      <c r="EB106" s="75">
        <f t="shared" si="122"/>
        <v>1.008297922</v>
      </c>
      <c r="EC106" s="75">
        <f t="shared" si="123"/>
        <v>0</v>
      </c>
      <c r="ED106" s="75">
        <f t="shared" si="124"/>
        <v>0</v>
      </c>
      <c r="EE106" s="75">
        <f t="shared" si="125"/>
        <v>1.008297922</v>
      </c>
      <c r="EF106" s="76">
        <f t="shared" ref="EF106:EG106" si="1880">CH106+CR106+DD106+DR106+EB106</f>
        <v>571.7064079</v>
      </c>
      <c r="EG106" s="76">
        <f t="shared" si="1880"/>
        <v>0</v>
      </c>
      <c r="EH106" s="76">
        <f t="shared" si="127"/>
        <v>0</v>
      </c>
      <c r="EI106" s="77">
        <f t="shared" si="128"/>
        <v>571.7064079</v>
      </c>
      <c r="EJ106" s="50">
        <f t="shared" si="129"/>
        <v>0</v>
      </c>
      <c r="EK106" s="72">
        <f t="shared" si="130"/>
        <v>0</v>
      </c>
      <c r="EL106" s="72">
        <f t="shared" si="131"/>
        <v>0</v>
      </c>
      <c r="EM106" s="72">
        <f t="shared" si="132"/>
        <v>0</v>
      </c>
      <c r="EN106" s="73">
        <f t="shared" si="133"/>
        <v>23.91038285</v>
      </c>
      <c r="EO106" s="74">
        <f t="shared" si="134"/>
        <v>23.91038285</v>
      </c>
      <c r="EP106" s="75">
        <f t="shared" si="135"/>
        <v>124.2419938</v>
      </c>
      <c r="EQ106" s="75">
        <f t="shared" si="136"/>
        <v>0</v>
      </c>
      <c r="ER106" s="75">
        <f t="shared" si="137"/>
        <v>0</v>
      </c>
      <c r="ES106" s="75">
        <f t="shared" si="138"/>
        <v>124.2419938</v>
      </c>
      <c r="ET106" s="76">
        <f t="shared" ref="ET106:EU106" si="1881">BV106+EP106</f>
        <v>7.276859122</v>
      </c>
      <c r="EU106" s="76">
        <f t="shared" si="1881"/>
        <v>0</v>
      </c>
      <c r="EV106" s="76">
        <f t="shared" si="140"/>
        <v>0</v>
      </c>
      <c r="EW106" s="77">
        <f t="shared" si="141"/>
        <v>7.276859122</v>
      </c>
      <c r="EX106" s="50">
        <f t="shared" si="142"/>
        <v>0</v>
      </c>
      <c r="EY106" s="72">
        <f t="shared" si="143"/>
        <v>0</v>
      </c>
      <c r="EZ106" s="72">
        <f t="shared" si="144"/>
        <v>0</v>
      </c>
      <c r="FA106" s="72">
        <f t="shared" si="145"/>
        <v>0</v>
      </c>
      <c r="FB106" s="73">
        <f t="shared" si="146"/>
        <v>1.937825452</v>
      </c>
      <c r="FC106" s="74">
        <f t="shared" si="147"/>
        <v>1.937825452</v>
      </c>
      <c r="FD106" s="75">
        <f t="shared" si="148"/>
        <v>0.5126843601</v>
      </c>
      <c r="FE106" s="75">
        <f t="shared" si="149"/>
        <v>0</v>
      </c>
      <c r="FF106" s="75">
        <f t="shared" si="150"/>
        <v>0</v>
      </c>
      <c r="FG106" s="75">
        <f t="shared" si="151"/>
        <v>0.5126843601</v>
      </c>
      <c r="FH106" s="50">
        <f t="shared" si="152"/>
        <v>6.283185307</v>
      </c>
      <c r="FI106" s="72">
        <f t="shared" si="153"/>
        <v>6.283185307</v>
      </c>
      <c r="FJ106" s="72">
        <f t="shared" si="154"/>
        <v>0</v>
      </c>
      <c r="FK106" s="72">
        <f t="shared" si="155"/>
        <v>0</v>
      </c>
      <c r="FL106" s="73">
        <f t="shared" si="156"/>
        <v>10.95900533</v>
      </c>
      <c r="FM106" s="74">
        <f t="shared" si="157"/>
        <v>10.95900533</v>
      </c>
      <c r="FN106" s="75">
        <f t="shared" si="158"/>
        <v>-10.95900533</v>
      </c>
      <c r="FO106" s="75">
        <f t="shared" si="159"/>
        <v>0</v>
      </c>
      <c r="FP106" s="75">
        <f t="shared" si="160"/>
        <v>3.141592654</v>
      </c>
      <c r="FQ106" s="75">
        <f t="shared" si="161"/>
        <v>10.95900533</v>
      </c>
      <c r="FR106" s="76">
        <f t="shared" si="162"/>
        <v>7.599027883</v>
      </c>
      <c r="FS106" s="76">
        <f t="shared" si="163"/>
        <v>0</v>
      </c>
      <c r="FT106" s="76">
        <f t="shared" si="164"/>
        <v>0</v>
      </c>
      <c r="FU106" s="77">
        <f t="shared" si="165"/>
        <v>7.599027883</v>
      </c>
      <c r="FV106" s="50">
        <f t="shared" si="166"/>
        <v>0</v>
      </c>
      <c r="FW106" s="50">
        <f t="shared" si="167"/>
        <v>0</v>
      </c>
      <c r="FX106" s="72">
        <f t="shared" si="168"/>
        <v>0</v>
      </c>
      <c r="FY106" s="72">
        <f t="shared" si="169"/>
        <v>0</v>
      </c>
      <c r="FZ106" s="72">
        <f t="shared" si="170"/>
        <v>0</v>
      </c>
      <c r="GA106" s="73">
        <f t="shared" si="171"/>
        <v>7.599027883</v>
      </c>
      <c r="GB106" s="73">
        <f t="shared" si="172"/>
        <v>1.950517858</v>
      </c>
      <c r="GC106" s="74">
        <f t="shared" si="173"/>
        <v>14.82203959</v>
      </c>
      <c r="GD106" s="75">
        <f t="shared" si="174"/>
        <v>1.646893288</v>
      </c>
      <c r="GE106" s="75">
        <f t="shared" si="175"/>
        <v>0</v>
      </c>
      <c r="GF106" s="75">
        <f t="shared" si="176"/>
        <v>0</v>
      </c>
      <c r="GG106" s="75">
        <f t="shared" si="177"/>
        <v>1.646893288</v>
      </c>
      <c r="GH106" s="78">
        <f t="shared" si="178"/>
        <v>-0.5</v>
      </c>
      <c r="GI106" s="78">
        <f t="shared" si="179"/>
        <v>-0.8660254038</v>
      </c>
      <c r="GJ106" s="78">
        <f t="shared" si="180"/>
        <v>-2.094395102</v>
      </c>
      <c r="GK106" s="78">
        <f t="shared" si="181"/>
        <v>1</v>
      </c>
      <c r="GL106" s="79">
        <f t="shared" si="182"/>
        <v>-0.5</v>
      </c>
      <c r="GM106" s="79">
        <f t="shared" si="183"/>
        <v>0.8660254038</v>
      </c>
      <c r="GN106" s="79">
        <f t="shared" si="184"/>
        <v>2.094395102</v>
      </c>
      <c r="GO106" s="79">
        <f t="shared" si="185"/>
        <v>1</v>
      </c>
      <c r="GP106" s="50">
        <f t="shared" si="186"/>
        <v>-2.094395102</v>
      </c>
      <c r="GQ106" s="50">
        <f t="shared" si="187"/>
        <v>0</v>
      </c>
      <c r="GR106" s="72">
        <f t="shared" si="188"/>
        <v>-2.094395102</v>
      </c>
      <c r="GS106" s="72">
        <f t="shared" si="189"/>
        <v>-2.094395102</v>
      </c>
      <c r="GT106" s="72">
        <f t="shared" si="190"/>
        <v>-2.094395102</v>
      </c>
      <c r="GU106" s="73">
        <f t="shared" si="191"/>
        <v>1</v>
      </c>
      <c r="GV106" s="73">
        <f t="shared" si="192"/>
        <v>0.5126843601</v>
      </c>
      <c r="GW106" s="74">
        <f t="shared" si="193"/>
        <v>0.5126843601</v>
      </c>
      <c r="GX106" s="75">
        <f t="shared" si="194"/>
        <v>-0.2563421801</v>
      </c>
      <c r="GY106" s="75">
        <f t="shared" si="195"/>
        <v>-0.44399768</v>
      </c>
      <c r="GZ106" s="75">
        <f t="shared" si="196"/>
        <v>-2.094395102</v>
      </c>
      <c r="HA106" s="75">
        <f t="shared" si="197"/>
        <v>0.5126843601</v>
      </c>
      <c r="HB106" s="50">
        <f t="shared" si="198"/>
        <v>2.094395102</v>
      </c>
      <c r="HC106" s="50">
        <f t="shared" si="199"/>
        <v>0</v>
      </c>
      <c r="HD106" s="72">
        <f t="shared" si="200"/>
        <v>2.094395102</v>
      </c>
      <c r="HE106" s="72">
        <f t="shared" si="201"/>
        <v>2.094395102</v>
      </c>
      <c r="HF106" s="72">
        <f t="shared" si="202"/>
        <v>2.094395102</v>
      </c>
      <c r="HG106" s="73">
        <f t="shared" si="203"/>
        <v>1</v>
      </c>
      <c r="HH106" s="73">
        <f t="shared" si="204"/>
        <v>1.646893288</v>
      </c>
      <c r="HI106" s="74">
        <f t="shared" si="205"/>
        <v>1.646893288</v>
      </c>
      <c r="HJ106" s="75">
        <f t="shared" si="206"/>
        <v>-0.8234466439</v>
      </c>
      <c r="HK106" s="75">
        <f t="shared" si="207"/>
        <v>1.426251425</v>
      </c>
      <c r="HL106" s="75">
        <f t="shared" si="208"/>
        <v>2.094395102</v>
      </c>
      <c r="HM106" s="75">
        <f t="shared" si="209"/>
        <v>1.646893288</v>
      </c>
      <c r="HN106" s="50">
        <f t="shared" si="210"/>
        <v>2.094395102</v>
      </c>
      <c r="HO106" s="50">
        <f t="shared" si="211"/>
        <v>0</v>
      </c>
      <c r="HP106" s="72">
        <f t="shared" si="212"/>
        <v>2.094395102</v>
      </c>
      <c r="HQ106" s="72">
        <f t="shared" si="213"/>
        <v>2.094395102</v>
      </c>
      <c r="HR106" s="72">
        <f t="shared" si="214"/>
        <v>2.094395102</v>
      </c>
      <c r="HS106" s="73">
        <f t="shared" si="215"/>
        <v>1</v>
      </c>
      <c r="HT106" s="73">
        <f t="shared" si="216"/>
        <v>0.5126843601</v>
      </c>
      <c r="HU106" s="74">
        <f t="shared" si="217"/>
        <v>0.5126843601</v>
      </c>
      <c r="HV106" s="75">
        <f t="shared" si="218"/>
        <v>-0.2563421801</v>
      </c>
      <c r="HW106" s="75">
        <f t="shared" si="219"/>
        <v>0.44399768</v>
      </c>
      <c r="HX106" s="75">
        <f t="shared" si="220"/>
        <v>2.094395102</v>
      </c>
      <c r="HY106" s="75">
        <f t="shared" si="221"/>
        <v>0.5126843601</v>
      </c>
      <c r="HZ106" s="50">
        <f t="shared" si="222"/>
        <v>-2.094395102</v>
      </c>
      <c r="IA106" s="50">
        <f t="shared" si="223"/>
        <v>0</v>
      </c>
      <c r="IB106" s="72">
        <f t="shared" si="224"/>
        <v>-2.094395102</v>
      </c>
      <c r="IC106" s="72">
        <f t="shared" si="225"/>
        <v>-2.094395102</v>
      </c>
      <c r="ID106" s="72">
        <f t="shared" si="226"/>
        <v>-2.094395102</v>
      </c>
      <c r="IE106" s="73">
        <f t="shared" si="227"/>
        <v>1</v>
      </c>
      <c r="IF106" s="73">
        <f t="shared" si="228"/>
        <v>1.646893288</v>
      </c>
      <c r="IG106" s="74">
        <f t="shared" si="229"/>
        <v>1.646893288</v>
      </c>
      <c r="IH106" s="75">
        <f t="shared" si="230"/>
        <v>-0.8234466439</v>
      </c>
      <c r="II106" s="75">
        <f t="shared" si="231"/>
        <v>-1.426251425</v>
      </c>
      <c r="IJ106" s="75">
        <f t="shared" si="232"/>
        <v>-2.094395102</v>
      </c>
      <c r="IK106" s="75">
        <f t="shared" si="233"/>
        <v>1.646893288</v>
      </c>
    </row>
    <row r="107" ht="12.75" customHeight="1">
      <c r="A107" s="80">
        <f>'Cubic Input'!P111</f>
        <v>0.1421007032</v>
      </c>
      <c r="B107" s="80">
        <f>'Cubic Input'!Q111</f>
        <v>-0.09532099652</v>
      </c>
      <c r="C107" s="80">
        <f>'Cubic Input'!R111</f>
        <v>0.866939042</v>
      </c>
      <c r="D107" s="80">
        <f>'Cubic Input'!S111</f>
        <v>-0.05032283209</v>
      </c>
      <c r="E107" s="80">
        <f t="shared" ref="E107:H107" si="1882">0</f>
        <v>0</v>
      </c>
      <c r="F107" s="80">
        <f t="shared" si="1882"/>
        <v>0</v>
      </c>
      <c r="G107" s="80">
        <f t="shared" si="1882"/>
        <v>0</v>
      </c>
      <c r="H107" s="81">
        <f t="shared" si="1882"/>
        <v>0</v>
      </c>
      <c r="I107" s="65">
        <f>'Cubic Input'!M111</f>
        <v>0.05911582723</v>
      </c>
      <c r="J107" s="66">
        <f t="shared" si="27"/>
        <v>0.05838878621</v>
      </c>
      <c r="K107" s="66">
        <f t="shared" si="28"/>
        <v>0.306205061</v>
      </c>
      <c r="L107" s="67">
        <f t="shared" si="29"/>
        <v>0.05838878621</v>
      </c>
      <c r="M107" s="67">
        <f t="shared" si="30"/>
        <v>0</v>
      </c>
      <c r="N107" s="68">
        <f t="shared" si="31"/>
        <v>0.306205061</v>
      </c>
      <c r="O107" s="68">
        <f t="shared" si="32"/>
        <v>-2.443636326</v>
      </c>
      <c r="P107" s="69">
        <f t="shared" si="33"/>
        <v>0.306205061</v>
      </c>
      <c r="Q107" s="69">
        <f t="shared" si="34"/>
        <v>2.443636326</v>
      </c>
      <c r="R107" s="70">
        <f t="shared" ref="R107:U107" si="1883">ATAN2(A107,E107)</f>
        <v>0</v>
      </c>
      <c r="S107" s="70">
        <f t="shared" si="1883"/>
        <v>3.141592654</v>
      </c>
      <c r="T107" s="70">
        <f t="shared" si="1883"/>
        <v>0</v>
      </c>
      <c r="U107" s="70">
        <f t="shared" si="1883"/>
        <v>3.141592654</v>
      </c>
      <c r="V107" s="70">
        <f t="shared" ref="V107:Y107" si="1884">SQRT(POWER(A107,2)+POWER(E107,2))</f>
        <v>0.1421007032</v>
      </c>
      <c r="W107" s="70">
        <f t="shared" si="1884"/>
        <v>0.09532099652</v>
      </c>
      <c r="X107" s="70">
        <f t="shared" si="1884"/>
        <v>0.866939042</v>
      </c>
      <c r="Y107" s="70">
        <f t="shared" si="1884"/>
        <v>0.05032283209</v>
      </c>
      <c r="Z107" s="71">
        <f t="shared" ref="Z107:AC107" si="1885">R107-$R107</f>
        <v>0</v>
      </c>
      <c r="AA107" s="71">
        <f t="shared" si="1885"/>
        <v>3.141592654</v>
      </c>
      <c r="AB107" s="71">
        <f t="shared" si="1885"/>
        <v>0</v>
      </c>
      <c r="AC107" s="71">
        <f t="shared" si="1885"/>
        <v>3.141592654</v>
      </c>
      <c r="AD107" s="71">
        <f t="shared" ref="AD107:AG107" si="1886">V107/$V107</f>
        <v>1</v>
      </c>
      <c r="AE107" s="71">
        <f t="shared" si="1886"/>
        <v>0.6707989081</v>
      </c>
      <c r="AF107" s="71">
        <f t="shared" si="1886"/>
        <v>6.100877918</v>
      </c>
      <c r="AG107" s="71">
        <f t="shared" si="1886"/>
        <v>0.354134997</v>
      </c>
      <c r="AH107" s="80">
        <f t="shared" ref="AH107:AK107" si="1887">AD107*COS(Z107)</f>
        <v>1</v>
      </c>
      <c r="AI107" s="80">
        <f t="shared" si="1887"/>
        <v>-0.6707989081</v>
      </c>
      <c r="AJ107" s="80">
        <f t="shared" si="1887"/>
        <v>6.100877918</v>
      </c>
      <c r="AK107" s="80">
        <f t="shared" si="1887"/>
        <v>-0.354134997</v>
      </c>
      <c r="AL107" s="80">
        <f t="shared" ref="AL107:AO107" si="1888">AD107*SIN(Z107)</f>
        <v>0</v>
      </c>
      <c r="AM107" s="80">
        <f t="shared" si="1888"/>
        <v>0</v>
      </c>
      <c r="AN107" s="80">
        <f t="shared" si="1888"/>
        <v>0</v>
      </c>
      <c r="AO107" s="80">
        <f t="shared" si="1888"/>
        <v>0</v>
      </c>
      <c r="AP107" s="50">
        <f t="shared" si="41"/>
        <v>9.424777961</v>
      </c>
      <c r="AQ107" s="72">
        <f t="shared" si="42"/>
        <v>9.424777961</v>
      </c>
      <c r="AR107" s="72">
        <f t="shared" si="43"/>
        <v>3.141592654</v>
      </c>
      <c r="AS107" s="72">
        <f t="shared" si="44"/>
        <v>3.141592654</v>
      </c>
      <c r="AT107" s="73">
        <f t="shared" si="45"/>
        <v>0.301840173</v>
      </c>
      <c r="AU107" s="74">
        <f t="shared" si="46"/>
        <v>0.301840173</v>
      </c>
      <c r="AV107" s="75">
        <f t="shared" si="47"/>
        <v>0.603680346</v>
      </c>
      <c r="AW107" s="75">
        <f t="shared" si="48"/>
        <v>0</v>
      </c>
      <c r="AX107" s="75">
        <f t="shared" si="49"/>
        <v>0</v>
      </c>
      <c r="AY107" s="75">
        <f t="shared" si="50"/>
        <v>0.603680346</v>
      </c>
      <c r="AZ107" s="50">
        <f t="shared" ref="AZ107:BA107" si="1889">AZ$1*AA107</f>
        <v>3.141592654</v>
      </c>
      <c r="BA107" s="50">
        <f t="shared" si="1889"/>
        <v>0</v>
      </c>
      <c r="BB107" s="72">
        <f t="shared" si="52"/>
        <v>3.141592654</v>
      </c>
      <c r="BC107" s="72">
        <f t="shared" si="53"/>
        <v>3.141592654</v>
      </c>
      <c r="BD107" s="72">
        <f t="shared" si="54"/>
        <v>3.141592654</v>
      </c>
      <c r="BE107" s="73">
        <f t="shared" ref="BE107:BF107" si="1890">POWER(AE107,BE$1)</f>
        <v>0.6707989081</v>
      </c>
      <c r="BF107" s="73">
        <f t="shared" si="1890"/>
        <v>6.100877918</v>
      </c>
      <c r="BG107" s="74">
        <f t="shared" si="56"/>
        <v>4.092462246</v>
      </c>
      <c r="BH107" s="75">
        <f t="shared" si="57"/>
        <v>-36.83216021</v>
      </c>
      <c r="BI107" s="75">
        <f t="shared" si="58"/>
        <v>0</v>
      </c>
      <c r="BJ107" s="75">
        <f t="shared" si="59"/>
        <v>3.141592654</v>
      </c>
      <c r="BK107" s="75">
        <f t="shared" si="60"/>
        <v>36.83216021</v>
      </c>
      <c r="BL107" s="50">
        <f t="shared" si="61"/>
        <v>3.141592654</v>
      </c>
      <c r="BM107" s="72">
        <f t="shared" si="62"/>
        <v>3.141592654</v>
      </c>
      <c r="BN107" s="72">
        <f t="shared" si="63"/>
        <v>3.141592654</v>
      </c>
      <c r="BO107" s="72">
        <f t="shared" si="64"/>
        <v>3.141592654</v>
      </c>
      <c r="BP107" s="73">
        <f t="shared" si="65"/>
        <v>0.354134997</v>
      </c>
      <c r="BQ107" s="74">
        <f t="shared" si="66"/>
        <v>0.354134997</v>
      </c>
      <c r="BR107" s="75">
        <f t="shared" si="67"/>
        <v>9.56164492</v>
      </c>
      <c r="BS107" s="75">
        <f t="shared" si="68"/>
        <v>0</v>
      </c>
      <c r="BT107" s="75">
        <f t="shared" si="69"/>
        <v>0</v>
      </c>
      <c r="BU107" s="75">
        <f t="shared" si="70"/>
        <v>9.56164492</v>
      </c>
      <c r="BV107" s="76">
        <f t="shared" ref="BV107:BW107" si="1891">AV107+BH107+BR107</f>
        <v>-26.66683495</v>
      </c>
      <c r="BW107" s="76">
        <f t="shared" si="1891"/>
        <v>0</v>
      </c>
      <c r="BX107" s="76">
        <f t="shared" si="72"/>
        <v>3.141592654</v>
      </c>
      <c r="BY107" s="77">
        <f t="shared" si="73"/>
        <v>26.66683495</v>
      </c>
      <c r="BZ107" s="50">
        <f t="shared" ref="BZ107:CA107" si="1892">BZ$1*AA107</f>
        <v>6.283185307</v>
      </c>
      <c r="CA107" s="50">
        <f t="shared" si="1892"/>
        <v>0</v>
      </c>
      <c r="CB107" s="72">
        <f t="shared" si="75"/>
        <v>6.283185307</v>
      </c>
      <c r="CC107" s="72">
        <f t="shared" si="76"/>
        <v>0</v>
      </c>
      <c r="CD107" s="72">
        <f t="shared" si="77"/>
        <v>0</v>
      </c>
      <c r="CE107" s="73">
        <f t="shared" ref="CE107:CF107" si="1893">POWER(AE107,CE$1)</f>
        <v>0.4499711752</v>
      </c>
      <c r="CF107" s="73">
        <f t="shared" si="1893"/>
        <v>37.22071137</v>
      </c>
      <c r="CG107" s="74">
        <f t="shared" si="79"/>
        <v>16.74824723</v>
      </c>
      <c r="CH107" s="75">
        <f t="shared" si="80"/>
        <v>-16.74824723</v>
      </c>
      <c r="CI107" s="75">
        <f t="shared" si="81"/>
        <v>0</v>
      </c>
      <c r="CJ107" s="75">
        <f t="shared" si="82"/>
        <v>3.141592654</v>
      </c>
      <c r="CK107" s="75">
        <f t="shared" si="83"/>
        <v>16.74824723</v>
      </c>
      <c r="CL107" s="50">
        <f t="shared" si="84"/>
        <v>0</v>
      </c>
      <c r="CM107" s="72">
        <f t="shared" si="85"/>
        <v>0</v>
      </c>
      <c r="CN107" s="72">
        <f t="shared" si="86"/>
        <v>0</v>
      </c>
      <c r="CO107" s="72">
        <f t="shared" si="87"/>
        <v>0</v>
      </c>
      <c r="CP107" s="73">
        <f t="shared" si="88"/>
        <v>227.0790161</v>
      </c>
      <c r="CQ107" s="74">
        <f t="shared" si="89"/>
        <v>227.0790161</v>
      </c>
      <c r="CR107" s="75">
        <f t="shared" si="90"/>
        <v>908.3160643</v>
      </c>
      <c r="CS107" s="75">
        <f t="shared" si="91"/>
        <v>0</v>
      </c>
      <c r="CT107" s="75">
        <f t="shared" si="92"/>
        <v>0</v>
      </c>
      <c r="CU107" s="75">
        <f t="shared" si="93"/>
        <v>908.3160643</v>
      </c>
      <c r="CV107" s="50">
        <f t="shared" si="94"/>
        <v>9.424777961</v>
      </c>
      <c r="CW107" s="50">
        <f t="shared" si="95"/>
        <v>3.141592654</v>
      </c>
      <c r="CX107" s="72">
        <f t="shared" si="96"/>
        <v>12.56637061</v>
      </c>
      <c r="CY107" s="72">
        <f t="shared" si="97"/>
        <v>0</v>
      </c>
      <c r="CZ107" s="72">
        <f t="shared" si="98"/>
        <v>0</v>
      </c>
      <c r="DA107" s="73">
        <f t="shared" si="99"/>
        <v>0.301840173</v>
      </c>
      <c r="DB107" s="73">
        <f t="shared" si="100"/>
        <v>0.354134997</v>
      </c>
      <c r="DC107" s="74">
        <f t="shared" si="101"/>
        <v>0.1068921688</v>
      </c>
      <c r="DD107" s="75">
        <f t="shared" si="102"/>
        <v>0.4275686751</v>
      </c>
      <c r="DE107" s="75">
        <f t="shared" si="103"/>
        <v>0</v>
      </c>
      <c r="DF107" s="75">
        <f t="shared" si="104"/>
        <v>0</v>
      </c>
      <c r="DG107" s="75">
        <f t="shared" si="105"/>
        <v>0.4275686751</v>
      </c>
      <c r="DH107" s="50">
        <f t="shared" ref="DH107:DJ107" si="1894">DH$1*AA107</f>
        <v>3.141592654</v>
      </c>
      <c r="DI107" s="50">
        <f t="shared" si="1894"/>
        <v>0</v>
      </c>
      <c r="DJ107" s="50">
        <f t="shared" si="1894"/>
        <v>3.141592654</v>
      </c>
      <c r="DK107" s="72">
        <f t="shared" si="107"/>
        <v>6.283185307</v>
      </c>
      <c r="DL107" s="72">
        <f t="shared" si="108"/>
        <v>0</v>
      </c>
      <c r="DM107" s="72">
        <f t="shared" si="109"/>
        <v>0</v>
      </c>
      <c r="DN107" s="73">
        <f t="shared" ref="DN107:DP107" si="1895">POWER(AE107,DN$1)</f>
        <v>0.6707989081</v>
      </c>
      <c r="DO107" s="73">
        <f t="shared" si="1895"/>
        <v>6.100877918</v>
      </c>
      <c r="DP107" s="73">
        <f t="shared" si="1895"/>
        <v>0.354134997</v>
      </c>
      <c r="DQ107" s="74">
        <f t="shared" si="111"/>
        <v>1.449284105</v>
      </c>
      <c r="DR107" s="75">
        <f t="shared" si="112"/>
        <v>-26.0871139</v>
      </c>
      <c r="DS107" s="75">
        <f t="shared" si="113"/>
        <v>0</v>
      </c>
      <c r="DT107" s="75">
        <f t="shared" si="114"/>
        <v>3.141592654</v>
      </c>
      <c r="DU107" s="75">
        <f t="shared" si="115"/>
        <v>26.0871139</v>
      </c>
      <c r="DV107" s="50">
        <f t="shared" si="116"/>
        <v>6.283185307</v>
      </c>
      <c r="DW107" s="72">
        <f t="shared" si="117"/>
        <v>6.283185307</v>
      </c>
      <c r="DX107" s="72">
        <f t="shared" si="118"/>
        <v>0</v>
      </c>
      <c r="DY107" s="72">
        <f t="shared" si="119"/>
        <v>0</v>
      </c>
      <c r="DZ107" s="73">
        <f t="shared" si="120"/>
        <v>0.1254115961</v>
      </c>
      <c r="EA107" s="74">
        <f t="shared" si="121"/>
        <v>0.1254115961</v>
      </c>
      <c r="EB107" s="75">
        <f t="shared" si="122"/>
        <v>3.386113095</v>
      </c>
      <c r="EC107" s="75">
        <f t="shared" si="123"/>
        <v>0</v>
      </c>
      <c r="ED107" s="75">
        <f t="shared" si="124"/>
        <v>0</v>
      </c>
      <c r="EE107" s="75">
        <f t="shared" si="125"/>
        <v>3.386113095</v>
      </c>
      <c r="EF107" s="76">
        <f t="shared" ref="EF107:EG107" si="1896">CH107+CR107+DD107+DR107+EB107</f>
        <v>869.294385</v>
      </c>
      <c r="EG107" s="76">
        <f t="shared" si="1896"/>
        <v>0</v>
      </c>
      <c r="EH107" s="76">
        <f t="shared" si="127"/>
        <v>0</v>
      </c>
      <c r="EI107" s="77">
        <f t="shared" si="128"/>
        <v>869.294385</v>
      </c>
      <c r="EJ107" s="50">
        <f t="shared" si="129"/>
        <v>0</v>
      </c>
      <c r="EK107" s="72">
        <f t="shared" si="130"/>
        <v>0</v>
      </c>
      <c r="EL107" s="72">
        <f t="shared" si="131"/>
        <v>0</v>
      </c>
      <c r="EM107" s="72">
        <f t="shared" si="132"/>
        <v>0</v>
      </c>
      <c r="EN107" s="73">
        <f t="shared" si="133"/>
        <v>29.48379869</v>
      </c>
      <c r="EO107" s="74">
        <f t="shared" si="134"/>
        <v>29.48379869</v>
      </c>
      <c r="EP107" s="75">
        <f t="shared" si="135"/>
        <v>153.202312</v>
      </c>
      <c r="EQ107" s="75">
        <f t="shared" si="136"/>
        <v>0</v>
      </c>
      <c r="ER107" s="75">
        <f t="shared" si="137"/>
        <v>0</v>
      </c>
      <c r="ES107" s="75">
        <f t="shared" si="138"/>
        <v>153.202312</v>
      </c>
      <c r="ET107" s="76">
        <f t="shared" ref="ET107:EU107" si="1897">BV107+EP107</f>
        <v>126.535477</v>
      </c>
      <c r="EU107" s="76">
        <f t="shared" si="1897"/>
        <v>0</v>
      </c>
      <c r="EV107" s="76">
        <f t="shared" si="140"/>
        <v>0</v>
      </c>
      <c r="EW107" s="77">
        <f t="shared" si="141"/>
        <v>126.535477</v>
      </c>
      <c r="EX107" s="50">
        <f t="shared" si="142"/>
        <v>0</v>
      </c>
      <c r="EY107" s="72">
        <f t="shared" si="143"/>
        <v>0</v>
      </c>
      <c r="EZ107" s="72">
        <f t="shared" si="144"/>
        <v>0</v>
      </c>
      <c r="FA107" s="72">
        <f t="shared" si="145"/>
        <v>0</v>
      </c>
      <c r="FB107" s="73">
        <f t="shared" si="146"/>
        <v>5.020389765</v>
      </c>
      <c r="FC107" s="74">
        <f t="shared" si="147"/>
        <v>5.020389765</v>
      </c>
      <c r="FD107" s="75">
        <f t="shared" si="148"/>
        <v>1.328228666</v>
      </c>
      <c r="FE107" s="75">
        <f t="shared" si="149"/>
        <v>0</v>
      </c>
      <c r="FF107" s="75">
        <f t="shared" si="150"/>
        <v>0</v>
      </c>
      <c r="FG107" s="75">
        <f t="shared" si="151"/>
        <v>1.328228666</v>
      </c>
      <c r="FH107" s="50">
        <f t="shared" si="152"/>
        <v>6.283185307</v>
      </c>
      <c r="FI107" s="72">
        <f t="shared" si="153"/>
        <v>6.283185307</v>
      </c>
      <c r="FJ107" s="72">
        <f t="shared" si="154"/>
        <v>0</v>
      </c>
      <c r="FK107" s="72">
        <f t="shared" si="155"/>
        <v>0</v>
      </c>
      <c r="FL107" s="73">
        <f t="shared" si="156"/>
        <v>0.4499711752</v>
      </c>
      <c r="FM107" s="74">
        <f t="shared" si="157"/>
        <v>0.4499711752</v>
      </c>
      <c r="FN107" s="75">
        <f t="shared" si="158"/>
        <v>-0.4499711752</v>
      </c>
      <c r="FO107" s="75">
        <f t="shared" si="159"/>
        <v>0</v>
      </c>
      <c r="FP107" s="75">
        <f t="shared" si="160"/>
        <v>3.141592654</v>
      </c>
      <c r="FQ107" s="75">
        <f t="shared" si="161"/>
        <v>0.4499711752</v>
      </c>
      <c r="FR107" s="76">
        <f t="shared" si="162"/>
        <v>17.85266258</v>
      </c>
      <c r="FS107" s="76">
        <f t="shared" si="163"/>
        <v>0</v>
      </c>
      <c r="FT107" s="76">
        <f t="shared" si="164"/>
        <v>0</v>
      </c>
      <c r="FU107" s="77">
        <f t="shared" si="165"/>
        <v>17.85266258</v>
      </c>
      <c r="FV107" s="50">
        <f t="shared" si="166"/>
        <v>0</v>
      </c>
      <c r="FW107" s="50">
        <f t="shared" si="167"/>
        <v>0</v>
      </c>
      <c r="FX107" s="72">
        <f t="shared" si="168"/>
        <v>0</v>
      </c>
      <c r="FY107" s="72">
        <f t="shared" si="169"/>
        <v>0</v>
      </c>
      <c r="FZ107" s="72">
        <f t="shared" si="170"/>
        <v>0</v>
      </c>
      <c r="GA107" s="73">
        <f t="shared" si="171"/>
        <v>17.85266258</v>
      </c>
      <c r="GB107" s="73">
        <f t="shared" si="172"/>
        <v>0.7528824108</v>
      </c>
      <c r="GC107" s="74">
        <f t="shared" si="173"/>
        <v>13.44095564</v>
      </c>
      <c r="GD107" s="75">
        <f t="shared" si="174"/>
        <v>1.493439516</v>
      </c>
      <c r="GE107" s="75">
        <f t="shared" si="175"/>
        <v>0</v>
      </c>
      <c r="GF107" s="75">
        <f t="shared" si="176"/>
        <v>0</v>
      </c>
      <c r="GG107" s="75">
        <f t="shared" si="177"/>
        <v>1.493439516</v>
      </c>
      <c r="GH107" s="78">
        <f t="shared" si="178"/>
        <v>-0.5</v>
      </c>
      <c r="GI107" s="78">
        <f t="shared" si="179"/>
        <v>-0.8660254038</v>
      </c>
      <c r="GJ107" s="78">
        <f t="shared" si="180"/>
        <v>-2.094395102</v>
      </c>
      <c r="GK107" s="78">
        <f t="shared" si="181"/>
        <v>1</v>
      </c>
      <c r="GL107" s="79">
        <f t="shared" si="182"/>
        <v>-0.5</v>
      </c>
      <c r="GM107" s="79">
        <f t="shared" si="183"/>
        <v>0.8660254038</v>
      </c>
      <c r="GN107" s="79">
        <f t="shared" si="184"/>
        <v>2.094395102</v>
      </c>
      <c r="GO107" s="79">
        <f t="shared" si="185"/>
        <v>1</v>
      </c>
      <c r="GP107" s="50">
        <f t="shared" si="186"/>
        <v>-2.094395102</v>
      </c>
      <c r="GQ107" s="50">
        <f t="shared" si="187"/>
        <v>0</v>
      </c>
      <c r="GR107" s="72">
        <f t="shared" si="188"/>
        <v>-2.094395102</v>
      </c>
      <c r="GS107" s="72">
        <f t="shared" si="189"/>
        <v>-2.094395102</v>
      </c>
      <c r="GT107" s="72">
        <f t="shared" si="190"/>
        <v>-2.094395102</v>
      </c>
      <c r="GU107" s="73">
        <f t="shared" si="191"/>
        <v>1</v>
      </c>
      <c r="GV107" s="73">
        <f t="shared" si="192"/>
        <v>1.328228666</v>
      </c>
      <c r="GW107" s="74">
        <f t="shared" si="193"/>
        <v>1.328228666</v>
      </c>
      <c r="GX107" s="75">
        <f t="shared" si="194"/>
        <v>-0.6641143329</v>
      </c>
      <c r="GY107" s="75">
        <f t="shared" si="195"/>
        <v>-1.150279767</v>
      </c>
      <c r="GZ107" s="75">
        <f t="shared" si="196"/>
        <v>-2.094395102</v>
      </c>
      <c r="HA107" s="75">
        <f t="shared" si="197"/>
        <v>1.328228666</v>
      </c>
      <c r="HB107" s="50">
        <f t="shared" si="198"/>
        <v>2.094395102</v>
      </c>
      <c r="HC107" s="50">
        <f t="shared" si="199"/>
        <v>0</v>
      </c>
      <c r="HD107" s="72">
        <f t="shared" si="200"/>
        <v>2.094395102</v>
      </c>
      <c r="HE107" s="72">
        <f t="shared" si="201"/>
        <v>2.094395102</v>
      </c>
      <c r="HF107" s="72">
        <f t="shared" si="202"/>
        <v>2.094395102</v>
      </c>
      <c r="HG107" s="73">
        <f t="shared" si="203"/>
        <v>1</v>
      </c>
      <c r="HH107" s="73">
        <f t="shared" si="204"/>
        <v>1.493439516</v>
      </c>
      <c r="HI107" s="74">
        <f t="shared" si="205"/>
        <v>1.493439516</v>
      </c>
      <c r="HJ107" s="75">
        <f t="shared" si="206"/>
        <v>-0.7467197578</v>
      </c>
      <c r="HK107" s="75">
        <f t="shared" si="207"/>
        <v>1.29335656</v>
      </c>
      <c r="HL107" s="75">
        <f t="shared" si="208"/>
        <v>2.094395102</v>
      </c>
      <c r="HM107" s="75">
        <f t="shared" si="209"/>
        <v>1.493439516</v>
      </c>
      <c r="HN107" s="50">
        <f t="shared" si="210"/>
        <v>2.094395102</v>
      </c>
      <c r="HO107" s="50">
        <f t="shared" si="211"/>
        <v>0</v>
      </c>
      <c r="HP107" s="72">
        <f t="shared" si="212"/>
        <v>2.094395102</v>
      </c>
      <c r="HQ107" s="72">
        <f t="shared" si="213"/>
        <v>2.094395102</v>
      </c>
      <c r="HR107" s="72">
        <f t="shared" si="214"/>
        <v>2.094395102</v>
      </c>
      <c r="HS107" s="73">
        <f t="shared" si="215"/>
        <v>1</v>
      </c>
      <c r="HT107" s="73">
        <f t="shared" si="216"/>
        <v>1.328228666</v>
      </c>
      <c r="HU107" s="74">
        <f t="shared" si="217"/>
        <v>1.328228666</v>
      </c>
      <c r="HV107" s="75">
        <f t="shared" si="218"/>
        <v>-0.6641143329</v>
      </c>
      <c r="HW107" s="75">
        <f t="shared" si="219"/>
        <v>1.150279767</v>
      </c>
      <c r="HX107" s="75">
        <f t="shared" si="220"/>
        <v>2.094395102</v>
      </c>
      <c r="HY107" s="75">
        <f t="shared" si="221"/>
        <v>1.328228666</v>
      </c>
      <c r="HZ107" s="50">
        <f t="shared" si="222"/>
        <v>-2.094395102</v>
      </c>
      <c r="IA107" s="50">
        <f t="shared" si="223"/>
        <v>0</v>
      </c>
      <c r="IB107" s="72">
        <f t="shared" si="224"/>
        <v>-2.094395102</v>
      </c>
      <c r="IC107" s="72">
        <f t="shared" si="225"/>
        <v>-2.094395102</v>
      </c>
      <c r="ID107" s="72">
        <f t="shared" si="226"/>
        <v>-2.094395102</v>
      </c>
      <c r="IE107" s="73">
        <f t="shared" si="227"/>
        <v>1</v>
      </c>
      <c r="IF107" s="73">
        <f t="shared" si="228"/>
        <v>1.493439516</v>
      </c>
      <c r="IG107" s="74">
        <f t="shared" si="229"/>
        <v>1.493439516</v>
      </c>
      <c r="IH107" s="75">
        <f t="shared" si="230"/>
        <v>-0.7467197578</v>
      </c>
      <c r="II107" s="75">
        <f t="shared" si="231"/>
        <v>-1.29335656</v>
      </c>
      <c r="IJ107" s="75">
        <f t="shared" si="232"/>
        <v>-2.094395102</v>
      </c>
      <c r="IK107" s="75">
        <f t="shared" si="233"/>
        <v>1.493439516</v>
      </c>
    </row>
    <row r="108" ht="12.75" customHeight="1">
      <c r="A108" s="80">
        <f>'Cubic Input'!P112</f>
        <v>0.1421007032</v>
      </c>
      <c r="B108" s="80">
        <f>'Cubic Input'!Q112</f>
        <v>-0.526914694</v>
      </c>
      <c r="C108" s="80">
        <f>'Cubic Input'!R112</f>
        <v>0.8673395261</v>
      </c>
      <c r="D108" s="80">
        <f>'Cubic Input'!S112</f>
        <v>0.01719791306</v>
      </c>
      <c r="E108" s="80">
        <f t="shared" ref="E108:H108" si="1898">0</f>
        <v>0</v>
      </c>
      <c r="F108" s="80">
        <f t="shared" si="1898"/>
        <v>0</v>
      </c>
      <c r="G108" s="80">
        <f t="shared" si="1898"/>
        <v>0</v>
      </c>
      <c r="H108" s="81">
        <f t="shared" si="1898"/>
        <v>0</v>
      </c>
      <c r="I108" s="65">
        <f>'Cubic Input'!M112</f>
        <v>-0.02196724788</v>
      </c>
      <c r="J108" s="66">
        <f t="shared" si="27"/>
        <v>-0.01959388491</v>
      </c>
      <c r="K108" s="66">
        <f t="shared" si="28"/>
        <v>1.863815544</v>
      </c>
      <c r="L108" s="67">
        <f t="shared" si="29"/>
        <v>-0.01959388491</v>
      </c>
      <c r="M108" s="67">
        <f t="shared" si="30"/>
        <v>0</v>
      </c>
      <c r="N108" s="68">
        <f t="shared" si="31"/>
        <v>1.863815544</v>
      </c>
      <c r="O108" s="68">
        <f t="shared" si="32"/>
        <v>-1.644057974</v>
      </c>
      <c r="P108" s="69">
        <f t="shared" si="33"/>
        <v>1.863815544</v>
      </c>
      <c r="Q108" s="69">
        <f t="shared" si="34"/>
        <v>1.644057974</v>
      </c>
      <c r="R108" s="70">
        <f t="shared" ref="R108:U108" si="1899">ATAN2(A108,E108)</f>
        <v>0</v>
      </c>
      <c r="S108" s="70">
        <f t="shared" si="1899"/>
        <v>3.141592654</v>
      </c>
      <c r="T108" s="70">
        <f t="shared" si="1899"/>
        <v>0</v>
      </c>
      <c r="U108" s="70">
        <f t="shared" si="1899"/>
        <v>0</v>
      </c>
      <c r="V108" s="70">
        <f t="shared" ref="V108:Y108" si="1900">SQRT(POWER(A108,2)+POWER(E108,2))</f>
        <v>0.1421007032</v>
      </c>
      <c r="W108" s="70">
        <f t="shared" si="1900"/>
        <v>0.526914694</v>
      </c>
      <c r="X108" s="70">
        <f t="shared" si="1900"/>
        <v>0.8673395261</v>
      </c>
      <c r="Y108" s="70">
        <f t="shared" si="1900"/>
        <v>0.01719791306</v>
      </c>
      <c r="Z108" s="71">
        <f t="shared" ref="Z108:AC108" si="1901">R108-$R108</f>
        <v>0</v>
      </c>
      <c r="AA108" s="71">
        <f t="shared" si="1901"/>
        <v>3.141592654</v>
      </c>
      <c r="AB108" s="71">
        <f t="shared" si="1901"/>
        <v>0</v>
      </c>
      <c r="AC108" s="71">
        <f t="shared" si="1901"/>
        <v>0</v>
      </c>
      <c r="AD108" s="71">
        <f t="shared" ref="AD108:AG108" si="1902">V108/$V108</f>
        <v>1</v>
      </c>
      <c r="AE108" s="71">
        <f t="shared" si="1902"/>
        <v>3.708037204</v>
      </c>
      <c r="AF108" s="71">
        <f t="shared" si="1902"/>
        <v>6.10369623</v>
      </c>
      <c r="AG108" s="71">
        <f t="shared" si="1902"/>
        <v>0.1210262348</v>
      </c>
      <c r="AH108" s="80">
        <f t="shared" ref="AH108:AK108" si="1903">AD108*COS(Z108)</f>
        <v>1</v>
      </c>
      <c r="AI108" s="80">
        <f t="shared" si="1903"/>
        <v>-3.708037204</v>
      </c>
      <c r="AJ108" s="80">
        <f t="shared" si="1903"/>
        <v>6.10369623</v>
      </c>
      <c r="AK108" s="80">
        <f t="shared" si="1903"/>
        <v>0.1210262348</v>
      </c>
      <c r="AL108" s="80">
        <f t="shared" ref="AL108:AO108" si="1904">AD108*SIN(Z108)</f>
        <v>0</v>
      </c>
      <c r="AM108" s="80">
        <f t="shared" si="1904"/>
        <v>0</v>
      </c>
      <c r="AN108" s="80">
        <f t="shared" si="1904"/>
        <v>0</v>
      </c>
      <c r="AO108" s="80">
        <f t="shared" si="1904"/>
        <v>0</v>
      </c>
      <c r="AP108" s="50">
        <f t="shared" si="41"/>
        <v>9.424777961</v>
      </c>
      <c r="AQ108" s="72">
        <f t="shared" si="42"/>
        <v>9.424777961</v>
      </c>
      <c r="AR108" s="72">
        <f t="shared" si="43"/>
        <v>3.141592654</v>
      </c>
      <c r="AS108" s="72">
        <f t="shared" si="44"/>
        <v>3.141592654</v>
      </c>
      <c r="AT108" s="73">
        <f t="shared" si="45"/>
        <v>50.9838055</v>
      </c>
      <c r="AU108" s="74">
        <f t="shared" si="46"/>
        <v>50.9838055</v>
      </c>
      <c r="AV108" s="75">
        <f t="shared" si="47"/>
        <v>101.967611</v>
      </c>
      <c r="AW108" s="75">
        <f t="shared" si="48"/>
        <v>0</v>
      </c>
      <c r="AX108" s="75">
        <f t="shared" si="49"/>
        <v>0</v>
      </c>
      <c r="AY108" s="75">
        <f t="shared" si="50"/>
        <v>101.967611</v>
      </c>
      <c r="AZ108" s="50">
        <f t="shared" ref="AZ108:BA108" si="1905">AZ$1*AA108</f>
        <v>3.141592654</v>
      </c>
      <c r="BA108" s="50">
        <f t="shared" si="1905"/>
        <v>0</v>
      </c>
      <c r="BB108" s="72">
        <f t="shared" si="52"/>
        <v>3.141592654</v>
      </c>
      <c r="BC108" s="72">
        <f t="shared" si="53"/>
        <v>3.141592654</v>
      </c>
      <c r="BD108" s="72">
        <f t="shared" si="54"/>
        <v>3.141592654</v>
      </c>
      <c r="BE108" s="73">
        <f t="shared" ref="BE108:BF108" si="1906">POWER(AE108,BE$1)</f>
        <v>3.708037204</v>
      </c>
      <c r="BF108" s="73">
        <f t="shared" si="1906"/>
        <v>6.10369623</v>
      </c>
      <c r="BG108" s="74">
        <f t="shared" si="56"/>
        <v>22.6327327</v>
      </c>
      <c r="BH108" s="75">
        <f t="shared" si="57"/>
        <v>-203.6945943</v>
      </c>
      <c r="BI108" s="75">
        <f t="shared" si="58"/>
        <v>0</v>
      </c>
      <c r="BJ108" s="75">
        <f t="shared" si="59"/>
        <v>3.141592654</v>
      </c>
      <c r="BK108" s="75">
        <f t="shared" si="60"/>
        <v>203.6945943</v>
      </c>
      <c r="BL108" s="50">
        <f t="shared" si="61"/>
        <v>0</v>
      </c>
      <c r="BM108" s="72">
        <f t="shared" si="62"/>
        <v>0</v>
      </c>
      <c r="BN108" s="72">
        <f t="shared" si="63"/>
        <v>0</v>
      </c>
      <c r="BO108" s="72">
        <f t="shared" si="64"/>
        <v>0</v>
      </c>
      <c r="BP108" s="73">
        <f t="shared" si="65"/>
        <v>0.1210262348</v>
      </c>
      <c r="BQ108" s="74">
        <f t="shared" si="66"/>
        <v>0.1210262348</v>
      </c>
      <c r="BR108" s="75">
        <f t="shared" si="67"/>
        <v>-3.267708339</v>
      </c>
      <c r="BS108" s="75">
        <f t="shared" si="68"/>
        <v>0</v>
      </c>
      <c r="BT108" s="75">
        <f t="shared" si="69"/>
        <v>3.141592654</v>
      </c>
      <c r="BU108" s="75">
        <f t="shared" si="70"/>
        <v>3.267708339</v>
      </c>
      <c r="BV108" s="76">
        <f t="shared" ref="BV108:BW108" si="1907">AV108+BH108+BR108</f>
        <v>-104.9946916</v>
      </c>
      <c r="BW108" s="76">
        <f t="shared" si="1907"/>
        <v>0</v>
      </c>
      <c r="BX108" s="76">
        <f t="shared" si="72"/>
        <v>3.141592654</v>
      </c>
      <c r="BY108" s="77">
        <f t="shared" si="73"/>
        <v>104.9946916</v>
      </c>
      <c r="BZ108" s="50">
        <f t="shared" ref="BZ108:CA108" si="1908">BZ$1*AA108</f>
        <v>6.283185307</v>
      </c>
      <c r="CA108" s="50">
        <f t="shared" si="1908"/>
        <v>0</v>
      </c>
      <c r="CB108" s="72">
        <f t="shared" si="75"/>
        <v>6.283185307</v>
      </c>
      <c r="CC108" s="72">
        <f t="shared" si="76"/>
        <v>0</v>
      </c>
      <c r="CD108" s="72">
        <f t="shared" si="77"/>
        <v>0</v>
      </c>
      <c r="CE108" s="73">
        <f t="shared" ref="CE108:CF108" si="1909">POWER(AE108,CE$1)</f>
        <v>13.7495399</v>
      </c>
      <c r="CF108" s="73">
        <f t="shared" si="1909"/>
        <v>37.25510767</v>
      </c>
      <c r="CG108" s="74">
        <f t="shared" si="79"/>
        <v>512.2405895</v>
      </c>
      <c r="CH108" s="75">
        <f t="shared" si="80"/>
        <v>-512.2405895</v>
      </c>
      <c r="CI108" s="75">
        <f t="shared" si="81"/>
        <v>0</v>
      </c>
      <c r="CJ108" s="75">
        <f t="shared" si="82"/>
        <v>3.141592654</v>
      </c>
      <c r="CK108" s="75">
        <f t="shared" si="83"/>
        <v>512.2405895</v>
      </c>
      <c r="CL108" s="50">
        <f t="shared" si="84"/>
        <v>0</v>
      </c>
      <c r="CM108" s="72">
        <f t="shared" si="85"/>
        <v>0</v>
      </c>
      <c r="CN108" s="72">
        <f t="shared" si="86"/>
        <v>0</v>
      </c>
      <c r="CO108" s="72">
        <f t="shared" si="87"/>
        <v>0</v>
      </c>
      <c r="CP108" s="73">
        <f t="shared" si="88"/>
        <v>227.3938602</v>
      </c>
      <c r="CQ108" s="74">
        <f t="shared" si="89"/>
        <v>227.3938602</v>
      </c>
      <c r="CR108" s="75">
        <f t="shared" si="90"/>
        <v>909.5754408</v>
      </c>
      <c r="CS108" s="75">
        <f t="shared" si="91"/>
        <v>0</v>
      </c>
      <c r="CT108" s="75">
        <f t="shared" si="92"/>
        <v>0</v>
      </c>
      <c r="CU108" s="75">
        <f t="shared" si="93"/>
        <v>909.5754408</v>
      </c>
      <c r="CV108" s="50">
        <f t="shared" si="94"/>
        <v>9.424777961</v>
      </c>
      <c r="CW108" s="50">
        <f t="shared" si="95"/>
        <v>0</v>
      </c>
      <c r="CX108" s="72">
        <f t="shared" si="96"/>
        <v>9.424777961</v>
      </c>
      <c r="CY108" s="72">
        <f t="shared" si="97"/>
        <v>3.141592654</v>
      </c>
      <c r="CZ108" s="72">
        <f t="shared" si="98"/>
        <v>3.141592654</v>
      </c>
      <c r="DA108" s="73">
        <f t="shared" si="99"/>
        <v>50.9838055</v>
      </c>
      <c r="DB108" s="73">
        <f t="shared" si="100"/>
        <v>0.1210262348</v>
      </c>
      <c r="DC108" s="74">
        <f t="shared" si="101"/>
        <v>6.170378015</v>
      </c>
      <c r="DD108" s="75">
        <f t="shared" si="102"/>
        <v>-24.68151206</v>
      </c>
      <c r="DE108" s="75">
        <f t="shared" si="103"/>
        <v>0</v>
      </c>
      <c r="DF108" s="75">
        <f t="shared" si="104"/>
        <v>3.141592654</v>
      </c>
      <c r="DG108" s="75">
        <f t="shared" si="105"/>
        <v>24.68151206</v>
      </c>
      <c r="DH108" s="50">
        <f t="shared" ref="DH108:DJ108" si="1910">DH$1*AA108</f>
        <v>3.141592654</v>
      </c>
      <c r="DI108" s="50">
        <f t="shared" si="1910"/>
        <v>0</v>
      </c>
      <c r="DJ108" s="50">
        <f t="shared" si="1910"/>
        <v>0</v>
      </c>
      <c r="DK108" s="72">
        <f t="shared" si="107"/>
        <v>3.141592654</v>
      </c>
      <c r="DL108" s="72">
        <f t="shared" si="108"/>
        <v>3.141592654</v>
      </c>
      <c r="DM108" s="72">
        <f t="shared" si="109"/>
        <v>3.141592654</v>
      </c>
      <c r="DN108" s="73">
        <f t="shared" ref="DN108:DP108" si="1911">POWER(AE108,DN$1)</f>
        <v>3.708037204</v>
      </c>
      <c r="DO108" s="73">
        <f t="shared" si="1911"/>
        <v>6.10369623</v>
      </c>
      <c r="DP108" s="73">
        <f t="shared" si="1911"/>
        <v>0.1210262348</v>
      </c>
      <c r="DQ108" s="74">
        <f t="shared" si="111"/>
        <v>2.739154422</v>
      </c>
      <c r="DR108" s="75">
        <f t="shared" si="112"/>
        <v>49.30477959</v>
      </c>
      <c r="DS108" s="75">
        <f t="shared" si="113"/>
        <v>0</v>
      </c>
      <c r="DT108" s="75">
        <f t="shared" si="114"/>
        <v>0</v>
      </c>
      <c r="DU108" s="75">
        <f t="shared" si="115"/>
        <v>49.30477959</v>
      </c>
      <c r="DV108" s="50">
        <f t="shared" si="116"/>
        <v>0</v>
      </c>
      <c r="DW108" s="72">
        <f t="shared" si="117"/>
        <v>0</v>
      </c>
      <c r="DX108" s="72">
        <f t="shared" si="118"/>
        <v>0</v>
      </c>
      <c r="DY108" s="72">
        <f t="shared" si="119"/>
        <v>0</v>
      </c>
      <c r="DZ108" s="73">
        <f t="shared" si="120"/>
        <v>0.01464734951</v>
      </c>
      <c r="EA108" s="74">
        <f t="shared" si="121"/>
        <v>0.01464734951</v>
      </c>
      <c r="EB108" s="75">
        <f t="shared" si="122"/>
        <v>0.3954784367</v>
      </c>
      <c r="EC108" s="75">
        <f t="shared" si="123"/>
        <v>0</v>
      </c>
      <c r="ED108" s="75">
        <f t="shared" si="124"/>
        <v>0</v>
      </c>
      <c r="EE108" s="75">
        <f t="shared" si="125"/>
        <v>0.3954784367</v>
      </c>
      <c r="EF108" s="76">
        <f t="shared" ref="EF108:EG108" si="1912">CH108+CR108+DD108+DR108+EB108</f>
        <v>422.3535972</v>
      </c>
      <c r="EG108" s="76">
        <f t="shared" si="1912"/>
        <v>0</v>
      </c>
      <c r="EH108" s="76">
        <f t="shared" si="127"/>
        <v>0</v>
      </c>
      <c r="EI108" s="77">
        <f t="shared" si="128"/>
        <v>422.3535972</v>
      </c>
      <c r="EJ108" s="50">
        <f t="shared" si="129"/>
        <v>0</v>
      </c>
      <c r="EK108" s="72">
        <f t="shared" si="130"/>
        <v>0</v>
      </c>
      <c r="EL108" s="72">
        <f t="shared" si="131"/>
        <v>0</v>
      </c>
      <c r="EM108" s="72">
        <f t="shared" si="132"/>
        <v>0</v>
      </c>
      <c r="EN108" s="73">
        <f t="shared" si="133"/>
        <v>20.5512432</v>
      </c>
      <c r="EO108" s="74">
        <f t="shared" si="134"/>
        <v>20.5512432</v>
      </c>
      <c r="EP108" s="75">
        <f t="shared" si="135"/>
        <v>106.7873922</v>
      </c>
      <c r="EQ108" s="75">
        <f t="shared" si="136"/>
        <v>0</v>
      </c>
      <c r="ER108" s="75">
        <f t="shared" si="137"/>
        <v>0</v>
      </c>
      <c r="ES108" s="75">
        <f t="shared" si="138"/>
        <v>106.7873922</v>
      </c>
      <c r="ET108" s="76">
        <f t="shared" ref="ET108:EU108" si="1913">BV108+EP108</f>
        <v>1.792700525</v>
      </c>
      <c r="EU108" s="76">
        <f t="shared" si="1913"/>
        <v>0</v>
      </c>
      <c r="EV108" s="76">
        <f t="shared" si="140"/>
        <v>0</v>
      </c>
      <c r="EW108" s="77">
        <f t="shared" si="141"/>
        <v>1.792700525</v>
      </c>
      <c r="EX108" s="50">
        <f t="shared" si="142"/>
        <v>0</v>
      </c>
      <c r="EY108" s="72">
        <f t="shared" si="143"/>
        <v>0</v>
      </c>
      <c r="EZ108" s="72">
        <f t="shared" si="144"/>
        <v>0</v>
      </c>
      <c r="FA108" s="72">
        <f t="shared" si="145"/>
        <v>0</v>
      </c>
      <c r="FB108" s="73">
        <f t="shared" si="146"/>
        <v>1.214793842</v>
      </c>
      <c r="FC108" s="74">
        <f t="shared" si="147"/>
        <v>1.214793842</v>
      </c>
      <c r="FD108" s="75">
        <f t="shared" si="148"/>
        <v>0.3213941706</v>
      </c>
      <c r="FE108" s="75">
        <f t="shared" si="149"/>
        <v>0</v>
      </c>
      <c r="FF108" s="75">
        <f t="shared" si="150"/>
        <v>0</v>
      </c>
      <c r="FG108" s="75">
        <f t="shared" si="151"/>
        <v>0.3213941706</v>
      </c>
      <c r="FH108" s="50">
        <f t="shared" si="152"/>
        <v>6.283185307</v>
      </c>
      <c r="FI108" s="72">
        <f t="shared" si="153"/>
        <v>6.283185307</v>
      </c>
      <c r="FJ108" s="72">
        <f t="shared" si="154"/>
        <v>0</v>
      </c>
      <c r="FK108" s="72">
        <f t="shared" si="155"/>
        <v>0</v>
      </c>
      <c r="FL108" s="73">
        <f t="shared" si="156"/>
        <v>13.7495399</v>
      </c>
      <c r="FM108" s="74">
        <f t="shared" si="157"/>
        <v>13.7495399</v>
      </c>
      <c r="FN108" s="75">
        <f t="shared" si="158"/>
        <v>-13.7495399</v>
      </c>
      <c r="FO108" s="75">
        <f t="shared" si="159"/>
        <v>0</v>
      </c>
      <c r="FP108" s="75">
        <f t="shared" si="160"/>
        <v>3.141592654</v>
      </c>
      <c r="FQ108" s="75">
        <f t="shared" si="161"/>
        <v>13.7495399</v>
      </c>
      <c r="FR108" s="76">
        <f t="shared" si="162"/>
        <v>4.561548784</v>
      </c>
      <c r="FS108" s="76">
        <f t="shared" si="163"/>
        <v>0</v>
      </c>
      <c r="FT108" s="76">
        <f t="shared" si="164"/>
        <v>0</v>
      </c>
      <c r="FU108" s="77">
        <f t="shared" si="165"/>
        <v>4.561548784</v>
      </c>
      <c r="FV108" s="50">
        <f t="shared" si="166"/>
        <v>0</v>
      </c>
      <c r="FW108" s="50">
        <f t="shared" si="167"/>
        <v>0</v>
      </c>
      <c r="FX108" s="72">
        <f t="shared" si="168"/>
        <v>0</v>
      </c>
      <c r="FY108" s="72">
        <f t="shared" si="169"/>
        <v>0</v>
      </c>
      <c r="FZ108" s="72">
        <f t="shared" si="170"/>
        <v>0</v>
      </c>
      <c r="GA108" s="73">
        <f t="shared" si="171"/>
        <v>4.561548784</v>
      </c>
      <c r="GB108" s="73">
        <f t="shared" si="172"/>
        <v>3.111444113</v>
      </c>
      <c r="GC108" s="74">
        <f t="shared" si="173"/>
        <v>14.19300411</v>
      </c>
      <c r="GD108" s="75">
        <f t="shared" si="174"/>
        <v>1.577000457</v>
      </c>
      <c r="GE108" s="75">
        <f t="shared" si="175"/>
        <v>0</v>
      </c>
      <c r="GF108" s="75">
        <f t="shared" si="176"/>
        <v>0</v>
      </c>
      <c r="GG108" s="75">
        <f t="shared" si="177"/>
        <v>1.577000457</v>
      </c>
      <c r="GH108" s="78">
        <f t="shared" si="178"/>
        <v>-0.5</v>
      </c>
      <c r="GI108" s="78">
        <f t="shared" si="179"/>
        <v>-0.8660254038</v>
      </c>
      <c r="GJ108" s="78">
        <f t="shared" si="180"/>
        <v>-2.094395102</v>
      </c>
      <c r="GK108" s="78">
        <f t="shared" si="181"/>
        <v>1</v>
      </c>
      <c r="GL108" s="79">
        <f t="shared" si="182"/>
        <v>-0.5</v>
      </c>
      <c r="GM108" s="79">
        <f t="shared" si="183"/>
        <v>0.8660254038</v>
      </c>
      <c r="GN108" s="79">
        <f t="shared" si="184"/>
        <v>2.094395102</v>
      </c>
      <c r="GO108" s="79">
        <f t="shared" si="185"/>
        <v>1</v>
      </c>
      <c r="GP108" s="50">
        <f t="shared" si="186"/>
        <v>-2.094395102</v>
      </c>
      <c r="GQ108" s="50">
        <f t="shared" si="187"/>
        <v>0</v>
      </c>
      <c r="GR108" s="72">
        <f t="shared" si="188"/>
        <v>-2.094395102</v>
      </c>
      <c r="GS108" s="72">
        <f t="shared" si="189"/>
        <v>-2.094395102</v>
      </c>
      <c r="GT108" s="72">
        <f t="shared" si="190"/>
        <v>-2.094395102</v>
      </c>
      <c r="GU108" s="73">
        <f t="shared" si="191"/>
        <v>1</v>
      </c>
      <c r="GV108" s="73">
        <f t="shared" si="192"/>
        <v>0.3213941706</v>
      </c>
      <c r="GW108" s="74">
        <f t="shared" si="193"/>
        <v>0.3213941706</v>
      </c>
      <c r="GX108" s="75">
        <f t="shared" si="194"/>
        <v>-0.1606970853</v>
      </c>
      <c r="GY108" s="75">
        <f t="shared" si="195"/>
        <v>-0.2783355164</v>
      </c>
      <c r="GZ108" s="75">
        <f t="shared" si="196"/>
        <v>-2.094395102</v>
      </c>
      <c r="HA108" s="75">
        <f t="shared" si="197"/>
        <v>0.3213941706</v>
      </c>
      <c r="HB108" s="50">
        <f t="shared" si="198"/>
        <v>2.094395102</v>
      </c>
      <c r="HC108" s="50">
        <f t="shared" si="199"/>
        <v>0</v>
      </c>
      <c r="HD108" s="72">
        <f t="shared" si="200"/>
        <v>2.094395102</v>
      </c>
      <c r="HE108" s="72">
        <f t="shared" si="201"/>
        <v>2.094395102</v>
      </c>
      <c r="HF108" s="72">
        <f t="shared" si="202"/>
        <v>2.094395102</v>
      </c>
      <c r="HG108" s="73">
        <f t="shared" si="203"/>
        <v>1</v>
      </c>
      <c r="HH108" s="73">
        <f t="shared" si="204"/>
        <v>1.577000457</v>
      </c>
      <c r="HI108" s="74">
        <f t="shared" si="205"/>
        <v>1.577000457</v>
      </c>
      <c r="HJ108" s="75">
        <f t="shared" si="206"/>
        <v>-0.7885002284</v>
      </c>
      <c r="HK108" s="75">
        <f t="shared" si="207"/>
        <v>1.365722457</v>
      </c>
      <c r="HL108" s="75">
        <f t="shared" si="208"/>
        <v>2.094395102</v>
      </c>
      <c r="HM108" s="75">
        <f t="shared" si="209"/>
        <v>1.577000457</v>
      </c>
      <c r="HN108" s="50">
        <f t="shared" si="210"/>
        <v>2.094395102</v>
      </c>
      <c r="HO108" s="50">
        <f t="shared" si="211"/>
        <v>0</v>
      </c>
      <c r="HP108" s="72">
        <f t="shared" si="212"/>
        <v>2.094395102</v>
      </c>
      <c r="HQ108" s="72">
        <f t="shared" si="213"/>
        <v>2.094395102</v>
      </c>
      <c r="HR108" s="72">
        <f t="shared" si="214"/>
        <v>2.094395102</v>
      </c>
      <c r="HS108" s="73">
        <f t="shared" si="215"/>
        <v>1</v>
      </c>
      <c r="HT108" s="73">
        <f t="shared" si="216"/>
        <v>0.3213941706</v>
      </c>
      <c r="HU108" s="74">
        <f t="shared" si="217"/>
        <v>0.3213941706</v>
      </c>
      <c r="HV108" s="75">
        <f t="shared" si="218"/>
        <v>-0.1606970853</v>
      </c>
      <c r="HW108" s="75">
        <f t="shared" si="219"/>
        <v>0.2783355164</v>
      </c>
      <c r="HX108" s="75">
        <f t="shared" si="220"/>
        <v>2.094395102</v>
      </c>
      <c r="HY108" s="75">
        <f t="shared" si="221"/>
        <v>0.3213941706</v>
      </c>
      <c r="HZ108" s="50">
        <f t="shared" si="222"/>
        <v>-2.094395102</v>
      </c>
      <c r="IA108" s="50">
        <f t="shared" si="223"/>
        <v>0</v>
      </c>
      <c r="IB108" s="72">
        <f t="shared" si="224"/>
        <v>-2.094395102</v>
      </c>
      <c r="IC108" s="72">
        <f t="shared" si="225"/>
        <v>-2.094395102</v>
      </c>
      <c r="ID108" s="72">
        <f t="shared" si="226"/>
        <v>-2.094395102</v>
      </c>
      <c r="IE108" s="73">
        <f t="shared" si="227"/>
        <v>1</v>
      </c>
      <c r="IF108" s="73">
        <f t="shared" si="228"/>
        <v>1.577000457</v>
      </c>
      <c r="IG108" s="74">
        <f t="shared" si="229"/>
        <v>1.577000457</v>
      </c>
      <c r="IH108" s="75">
        <f t="shared" si="230"/>
        <v>-0.7885002284</v>
      </c>
      <c r="II108" s="75">
        <f t="shared" si="231"/>
        <v>-1.365722457</v>
      </c>
      <c r="IJ108" s="75">
        <f t="shared" si="232"/>
        <v>-2.094395102</v>
      </c>
      <c r="IK108" s="75">
        <f t="shared" si="233"/>
        <v>1.577000457</v>
      </c>
    </row>
    <row r="109" ht="12.75" customHeight="1">
      <c r="A109" s="80">
        <f>'Cubic Input'!P113</f>
        <v>0.1421007032</v>
      </c>
      <c r="B109" s="80">
        <f>'Cubic Input'!Q113</f>
        <v>-0.5271477925</v>
      </c>
      <c r="C109" s="80">
        <f>'Cubic Input'!R113</f>
        <v>0.8755908032</v>
      </c>
      <c r="D109" s="80">
        <f>'Cubic Input'!S113</f>
        <v>0.04832028211</v>
      </c>
      <c r="E109" s="80">
        <f t="shared" ref="E109:H109" si="1914">0</f>
        <v>0</v>
      </c>
      <c r="F109" s="80">
        <f t="shared" si="1914"/>
        <v>0</v>
      </c>
      <c r="G109" s="80">
        <f t="shared" si="1914"/>
        <v>0</v>
      </c>
      <c r="H109" s="81">
        <f t="shared" si="1914"/>
        <v>0</v>
      </c>
      <c r="I109" s="65">
        <f>'Cubic Input'!M113</f>
        <v>-0.04683822809</v>
      </c>
      <c r="J109" s="66">
        <f t="shared" si="27"/>
        <v>-0.05344168934</v>
      </c>
      <c r="K109" s="66">
        <f t="shared" si="28"/>
        <v>1.881559634</v>
      </c>
      <c r="L109" s="67">
        <f t="shared" si="29"/>
        <v>-0.05344168934</v>
      </c>
      <c r="M109" s="67">
        <f t="shared" si="30"/>
        <v>0</v>
      </c>
      <c r="N109" s="68">
        <f t="shared" si="31"/>
        <v>1.881559634</v>
      </c>
      <c r="O109" s="68">
        <f t="shared" si="32"/>
        <v>-1.680060543</v>
      </c>
      <c r="P109" s="69">
        <f t="shared" si="33"/>
        <v>1.881559634</v>
      </c>
      <c r="Q109" s="69">
        <f t="shared" si="34"/>
        <v>1.680060543</v>
      </c>
      <c r="R109" s="70">
        <f t="shared" ref="R109:U109" si="1915">ATAN2(A109,E109)</f>
        <v>0</v>
      </c>
      <c r="S109" s="70">
        <f t="shared" si="1915"/>
        <v>3.141592654</v>
      </c>
      <c r="T109" s="70">
        <f t="shared" si="1915"/>
        <v>0</v>
      </c>
      <c r="U109" s="70">
        <f t="shared" si="1915"/>
        <v>0</v>
      </c>
      <c r="V109" s="70">
        <f t="shared" ref="V109:Y109" si="1916">SQRT(POWER(A109,2)+POWER(E109,2))</f>
        <v>0.1421007032</v>
      </c>
      <c r="W109" s="70">
        <f t="shared" si="1916"/>
        <v>0.5271477925</v>
      </c>
      <c r="X109" s="70">
        <f t="shared" si="1916"/>
        <v>0.8755908032</v>
      </c>
      <c r="Y109" s="70">
        <f t="shared" si="1916"/>
        <v>0.04832028211</v>
      </c>
      <c r="Z109" s="71">
        <f t="shared" ref="Z109:AC109" si="1917">R109-$R109</f>
        <v>0</v>
      </c>
      <c r="AA109" s="71">
        <f t="shared" si="1917"/>
        <v>3.141592654</v>
      </c>
      <c r="AB109" s="71">
        <f t="shared" si="1917"/>
        <v>0</v>
      </c>
      <c r="AC109" s="71">
        <f t="shared" si="1917"/>
        <v>0</v>
      </c>
      <c r="AD109" s="71">
        <f t="shared" ref="AD109:AG109" si="1918">V109/$V109</f>
        <v>1</v>
      </c>
      <c r="AE109" s="71">
        <f t="shared" si="1918"/>
        <v>3.70967758</v>
      </c>
      <c r="AF109" s="71">
        <f t="shared" si="1918"/>
        <v>6.161762636</v>
      </c>
      <c r="AG109" s="71">
        <f t="shared" si="1918"/>
        <v>0.3400425265</v>
      </c>
      <c r="AH109" s="80">
        <f t="shared" ref="AH109:AK109" si="1919">AD109*COS(Z109)</f>
        <v>1</v>
      </c>
      <c r="AI109" s="80">
        <f t="shared" si="1919"/>
        <v>-3.70967758</v>
      </c>
      <c r="AJ109" s="80">
        <f t="shared" si="1919"/>
        <v>6.161762636</v>
      </c>
      <c r="AK109" s="80">
        <f t="shared" si="1919"/>
        <v>0.3400425265</v>
      </c>
      <c r="AL109" s="80">
        <f t="shared" ref="AL109:AO109" si="1920">AD109*SIN(Z109)</f>
        <v>0</v>
      </c>
      <c r="AM109" s="80">
        <f t="shared" si="1920"/>
        <v>0</v>
      </c>
      <c r="AN109" s="80">
        <f t="shared" si="1920"/>
        <v>0</v>
      </c>
      <c r="AO109" s="80">
        <f t="shared" si="1920"/>
        <v>0</v>
      </c>
      <c r="AP109" s="50">
        <f t="shared" si="41"/>
        <v>9.424777961</v>
      </c>
      <c r="AQ109" s="72">
        <f t="shared" si="42"/>
        <v>9.424777961</v>
      </c>
      <c r="AR109" s="72">
        <f t="shared" si="43"/>
        <v>3.141592654</v>
      </c>
      <c r="AS109" s="72">
        <f t="shared" si="44"/>
        <v>3.141592654</v>
      </c>
      <c r="AT109" s="73">
        <f t="shared" si="45"/>
        <v>51.05149868</v>
      </c>
      <c r="AU109" s="74">
        <f t="shared" si="46"/>
        <v>51.05149868</v>
      </c>
      <c r="AV109" s="75">
        <f t="shared" si="47"/>
        <v>102.1029974</v>
      </c>
      <c r="AW109" s="75">
        <f t="shared" si="48"/>
        <v>0</v>
      </c>
      <c r="AX109" s="75">
        <f t="shared" si="49"/>
        <v>0</v>
      </c>
      <c r="AY109" s="75">
        <f t="shared" si="50"/>
        <v>102.1029974</v>
      </c>
      <c r="AZ109" s="50">
        <f t="shared" ref="AZ109:BA109" si="1921">AZ$1*AA109</f>
        <v>3.141592654</v>
      </c>
      <c r="BA109" s="50">
        <f t="shared" si="1921"/>
        <v>0</v>
      </c>
      <c r="BB109" s="72">
        <f t="shared" si="52"/>
        <v>3.141592654</v>
      </c>
      <c r="BC109" s="72">
        <f t="shared" si="53"/>
        <v>3.141592654</v>
      </c>
      <c r="BD109" s="72">
        <f t="shared" si="54"/>
        <v>3.141592654</v>
      </c>
      <c r="BE109" s="73">
        <f t="shared" ref="BE109:BF109" si="1922">POWER(AE109,BE$1)</f>
        <v>3.70967758</v>
      </c>
      <c r="BF109" s="73">
        <f t="shared" si="1922"/>
        <v>6.161762636</v>
      </c>
      <c r="BG109" s="74">
        <f t="shared" si="56"/>
        <v>22.8581527</v>
      </c>
      <c r="BH109" s="75">
        <f t="shared" si="57"/>
        <v>-205.7233743</v>
      </c>
      <c r="BI109" s="75">
        <f t="shared" si="58"/>
        <v>0</v>
      </c>
      <c r="BJ109" s="75">
        <f t="shared" si="59"/>
        <v>3.141592654</v>
      </c>
      <c r="BK109" s="75">
        <f t="shared" si="60"/>
        <v>205.7233743</v>
      </c>
      <c r="BL109" s="50">
        <f t="shared" si="61"/>
        <v>0</v>
      </c>
      <c r="BM109" s="72">
        <f t="shared" si="62"/>
        <v>0</v>
      </c>
      <c r="BN109" s="72">
        <f t="shared" si="63"/>
        <v>0</v>
      </c>
      <c r="BO109" s="72">
        <f t="shared" si="64"/>
        <v>0</v>
      </c>
      <c r="BP109" s="73">
        <f t="shared" si="65"/>
        <v>0.3400425265</v>
      </c>
      <c r="BQ109" s="74">
        <f t="shared" si="66"/>
        <v>0.3400425265</v>
      </c>
      <c r="BR109" s="75">
        <f t="shared" si="67"/>
        <v>-9.181148214</v>
      </c>
      <c r="BS109" s="75">
        <f t="shared" si="68"/>
        <v>0</v>
      </c>
      <c r="BT109" s="75">
        <f t="shared" si="69"/>
        <v>3.141592654</v>
      </c>
      <c r="BU109" s="75">
        <f t="shared" si="70"/>
        <v>9.181148214</v>
      </c>
      <c r="BV109" s="76">
        <f t="shared" ref="BV109:BW109" si="1923">AV109+BH109+BR109</f>
        <v>-112.8015252</v>
      </c>
      <c r="BW109" s="76">
        <f t="shared" si="1923"/>
        <v>0</v>
      </c>
      <c r="BX109" s="76">
        <f t="shared" si="72"/>
        <v>3.141592654</v>
      </c>
      <c r="BY109" s="77">
        <f t="shared" si="73"/>
        <v>112.8015252</v>
      </c>
      <c r="BZ109" s="50">
        <f t="shared" ref="BZ109:CA109" si="1924">BZ$1*AA109</f>
        <v>6.283185307</v>
      </c>
      <c r="CA109" s="50">
        <f t="shared" si="1924"/>
        <v>0</v>
      </c>
      <c r="CB109" s="72">
        <f t="shared" si="75"/>
        <v>6.283185307</v>
      </c>
      <c r="CC109" s="72">
        <f t="shared" si="76"/>
        <v>0</v>
      </c>
      <c r="CD109" s="72">
        <f t="shared" si="77"/>
        <v>0</v>
      </c>
      <c r="CE109" s="73">
        <f t="shared" ref="CE109:CF109" si="1925">POWER(AE109,CE$1)</f>
        <v>13.76170774</v>
      </c>
      <c r="CF109" s="73">
        <f t="shared" si="1925"/>
        <v>37.96731878</v>
      </c>
      <c r="CG109" s="74">
        <f t="shared" si="79"/>
        <v>522.4951449</v>
      </c>
      <c r="CH109" s="75">
        <f t="shared" si="80"/>
        <v>-522.4951449</v>
      </c>
      <c r="CI109" s="75">
        <f t="shared" si="81"/>
        <v>0</v>
      </c>
      <c r="CJ109" s="75">
        <f t="shared" si="82"/>
        <v>3.141592654</v>
      </c>
      <c r="CK109" s="75">
        <f t="shared" si="83"/>
        <v>522.4951449</v>
      </c>
      <c r="CL109" s="50">
        <f t="shared" si="84"/>
        <v>0</v>
      </c>
      <c r="CM109" s="72">
        <f t="shared" si="85"/>
        <v>0</v>
      </c>
      <c r="CN109" s="72">
        <f t="shared" si="86"/>
        <v>0</v>
      </c>
      <c r="CO109" s="72">
        <f t="shared" si="87"/>
        <v>0</v>
      </c>
      <c r="CP109" s="73">
        <f t="shared" si="88"/>
        <v>233.9456062</v>
      </c>
      <c r="CQ109" s="74">
        <f t="shared" si="89"/>
        <v>233.9456062</v>
      </c>
      <c r="CR109" s="75">
        <f t="shared" si="90"/>
        <v>935.7824249</v>
      </c>
      <c r="CS109" s="75">
        <f t="shared" si="91"/>
        <v>0</v>
      </c>
      <c r="CT109" s="75">
        <f t="shared" si="92"/>
        <v>0</v>
      </c>
      <c r="CU109" s="75">
        <f t="shared" si="93"/>
        <v>935.7824249</v>
      </c>
      <c r="CV109" s="50">
        <f t="shared" si="94"/>
        <v>9.424777961</v>
      </c>
      <c r="CW109" s="50">
        <f t="shared" si="95"/>
        <v>0</v>
      </c>
      <c r="CX109" s="72">
        <f t="shared" si="96"/>
        <v>9.424777961</v>
      </c>
      <c r="CY109" s="72">
        <f t="shared" si="97"/>
        <v>3.141592654</v>
      </c>
      <c r="CZ109" s="72">
        <f t="shared" si="98"/>
        <v>3.141592654</v>
      </c>
      <c r="DA109" s="73">
        <f t="shared" si="99"/>
        <v>51.05149868</v>
      </c>
      <c r="DB109" s="73">
        <f t="shared" si="100"/>
        <v>0.3400425265</v>
      </c>
      <c r="DC109" s="74">
        <f t="shared" si="101"/>
        <v>17.35968059</v>
      </c>
      <c r="DD109" s="75">
        <f t="shared" si="102"/>
        <v>-69.43872236</v>
      </c>
      <c r="DE109" s="75">
        <f t="shared" si="103"/>
        <v>0</v>
      </c>
      <c r="DF109" s="75">
        <f t="shared" si="104"/>
        <v>3.141592654</v>
      </c>
      <c r="DG109" s="75">
        <f t="shared" si="105"/>
        <v>69.43872236</v>
      </c>
      <c r="DH109" s="50">
        <f t="shared" ref="DH109:DJ109" si="1926">DH$1*AA109</f>
        <v>3.141592654</v>
      </c>
      <c r="DI109" s="50">
        <f t="shared" si="1926"/>
        <v>0</v>
      </c>
      <c r="DJ109" s="50">
        <f t="shared" si="1926"/>
        <v>0</v>
      </c>
      <c r="DK109" s="72">
        <f t="shared" si="107"/>
        <v>3.141592654</v>
      </c>
      <c r="DL109" s="72">
        <f t="shared" si="108"/>
        <v>3.141592654</v>
      </c>
      <c r="DM109" s="72">
        <f t="shared" si="109"/>
        <v>3.141592654</v>
      </c>
      <c r="DN109" s="73">
        <f t="shared" ref="DN109:DP109" si="1927">POWER(AE109,DN$1)</f>
        <v>3.70967758</v>
      </c>
      <c r="DO109" s="73">
        <f t="shared" si="1927"/>
        <v>6.161762636</v>
      </c>
      <c r="DP109" s="73">
        <f t="shared" si="1927"/>
        <v>0.3400425265</v>
      </c>
      <c r="DQ109" s="74">
        <f t="shared" si="111"/>
        <v>7.772743994</v>
      </c>
      <c r="DR109" s="75">
        <f t="shared" si="112"/>
        <v>139.9093919</v>
      </c>
      <c r="DS109" s="75">
        <f t="shared" si="113"/>
        <v>0</v>
      </c>
      <c r="DT109" s="75">
        <f t="shared" si="114"/>
        <v>0</v>
      </c>
      <c r="DU109" s="75">
        <f t="shared" si="115"/>
        <v>139.9093919</v>
      </c>
      <c r="DV109" s="50">
        <f t="shared" si="116"/>
        <v>0</v>
      </c>
      <c r="DW109" s="72">
        <f t="shared" si="117"/>
        <v>0</v>
      </c>
      <c r="DX109" s="72">
        <f t="shared" si="118"/>
        <v>0</v>
      </c>
      <c r="DY109" s="72">
        <f t="shared" si="119"/>
        <v>0</v>
      </c>
      <c r="DZ109" s="73">
        <f t="shared" si="120"/>
        <v>0.1156289198</v>
      </c>
      <c r="EA109" s="74">
        <f t="shared" si="121"/>
        <v>0.1156289198</v>
      </c>
      <c r="EB109" s="75">
        <f t="shared" si="122"/>
        <v>3.121980835</v>
      </c>
      <c r="EC109" s="75">
        <f t="shared" si="123"/>
        <v>0</v>
      </c>
      <c r="ED109" s="75">
        <f t="shared" si="124"/>
        <v>0</v>
      </c>
      <c r="EE109" s="75">
        <f t="shared" si="125"/>
        <v>3.121980835</v>
      </c>
      <c r="EF109" s="76">
        <f t="shared" ref="EF109:EG109" si="1928">CH109+CR109+DD109+DR109+EB109</f>
        <v>486.8799304</v>
      </c>
      <c r="EG109" s="76">
        <f t="shared" si="1928"/>
        <v>0</v>
      </c>
      <c r="EH109" s="76">
        <f t="shared" si="127"/>
        <v>0</v>
      </c>
      <c r="EI109" s="77">
        <f t="shared" si="128"/>
        <v>486.8799304</v>
      </c>
      <c r="EJ109" s="50">
        <f t="shared" si="129"/>
        <v>0</v>
      </c>
      <c r="EK109" s="72">
        <f t="shared" si="130"/>
        <v>0</v>
      </c>
      <c r="EL109" s="72">
        <f t="shared" si="131"/>
        <v>0</v>
      </c>
      <c r="EM109" s="72">
        <f t="shared" si="132"/>
        <v>0</v>
      </c>
      <c r="EN109" s="73">
        <f t="shared" si="133"/>
        <v>22.06535589</v>
      </c>
      <c r="EO109" s="74">
        <f t="shared" si="134"/>
        <v>22.06535589</v>
      </c>
      <c r="EP109" s="75">
        <f t="shared" si="135"/>
        <v>114.6549525</v>
      </c>
      <c r="EQ109" s="75">
        <f t="shared" si="136"/>
        <v>0</v>
      </c>
      <c r="ER109" s="75">
        <f t="shared" si="137"/>
        <v>0</v>
      </c>
      <c r="ES109" s="75">
        <f t="shared" si="138"/>
        <v>114.6549525</v>
      </c>
      <c r="ET109" s="76">
        <f t="shared" ref="ET109:EU109" si="1929">BV109+EP109</f>
        <v>1.853427285</v>
      </c>
      <c r="EU109" s="76">
        <f t="shared" si="1929"/>
        <v>0</v>
      </c>
      <c r="EV109" s="76">
        <f t="shared" si="140"/>
        <v>0</v>
      </c>
      <c r="EW109" s="77">
        <f t="shared" si="141"/>
        <v>1.853427285</v>
      </c>
      <c r="EX109" s="50">
        <f t="shared" si="142"/>
        <v>0</v>
      </c>
      <c r="EY109" s="72">
        <f t="shared" si="143"/>
        <v>0</v>
      </c>
      <c r="EZ109" s="72">
        <f t="shared" si="144"/>
        <v>0</v>
      </c>
      <c r="FA109" s="72">
        <f t="shared" si="145"/>
        <v>0</v>
      </c>
      <c r="FB109" s="73">
        <f t="shared" si="146"/>
        <v>1.228358638</v>
      </c>
      <c r="FC109" s="74">
        <f t="shared" si="147"/>
        <v>1.228358638</v>
      </c>
      <c r="FD109" s="75">
        <f t="shared" si="148"/>
        <v>0.3249829656</v>
      </c>
      <c r="FE109" s="75">
        <f t="shared" si="149"/>
        <v>0</v>
      </c>
      <c r="FF109" s="75">
        <f t="shared" si="150"/>
        <v>0</v>
      </c>
      <c r="FG109" s="75">
        <f t="shared" si="151"/>
        <v>0.3249829656</v>
      </c>
      <c r="FH109" s="50">
        <f t="shared" si="152"/>
        <v>6.283185307</v>
      </c>
      <c r="FI109" s="72">
        <f t="shared" si="153"/>
        <v>6.283185307</v>
      </c>
      <c r="FJ109" s="72">
        <f t="shared" si="154"/>
        <v>0</v>
      </c>
      <c r="FK109" s="72">
        <f t="shared" si="155"/>
        <v>0</v>
      </c>
      <c r="FL109" s="73">
        <f t="shared" si="156"/>
        <v>13.76170774</v>
      </c>
      <c r="FM109" s="74">
        <f t="shared" si="157"/>
        <v>13.76170774</v>
      </c>
      <c r="FN109" s="75">
        <f t="shared" si="158"/>
        <v>-13.76170774</v>
      </c>
      <c r="FO109" s="75">
        <f t="shared" si="159"/>
        <v>0</v>
      </c>
      <c r="FP109" s="75">
        <f t="shared" si="160"/>
        <v>3.141592654</v>
      </c>
      <c r="FQ109" s="75">
        <f t="shared" si="161"/>
        <v>13.76170774</v>
      </c>
      <c r="FR109" s="76">
        <f t="shared" si="162"/>
        <v>4.723580163</v>
      </c>
      <c r="FS109" s="76">
        <f t="shared" si="163"/>
        <v>0</v>
      </c>
      <c r="FT109" s="76">
        <f t="shared" si="164"/>
        <v>0</v>
      </c>
      <c r="FU109" s="77">
        <f t="shared" si="165"/>
        <v>4.723580163</v>
      </c>
      <c r="FV109" s="50">
        <f t="shared" si="166"/>
        <v>0</v>
      </c>
      <c r="FW109" s="50">
        <f t="shared" si="167"/>
        <v>0</v>
      </c>
      <c r="FX109" s="72">
        <f t="shared" si="168"/>
        <v>0</v>
      </c>
      <c r="FY109" s="72">
        <f t="shared" si="169"/>
        <v>0</v>
      </c>
      <c r="FZ109" s="72">
        <f t="shared" si="170"/>
        <v>0</v>
      </c>
      <c r="GA109" s="73">
        <f t="shared" si="171"/>
        <v>4.723580163</v>
      </c>
      <c r="GB109" s="73">
        <f t="shared" si="172"/>
        <v>3.077084358</v>
      </c>
      <c r="GC109" s="74">
        <f t="shared" si="173"/>
        <v>14.53485463</v>
      </c>
      <c r="GD109" s="75">
        <f t="shared" si="174"/>
        <v>1.614983848</v>
      </c>
      <c r="GE109" s="75">
        <f t="shared" si="175"/>
        <v>0</v>
      </c>
      <c r="GF109" s="75">
        <f t="shared" si="176"/>
        <v>0</v>
      </c>
      <c r="GG109" s="75">
        <f t="shared" si="177"/>
        <v>1.614983848</v>
      </c>
      <c r="GH109" s="78">
        <f t="shared" si="178"/>
        <v>-0.5</v>
      </c>
      <c r="GI109" s="78">
        <f t="shared" si="179"/>
        <v>-0.8660254038</v>
      </c>
      <c r="GJ109" s="78">
        <f t="shared" si="180"/>
        <v>-2.094395102</v>
      </c>
      <c r="GK109" s="78">
        <f t="shared" si="181"/>
        <v>1</v>
      </c>
      <c r="GL109" s="79">
        <f t="shared" si="182"/>
        <v>-0.5</v>
      </c>
      <c r="GM109" s="79">
        <f t="shared" si="183"/>
        <v>0.8660254038</v>
      </c>
      <c r="GN109" s="79">
        <f t="shared" si="184"/>
        <v>2.094395102</v>
      </c>
      <c r="GO109" s="79">
        <f t="shared" si="185"/>
        <v>1</v>
      </c>
      <c r="GP109" s="50">
        <f t="shared" si="186"/>
        <v>-2.094395102</v>
      </c>
      <c r="GQ109" s="50">
        <f t="shared" si="187"/>
        <v>0</v>
      </c>
      <c r="GR109" s="72">
        <f t="shared" si="188"/>
        <v>-2.094395102</v>
      </c>
      <c r="GS109" s="72">
        <f t="shared" si="189"/>
        <v>-2.094395102</v>
      </c>
      <c r="GT109" s="72">
        <f t="shared" si="190"/>
        <v>-2.094395102</v>
      </c>
      <c r="GU109" s="73">
        <f t="shared" si="191"/>
        <v>1</v>
      </c>
      <c r="GV109" s="73">
        <f t="shared" si="192"/>
        <v>0.3249829656</v>
      </c>
      <c r="GW109" s="74">
        <f t="shared" si="193"/>
        <v>0.3249829656</v>
      </c>
      <c r="GX109" s="75">
        <f t="shared" si="194"/>
        <v>-0.1624914828</v>
      </c>
      <c r="GY109" s="75">
        <f t="shared" si="195"/>
        <v>-0.281443504</v>
      </c>
      <c r="GZ109" s="75">
        <f t="shared" si="196"/>
        <v>-2.094395102</v>
      </c>
      <c r="HA109" s="75">
        <f t="shared" si="197"/>
        <v>0.3249829656</v>
      </c>
      <c r="HB109" s="50">
        <f t="shared" si="198"/>
        <v>2.094395102</v>
      </c>
      <c r="HC109" s="50">
        <f t="shared" si="199"/>
        <v>0</v>
      </c>
      <c r="HD109" s="72">
        <f t="shared" si="200"/>
        <v>2.094395102</v>
      </c>
      <c r="HE109" s="72">
        <f t="shared" si="201"/>
        <v>2.094395102</v>
      </c>
      <c r="HF109" s="72">
        <f t="shared" si="202"/>
        <v>2.094395102</v>
      </c>
      <c r="HG109" s="73">
        <f t="shared" si="203"/>
        <v>1</v>
      </c>
      <c r="HH109" s="73">
        <f t="shared" si="204"/>
        <v>1.614983848</v>
      </c>
      <c r="HI109" s="74">
        <f t="shared" si="205"/>
        <v>1.614983848</v>
      </c>
      <c r="HJ109" s="75">
        <f t="shared" si="206"/>
        <v>-0.807491924</v>
      </c>
      <c r="HK109" s="75">
        <f t="shared" si="207"/>
        <v>1.398617039</v>
      </c>
      <c r="HL109" s="75">
        <f t="shared" si="208"/>
        <v>2.094395102</v>
      </c>
      <c r="HM109" s="75">
        <f t="shared" si="209"/>
        <v>1.614983848</v>
      </c>
      <c r="HN109" s="50">
        <f t="shared" si="210"/>
        <v>2.094395102</v>
      </c>
      <c r="HO109" s="50">
        <f t="shared" si="211"/>
        <v>0</v>
      </c>
      <c r="HP109" s="72">
        <f t="shared" si="212"/>
        <v>2.094395102</v>
      </c>
      <c r="HQ109" s="72">
        <f t="shared" si="213"/>
        <v>2.094395102</v>
      </c>
      <c r="HR109" s="72">
        <f t="shared" si="214"/>
        <v>2.094395102</v>
      </c>
      <c r="HS109" s="73">
        <f t="shared" si="215"/>
        <v>1</v>
      </c>
      <c r="HT109" s="73">
        <f t="shared" si="216"/>
        <v>0.3249829656</v>
      </c>
      <c r="HU109" s="74">
        <f t="shared" si="217"/>
        <v>0.3249829656</v>
      </c>
      <c r="HV109" s="75">
        <f t="shared" si="218"/>
        <v>-0.1624914828</v>
      </c>
      <c r="HW109" s="75">
        <f t="shared" si="219"/>
        <v>0.281443504</v>
      </c>
      <c r="HX109" s="75">
        <f t="shared" si="220"/>
        <v>2.094395102</v>
      </c>
      <c r="HY109" s="75">
        <f t="shared" si="221"/>
        <v>0.3249829656</v>
      </c>
      <c r="HZ109" s="50">
        <f t="shared" si="222"/>
        <v>-2.094395102</v>
      </c>
      <c r="IA109" s="50">
        <f t="shared" si="223"/>
        <v>0</v>
      </c>
      <c r="IB109" s="72">
        <f t="shared" si="224"/>
        <v>-2.094395102</v>
      </c>
      <c r="IC109" s="72">
        <f t="shared" si="225"/>
        <v>-2.094395102</v>
      </c>
      <c r="ID109" s="72">
        <f t="shared" si="226"/>
        <v>-2.094395102</v>
      </c>
      <c r="IE109" s="73">
        <f t="shared" si="227"/>
        <v>1</v>
      </c>
      <c r="IF109" s="73">
        <f t="shared" si="228"/>
        <v>1.614983848</v>
      </c>
      <c r="IG109" s="74">
        <f t="shared" si="229"/>
        <v>1.614983848</v>
      </c>
      <c r="IH109" s="75">
        <f t="shared" si="230"/>
        <v>-0.807491924</v>
      </c>
      <c r="II109" s="75">
        <f t="shared" si="231"/>
        <v>-1.398617039</v>
      </c>
      <c r="IJ109" s="75">
        <f t="shared" si="232"/>
        <v>-2.094395102</v>
      </c>
      <c r="IK109" s="75">
        <f t="shared" si="233"/>
        <v>1.614983848</v>
      </c>
    </row>
    <row r="110" ht="12.75" customHeight="1">
      <c r="A110" s="80">
        <f>'Cubic Input'!P114</f>
        <v>0.1421007032</v>
      </c>
      <c r="B110" s="80">
        <f>'Cubic Input'!Q114</f>
        <v>-0.4343955067</v>
      </c>
      <c r="C110" s="80">
        <f>'Cubic Input'!R114</f>
        <v>0.8791941126</v>
      </c>
      <c r="D110" s="80">
        <f>'Cubic Input'!S114</f>
        <v>0.008654526371</v>
      </c>
      <c r="E110" s="80">
        <f t="shared" ref="E110:H110" si="1930">0</f>
        <v>0</v>
      </c>
      <c r="F110" s="80">
        <f t="shared" si="1930"/>
        <v>0</v>
      </c>
      <c r="G110" s="80">
        <f t="shared" si="1930"/>
        <v>0</v>
      </c>
      <c r="H110" s="81">
        <f t="shared" si="1930"/>
        <v>0</v>
      </c>
      <c r="I110" s="65">
        <f>'Cubic Input'!M114</f>
        <v>-0.01041596872</v>
      </c>
      <c r="J110" s="66">
        <f t="shared" si="27"/>
        <v>-0.009796137392</v>
      </c>
      <c r="K110" s="66">
        <f t="shared" si="28"/>
        <v>1.53337575</v>
      </c>
      <c r="L110" s="67">
        <f t="shared" si="29"/>
        <v>-0.009796137392</v>
      </c>
      <c r="M110" s="67">
        <f t="shared" si="30"/>
        <v>0</v>
      </c>
      <c r="N110" s="68">
        <f t="shared" si="31"/>
        <v>1.53337575</v>
      </c>
      <c r="O110" s="68">
        <f t="shared" si="32"/>
        <v>-1.966194598</v>
      </c>
      <c r="P110" s="69">
        <f t="shared" si="33"/>
        <v>1.53337575</v>
      </c>
      <c r="Q110" s="69">
        <f t="shared" si="34"/>
        <v>1.966194598</v>
      </c>
      <c r="R110" s="70">
        <f t="shared" ref="R110:U110" si="1931">ATAN2(A110,E110)</f>
        <v>0</v>
      </c>
      <c r="S110" s="70">
        <f t="shared" si="1931"/>
        <v>3.141592654</v>
      </c>
      <c r="T110" s="70">
        <f t="shared" si="1931"/>
        <v>0</v>
      </c>
      <c r="U110" s="70">
        <f t="shared" si="1931"/>
        <v>0</v>
      </c>
      <c r="V110" s="70">
        <f t="shared" ref="V110:Y110" si="1932">SQRT(POWER(A110,2)+POWER(E110,2))</f>
        <v>0.1421007032</v>
      </c>
      <c r="W110" s="70">
        <f t="shared" si="1932"/>
        <v>0.4343955067</v>
      </c>
      <c r="X110" s="70">
        <f t="shared" si="1932"/>
        <v>0.8791941126</v>
      </c>
      <c r="Y110" s="70">
        <f t="shared" si="1932"/>
        <v>0.008654526371</v>
      </c>
      <c r="Z110" s="71">
        <f t="shared" ref="Z110:AC110" si="1933">R110-$R110</f>
        <v>0</v>
      </c>
      <c r="AA110" s="71">
        <f t="shared" si="1933"/>
        <v>3.141592654</v>
      </c>
      <c r="AB110" s="71">
        <f t="shared" si="1933"/>
        <v>0</v>
      </c>
      <c r="AC110" s="71">
        <f t="shared" si="1933"/>
        <v>0</v>
      </c>
      <c r="AD110" s="71">
        <f t="shared" ref="AD110:AG110" si="1934">V110/$V110</f>
        <v>1</v>
      </c>
      <c r="AE110" s="71">
        <f t="shared" si="1934"/>
        <v>3.056955363</v>
      </c>
      <c r="AF110" s="71">
        <f t="shared" si="1934"/>
        <v>6.187120071</v>
      </c>
      <c r="AG110" s="71">
        <f t="shared" si="1934"/>
        <v>0.06090417696</v>
      </c>
      <c r="AH110" s="80">
        <f t="shared" ref="AH110:AK110" si="1935">AD110*COS(Z110)</f>
        <v>1</v>
      </c>
      <c r="AI110" s="80">
        <f t="shared" si="1935"/>
        <v>-3.056955363</v>
      </c>
      <c r="AJ110" s="80">
        <f t="shared" si="1935"/>
        <v>6.187120071</v>
      </c>
      <c r="AK110" s="80">
        <f t="shared" si="1935"/>
        <v>0.06090417696</v>
      </c>
      <c r="AL110" s="80">
        <f t="shared" ref="AL110:AO110" si="1936">AD110*SIN(Z110)</f>
        <v>0</v>
      </c>
      <c r="AM110" s="80">
        <f t="shared" si="1936"/>
        <v>0</v>
      </c>
      <c r="AN110" s="80">
        <f t="shared" si="1936"/>
        <v>0</v>
      </c>
      <c r="AO110" s="80">
        <f t="shared" si="1936"/>
        <v>0</v>
      </c>
      <c r="AP110" s="50">
        <f t="shared" si="41"/>
        <v>9.424777961</v>
      </c>
      <c r="AQ110" s="72">
        <f t="shared" si="42"/>
        <v>9.424777961</v>
      </c>
      <c r="AR110" s="72">
        <f t="shared" si="43"/>
        <v>3.141592654</v>
      </c>
      <c r="AS110" s="72">
        <f t="shared" si="44"/>
        <v>3.141592654</v>
      </c>
      <c r="AT110" s="73">
        <f t="shared" si="45"/>
        <v>28.56717479</v>
      </c>
      <c r="AU110" s="74">
        <f t="shared" si="46"/>
        <v>28.56717479</v>
      </c>
      <c r="AV110" s="75">
        <f t="shared" si="47"/>
        <v>57.13434959</v>
      </c>
      <c r="AW110" s="75">
        <f t="shared" si="48"/>
        <v>0</v>
      </c>
      <c r="AX110" s="75">
        <f t="shared" si="49"/>
        <v>0</v>
      </c>
      <c r="AY110" s="75">
        <f t="shared" si="50"/>
        <v>57.13434959</v>
      </c>
      <c r="AZ110" s="50">
        <f t="shared" ref="AZ110:BA110" si="1937">AZ$1*AA110</f>
        <v>3.141592654</v>
      </c>
      <c r="BA110" s="50">
        <f t="shared" si="1937"/>
        <v>0</v>
      </c>
      <c r="BB110" s="72">
        <f t="shared" si="52"/>
        <v>3.141592654</v>
      </c>
      <c r="BC110" s="72">
        <f t="shared" si="53"/>
        <v>3.141592654</v>
      </c>
      <c r="BD110" s="72">
        <f t="shared" si="54"/>
        <v>3.141592654</v>
      </c>
      <c r="BE110" s="73">
        <f t="shared" ref="BE110:BF110" si="1938">POWER(AE110,BE$1)</f>
        <v>3.056955363</v>
      </c>
      <c r="BF110" s="73">
        <f t="shared" si="1938"/>
        <v>6.187120071</v>
      </c>
      <c r="BG110" s="74">
        <f t="shared" si="56"/>
        <v>18.91374989</v>
      </c>
      <c r="BH110" s="75">
        <f t="shared" si="57"/>
        <v>-170.223749</v>
      </c>
      <c r="BI110" s="75">
        <f t="shared" si="58"/>
        <v>0</v>
      </c>
      <c r="BJ110" s="75">
        <f t="shared" si="59"/>
        <v>3.141592654</v>
      </c>
      <c r="BK110" s="75">
        <f t="shared" si="60"/>
        <v>170.223749</v>
      </c>
      <c r="BL110" s="50">
        <f t="shared" si="61"/>
        <v>0</v>
      </c>
      <c r="BM110" s="72">
        <f t="shared" si="62"/>
        <v>0</v>
      </c>
      <c r="BN110" s="72">
        <f t="shared" si="63"/>
        <v>0</v>
      </c>
      <c r="BO110" s="72">
        <f t="shared" si="64"/>
        <v>0</v>
      </c>
      <c r="BP110" s="73">
        <f t="shared" si="65"/>
        <v>0.06090417696</v>
      </c>
      <c r="BQ110" s="74">
        <f t="shared" si="66"/>
        <v>0.06090417696</v>
      </c>
      <c r="BR110" s="75">
        <f t="shared" si="67"/>
        <v>-1.644412778</v>
      </c>
      <c r="BS110" s="75">
        <f t="shared" si="68"/>
        <v>0</v>
      </c>
      <c r="BT110" s="75">
        <f t="shared" si="69"/>
        <v>3.141592654</v>
      </c>
      <c r="BU110" s="75">
        <f t="shared" si="70"/>
        <v>1.644412778</v>
      </c>
      <c r="BV110" s="76">
        <f t="shared" ref="BV110:BW110" si="1939">AV110+BH110+BR110</f>
        <v>-114.7338122</v>
      </c>
      <c r="BW110" s="76">
        <f t="shared" si="1939"/>
        <v>0</v>
      </c>
      <c r="BX110" s="76">
        <f t="shared" si="72"/>
        <v>3.141592654</v>
      </c>
      <c r="BY110" s="77">
        <f t="shared" si="73"/>
        <v>114.7338122</v>
      </c>
      <c r="BZ110" s="50">
        <f t="shared" ref="BZ110:CA110" si="1940">BZ$1*AA110</f>
        <v>6.283185307</v>
      </c>
      <c r="CA110" s="50">
        <f t="shared" si="1940"/>
        <v>0</v>
      </c>
      <c r="CB110" s="72">
        <f t="shared" si="75"/>
        <v>6.283185307</v>
      </c>
      <c r="CC110" s="72">
        <f t="shared" si="76"/>
        <v>0</v>
      </c>
      <c r="CD110" s="72">
        <f t="shared" si="77"/>
        <v>0</v>
      </c>
      <c r="CE110" s="73">
        <f t="shared" ref="CE110:CF110" si="1941">POWER(AE110,CE$1)</f>
        <v>9.344976094</v>
      </c>
      <c r="CF110" s="73">
        <f t="shared" si="1941"/>
        <v>38.28045478</v>
      </c>
      <c r="CG110" s="74">
        <f t="shared" si="79"/>
        <v>357.7299348</v>
      </c>
      <c r="CH110" s="75">
        <f t="shared" si="80"/>
        <v>-357.7299348</v>
      </c>
      <c r="CI110" s="75">
        <f t="shared" si="81"/>
        <v>0</v>
      </c>
      <c r="CJ110" s="75">
        <f t="shared" si="82"/>
        <v>3.141592654</v>
      </c>
      <c r="CK110" s="75">
        <f t="shared" si="83"/>
        <v>357.7299348</v>
      </c>
      <c r="CL110" s="50">
        <f t="shared" si="84"/>
        <v>0</v>
      </c>
      <c r="CM110" s="72">
        <f t="shared" si="85"/>
        <v>0</v>
      </c>
      <c r="CN110" s="72">
        <f t="shared" si="86"/>
        <v>0</v>
      </c>
      <c r="CO110" s="72">
        <f t="shared" si="87"/>
        <v>0</v>
      </c>
      <c r="CP110" s="73">
        <f t="shared" si="88"/>
        <v>236.8457701</v>
      </c>
      <c r="CQ110" s="74">
        <f t="shared" si="89"/>
        <v>236.8457701</v>
      </c>
      <c r="CR110" s="75">
        <f t="shared" si="90"/>
        <v>947.3830804</v>
      </c>
      <c r="CS110" s="75">
        <f t="shared" si="91"/>
        <v>0</v>
      </c>
      <c r="CT110" s="75">
        <f t="shared" si="92"/>
        <v>0</v>
      </c>
      <c r="CU110" s="75">
        <f t="shared" si="93"/>
        <v>947.3830804</v>
      </c>
      <c r="CV110" s="50">
        <f t="shared" si="94"/>
        <v>9.424777961</v>
      </c>
      <c r="CW110" s="50">
        <f t="shared" si="95"/>
        <v>0</v>
      </c>
      <c r="CX110" s="72">
        <f t="shared" si="96"/>
        <v>9.424777961</v>
      </c>
      <c r="CY110" s="72">
        <f t="shared" si="97"/>
        <v>3.141592654</v>
      </c>
      <c r="CZ110" s="72">
        <f t="shared" si="98"/>
        <v>3.141592654</v>
      </c>
      <c r="DA110" s="73">
        <f t="shared" si="99"/>
        <v>28.56717479</v>
      </c>
      <c r="DB110" s="73">
        <f t="shared" si="100"/>
        <v>0.06090417696</v>
      </c>
      <c r="DC110" s="74">
        <f t="shared" si="101"/>
        <v>1.739860269</v>
      </c>
      <c r="DD110" s="75">
        <f t="shared" si="102"/>
        <v>-6.959441075</v>
      </c>
      <c r="DE110" s="75">
        <f t="shared" si="103"/>
        <v>0</v>
      </c>
      <c r="DF110" s="75">
        <f t="shared" si="104"/>
        <v>3.141592654</v>
      </c>
      <c r="DG110" s="75">
        <f t="shared" si="105"/>
        <v>6.959441075</v>
      </c>
      <c r="DH110" s="50">
        <f t="shared" ref="DH110:DJ110" si="1942">DH$1*AA110</f>
        <v>3.141592654</v>
      </c>
      <c r="DI110" s="50">
        <f t="shared" si="1942"/>
        <v>0</v>
      </c>
      <c r="DJ110" s="50">
        <f t="shared" si="1942"/>
        <v>0</v>
      </c>
      <c r="DK110" s="72">
        <f t="shared" si="107"/>
        <v>3.141592654</v>
      </c>
      <c r="DL110" s="72">
        <f t="shared" si="108"/>
        <v>3.141592654</v>
      </c>
      <c r="DM110" s="72">
        <f t="shared" si="109"/>
        <v>3.141592654</v>
      </c>
      <c r="DN110" s="73">
        <f t="shared" ref="DN110:DP110" si="1943">POWER(AE110,DN$1)</f>
        <v>3.056955363</v>
      </c>
      <c r="DO110" s="73">
        <f t="shared" si="1943"/>
        <v>6.187120071</v>
      </c>
      <c r="DP110" s="73">
        <f t="shared" si="1943"/>
        <v>0.06090417696</v>
      </c>
      <c r="DQ110" s="74">
        <f t="shared" si="111"/>
        <v>1.15192637</v>
      </c>
      <c r="DR110" s="75">
        <f t="shared" si="112"/>
        <v>20.73467466</v>
      </c>
      <c r="DS110" s="75">
        <f t="shared" si="113"/>
        <v>0</v>
      </c>
      <c r="DT110" s="75">
        <f t="shared" si="114"/>
        <v>0</v>
      </c>
      <c r="DU110" s="75">
        <f t="shared" si="115"/>
        <v>20.73467466</v>
      </c>
      <c r="DV110" s="50">
        <f t="shared" si="116"/>
        <v>0</v>
      </c>
      <c r="DW110" s="72">
        <f t="shared" si="117"/>
        <v>0</v>
      </c>
      <c r="DX110" s="72">
        <f t="shared" si="118"/>
        <v>0</v>
      </c>
      <c r="DY110" s="72">
        <f t="shared" si="119"/>
        <v>0</v>
      </c>
      <c r="DZ110" s="73">
        <f t="shared" si="120"/>
        <v>0.003709318771</v>
      </c>
      <c r="EA110" s="74">
        <f t="shared" si="121"/>
        <v>0.003709318771</v>
      </c>
      <c r="EB110" s="75">
        <f t="shared" si="122"/>
        <v>0.1001516068</v>
      </c>
      <c r="EC110" s="75">
        <f t="shared" si="123"/>
        <v>0</v>
      </c>
      <c r="ED110" s="75">
        <f t="shared" si="124"/>
        <v>0</v>
      </c>
      <c r="EE110" s="75">
        <f t="shared" si="125"/>
        <v>0.1001516068</v>
      </c>
      <c r="EF110" s="76">
        <f t="shared" ref="EF110:EG110" si="1944">CH110+CR110+DD110+DR110+EB110</f>
        <v>603.5285308</v>
      </c>
      <c r="EG110" s="76">
        <f t="shared" si="1944"/>
        <v>0</v>
      </c>
      <c r="EH110" s="76">
        <f t="shared" si="127"/>
        <v>0</v>
      </c>
      <c r="EI110" s="77">
        <f t="shared" si="128"/>
        <v>603.5285308</v>
      </c>
      <c r="EJ110" s="50">
        <f t="shared" si="129"/>
        <v>0</v>
      </c>
      <c r="EK110" s="72">
        <f t="shared" si="130"/>
        <v>0</v>
      </c>
      <c r="EL110" s="72">
        <f t="shared" si="131"/>
        <v>0</v>
      </c>
      <c r="EM110" s="72">
        <f t="shared" si="132"/>
        <v>0</v>
      </c>
      <c r="EN110" s="73">
        <f t="shared" si="133"/>
        <v>24.56681768</v>
      </c>
      <c r="EO110" s="74">
        <f t="shared" si="134"/>
        <v>24.56681768</v>
      </c>
      <c r="EP110" s="75">
        <f t="shared" si="135"/>
        <v>127.6529292</v>
      </c>
      <c r="EQ110" s="75">
        <f t="shared" si="136"/>
        <v>0</v>
      </c>
      <c r="ER110" s="75">
        <f t="shared" si="137"/>
        <v>0</v>
      </c>
      <c r="ES110" s="75">
        <f t="shared" si="138"/>
        <v>127.6529292</v>
      </c>
      <c r="ET110" s="76">
        <f t="shared" ref="ET110:EU110" si="1945">BV110+EP110</f>
        <v>12.91911702</v>
      </c>
      <c r="EU110" s="76">
        <f t="shared" si="1945"/>
        <v>0</v>
      </c>
      <c r="EV110" s="76">
        <f t="shared" si="140"/>
        <v>0</v>
      </c>
      <c r="EW110" s="77">
        <f t="shared" si="141"/>
        <v>12.91911702</v>
      </c>
      <c r="EX110" s="50">
        <f t="shared" si="142"/>
        <v>0</v>
      </c>
      <c r="EY110" s="72">
        <f t="shared" si="143"/>
        <v>0</v>
      </c>
      <c r="EZ110" s="72">
        <f t="shared" si="144"/>
        <v>0</v>
      </c>
      <c r="FA110" s="72">
        <f t="shared" si="145"/>
        <v>0</v>
      </c>
      <c r="FB110" s="73">
        <f t="shared" si="146"/>
        <v>2.346448053</v>
      </c>
      <c r="FC110" s="74">
        <f t="shared" si="147"/>
        <v>2.346448053</v>
      </c>
      <c r="FD110" s="75">
        <f t="shared" si="148"/>
        <v>0.6207923513</v>
      </c>
      <c r="FE110" s="75">
        <f t="shared" si="149"/>
        <v>0</v>
      </c>
      <c r="FF110" s="75">
        <f t="shared" si="150"/>
        <v>0</v>
      </c>
      <c r="FG110" s="75">
        <f t="shared" si="151"/>
        <v>0.6207923513</v>
      </c>
      <c r="FH110" s="50">
        <f t="shared" si="152"/>
        <v>6.283185307</v>
      </c>
      <c r="FI110" s="72">
        <f t="shared" si="153"/>
        <v>6.283185307</v>
      </c>
      <c r="FJ110" s="72">
        <f t="shared" si="154"/>
        <v>0</v>
      </c>
      <c r="FK110" s="72">
        <f t="shared" si="155"/>
        <v>0</v>
      </c>
      <c r="FL110" s="73">
        <f t="shared" si="156"/>
        <v>9.344976094</v>
      </c>
      <c r="FM110" s="74">
        <f t="shared" si="157"/>
        <v>9.344976094</v>
      </c>
      <c r="FN110" s="75">
        <f t="shared" si="158"/>
        <v>-9.344976094</v>
      </c>
      <c r="FO110" s="75">
        <f t="shared" si="159"/>
        <v>0</v>
      </c>
      <c r="FP110" s="75">
        <f t="shared" si="160"/>
        <v>3.141592654</v>
      </c>
      <c r="FQ110" s="75">
        <f t="shared" si="161"/>
        <v>9.344976094</v>
      </c>
      <c r="FR110" s="76">
        <f t="shared" si="162"/>
        <v>9.21638412</v>
      </c>
      <c r="FS110" s="76">
        <f t="shared" si="163"/>
        <v>0</v>
      </c>
      <c r="FT110" s="76">
        <f t="shared" si="164"/>
        <v>0</v>
      </c>
      <c r="FU110" s="77">
        <f t="shared" si="165"/>
        <v>9.21638412</v>
      </c>
      <c r="FV110" s="50">
        <f t="shared" si="166"/>
        <v>0</v>
      </c>
      <c r="FW110" s="50">
        <f t="shared" si="167"/>
        <v>0</v>
      </c>
      <c r="FX110" s="72">
        <f t="shared" si="168"/>
        <v>0</v>
      </c>
      <c r="FY110" s="72">
        <f t="shared" si="169"/>
        <v>0</v>
      </c>
      <c r="FZ110" s="72">
        <f t="shared" si="170"/>
        <v>0</v>
      </c>
      <c r="GA110" s="73">
        <f t="shared" si="171"/>
        <v>9.21638412</v>
      </c>
      <c r="GB110" s="73">
        <f t="shared" si="172"/>
        <v>1.610844589</v>
      </c>
      <c r="GC110" s="74">
        <f t="shared" si="173"/>
        <v>14.84616249</v>
      </c>
      <c r="GD110" s="75">
        <f t="shared" si="174"/>
        <v>1.64957361</v>
      </c>
      <c r="GE110" s="75">
        <f t="shared" si="175"/>
        <v>0</v>
      </c>
      <c r="GF110" s="75">
        <f t="shared" si="176"/>
        <v>0</v>
      </c>
      <c r="GG110" s="75">
        <f t="shared" si="177"/>
        <v>1.64957361</v>
      </c>
      <c r="GH110" s="78">
        <f t="shared" si="178"/>
        <v>-0.5</v>
      </c>
      <c r="GI110" s="78">
        <f t="shared" si="179"/>
        <v>-0.8660254038</v>
      </c>
      <c r="GJ110" s="78">
        <f t="shared" si="180"/>
        <v>-2.094395102</v>
      </c>
      <c r="GK110" s="78">
        <f t="shared" si="181"/>
        <v>1</v>
      </c>
      <c r="GL110" s="79">
        <f t="shared" si="182"/>
        <v>-0.5</v>
      </c>
      <c r="GM110" s="79">
        <f t="shared" si="183"/>
        <v>0.8660254038</v>
      </c>
      <c r="GN110" s="79">
        <f t="shared" si="184"/>
        <v>2.094395102</v>
      </c>
      <c r="GO110" s="79">
        <f t="shared" si="185"/>
        <v>1</v>
      </c>
      <c r="GP110" s="50">
        <f t="shared" si="186"/>
        <v>-2.094395102</v>
      </c>
      <c r="GQ110" s="50">
        <f t="shared" si="187"/>
        <v>0</v>
      </c>
      <c r="GR110" s="72">
        <f t="shared" si="188"/>
        <v>-2.094395102</v>
      </c>
      <c r="GS110" s="72">
        <f t="shared" si="189"/>
        <v>-2.094395102</v>
      </c>
      <c r="GT110" s="72">
        <f t="shared" si="190"/>
        <v>-2.094395102</v>
      </c>
      <c r="GU110" s="73">
        <f t="shared" si="191"/>
        <v>1</v>
      </c>
      <c r="GV110" s="73">
        <f t="shared" si="192"/>
        <v>0.6207923513</v>
      </c>
      <c r="GW110" s="74">
        <f t="shared" si="193"/>
        <v>0.6207923513</v>
      </c>
      <c r="GX110" s="75">
        <f t="shared" si="194"/>
        <v>-0.3103961757</v>
      </c>
      <c r="GY110" s="75">
        <f t="shared" si="195"/>
        <v>-0.5376219467</v>
      </c>
      <c r="GZ110" s="75">
        <f t="shared" si="196"/>
        <v>-2.094395102</v>
      </c>
      <c r="HA110" s="75">
        <f t="shared" si="197"/>
        <v>0.6207923513</v>
      </c>
      <c r="HB110" s="50">
        <f t="shared" si="198"/>
        <v>2.094395102</v>
      </c>
      <c r="HC110" s="50">
        <f t="shared" si="199"/>
        <v>0</v>
      </c>
      <c r="HD110" s="72">
        <f t="shared" si="200"/>
        <v>2.094395102</v>
      </c>
      <c r="HE110" s="72">
        <f t="shared" si="201"/>
        <v>2.094395102</v>
      </c>
      <c r="HF110" s="72">
        <f t="shared" si="202"/>
        <v>2.094395102</v>
      </c>
      <c r="HG110" s="73">
        <f t="shared" si="203"/>
        <v>1</v>
      </c>
      <c r="HH110" s="73">
        <f t="shared" si="204"/>
        <v>1.64957361</v>
      </c>
      <c r="HI110" s="74">
        <f t="shared" si="205"/>
        <v>1.64957361</v>
      </c>
      <c r="HJ110" s="75">
        <f t="shared" si="206"/>
        <v>-0.8247868049</v>
      </c>
      <c r="HK110" s="75">
        <f t="shared" si="207"/>
        <v>1.428572652</v>
      </c>
      <c r="HL110" s="75">
        <f t="shared" si="208"/>
        <v>2.094395102</v>
      </c>
      <c r="HM110" s="75">
        <f t="shared" si="209"/>
        <v>1.64957361</v>
      </c>
      <c r="HN110" s="50">
        <f t="shared" si="210"/>
        <v>2.094395102</v>
      </c>
      <c r="HO110" s="50">
        <f t="shared" si="211"/>
        <v>0</v>
      </c>
      <c r="HP110" s="72">
        <f t="shared" si="212"/>
        <v>2.094395102</v>
      </c>
      <c r="HQ110" s="72">
        <f t="shared" si="213"/>
        <v>2.094395102</v>
      </c>
      <c r="HR110" s="72">
        <f t="shared" si="214"/>
        <v>2.094395102</v>
      </c>
      <c r="HS110" s="73">
        <f t="shared" si="215"/>
        <v>1</v>
      </c>
      <c r="HT110" s="73">
        <f t="shared" si="216"/>
        <v>0.6207923513</v>
      </c>
      <c r="HU110" s="74">
        <f t="shared" si="217"/>
        <v>0.6207923513</v>
      </c>
      <c r="HV110" s="75">
        <f t="shared" si="218"/>
        <v>-0.3103961757</v>
      </c>
      <c r="HW110" s="75">
        <f t="shared" si="219"/>
        <v>0.5376219467</v>
      </c>
      <c r="HX110" s="75">
        <f t="shared" si="220"/>
        <v>2.094395102</v>
      </c>
      <c r="HY110" s="75">
        <f t="shared" si="221"/>
        <v>0.6207923513</v>
      </c>
      <c r="HZ110" s="50">
        <f t="shared" si="222"/>
        <v>-2.094395102</v>
      </c>
      <c r="IA110" s="50">
        <f t="shared" si="223"/>
        <v>0</v>
      </c>
      <c r="IB110" s="72">
        <f t="shared" si="224"/>
        <v>-2.094395102</v>
      </c>
      <c r="IC110" s="72">
        <f t="shared" si="225"/>
        <v>-2.094395102</v>
      </c>
      <c r="ID110" s="72">
        <f t="shared" si="226"/>
        <v>-2.094395102</v>
      </c>
      <c r="IE110" s="73">
        <f t="shared" si="227"/>
        <v>1</v>
      </c>
      <c r="IF110" s="73">
        <f t="shared" si="228"/>
        <v>1.64957361</v>
      </c>
      <c r="IG110" s="74">
        <f t="shared" si="229"/>
        <v>1.64957361</v>
      </c>
      <c r="IH110" s="75">
        <f t="shared" si="230"/>
        <v>-0.8247868049</v>
      </c>
      <c r="II110" s="75">
        <f t="shared" si="231"/>
        <v>-1.428572652</v>
      </c>
      <c r="IJ110" s="75">
        <f t="shared" si="232"/>
        <v>-2.094395102</v>
      </c>
      <c r="IK110" s="75">
        <f t="shared" si="233"/>
        <v>1.64957361</v>
      </c>
    </row>
    <row r="111" ht="12.75" customHeight="1">
      <c r="A111" s="80">
        <f>'Cubic Input'!P115</f>
        <v>0.1421007032</v>
      </c>
      <c r="B111" s="80">
        <f>'Cubic Input'!Q115</f>
        <v>-0.5272958344</v>
      </c>
      <c r="C111" s="80">
        <f>'Cubic Input'!R115</f>
        <v>0.8619960188</v>
      </c>
      <c r="D111" s="80">
        <f>'Cubic Input'!S115</f>
        <v>-0.002499056043</v>
      </c>
      <c r="E111" s="80">
        <f t="shared" ref="E111:H111" si="1946">0</f>
        <v>0</v>
      </c>
      <c r="F111" s="80">
        <f t="shared" si="1946"/>
        <v>0</v>
      </c>
      <c r="G111" s="80">
        <f t="shared" si="1946"/>
        <v>0</v>
      </c>
      <c r="H111" s="81">
        <f t="shared" si="1946"/>
        <v>0</v>
      </c>
      <c r="I111" s="65">
        <f>'Cubic Input'!M115</f>
        <v>0.00344079736</v>
      </c>
      <c r="J111" s="66">
        <f t="shared" si="27"/>
        <v>0.002904306103</v>
      </c>
      <c r="K111" s="66">
        <f t="shared" si="28"/>
        <v>1.853907541</v>
      </c>
      <c r="L111" s="67">
        <f t="shared" si="29"/>
        <v>0.002904306103</v>
      </c>
      <c r="M111" s="67">
        <f t="shared" si="30"/>
        <v>0</v>
      </c>
      <c r="N111" s="68">
        <f t="shared" si="31"/>
        <v>1.853907541</v>
      </c>
      <c r="O111" s="68">
        <f t="shared" si="32"/>
        <v>-1.618131874</v>
      </c>
      <c r="P111" s="69">
        <f t="shared" si="33"/>
        <v>1.853907541</v>
      </c>
      <c r="Q111" s="69">
        <f t="shared" si="34"/>
        <v>1.618131874</v>
      </c>
      <c r="R111" s="70">
        <f t="shared" ref="R111:U111" si="1947">ATAN2(A111,E111)</f>
        <v>0</v>
      </c>
      <c r="S111" s="70">
        <f t="shared" si="1947"/>
        <v>3.141592654</v>
      </c>
      <c r="T111" s="70">
        <f t="shared" si="1947"/>
        <v>0</v>
      </c>
      <c r="U111" s="70">
        <f t="shared" si="1947"/>
        <v>3.141592654</v>
      </c>
      <c r="V111" s="70">
        <f t="shared" ref="V111:Y111" si="1948">SQRT(POWER(A111,2)+POWER(E111,2))</f>
        <v>0.1421007032</v>
      </c>
      <c r="W111" s="70">
        <f t="shared" si="1948"/>
        <v>0.5272958344</v>
      </c>
      <c r="X111" s="70">
        <f t="shared" si="1948"/>
        <v>0.8619960188</v>
      </c>
      <c r="Y111" s="70">
        <f t="shared" si="1948"/>
        <v>0.002499056043</v>
      </c>
      <c r="Z111" s="71">
        <f t="shared" ref="Z111:AC111" si="1949">R111-$R111</f>
        <v>0</v>
      </c>
      <c r="AA111" s="71">
        <f t="shared" si="1949"/>
        <v>3.141592654</v>
      </c>
      <c r="AB111" s="71">
        <f t="shared" si="1949"/>
        <v>0</v>
      </c>
      <c r="AC111" s="71">
        <f t="shared" si="1949"/>
        <v>3.141592654</v>
      </c>
      <c r="AD111" s="71">
        <f t="shared" ref="AD111:AG111" si="1950">V111/$V111</f>
        <v>1</v>
      </c>
      <c r="AE111" s="71">
        <f t="shared" si="1950"/>
        <v>3.710719389</v>
      </c>
      <c r="AF111" s="71">
        <f t="shared" si="1950"/>
        <v>6.066092565</v>
      </c>
      <c r="AG111" s="71">
        <f t="shared" si="1950"/>
        <v>0.01758651426</v>
      </c>
      <c r="AH111" s="80">
        <f t="shared" ref="AH111:AK111" si="1951">AD111*COS(Z111)</f>
        <v>1</v>
      </c>
      <c r="AI111" s="80">
        <f t="shared" si="1951"/>
        <v>-3.710719389</v>
      </c>
      <c r="AJ111" s="80">
        <f t="shared" si="1951"/>
        <v>6.066092565</v>
      </c>
      <c r="AK111" s="80">
        <f t="shared" si="1951"/>
        <v>-0.01758651426</v>
      </c>
      <c r="AL111" s="80">
        <f t="shared" ref="AL111:AO111" si="1952">AD111*SIN(Z111)</f>
        <v>0</v>
      </c>
      <c r="AM111" s="80">
        <f t="shared" si="1952"/>
        <v>0</v>
      </c>
      <c r="AN111" s="80">
        <f t="shared" si="1952"/>
        <v>0</v>
      </c>
      <c r="AO111" s="80">
        <f t="shared" si="1952"/>
        <v>0</v>
      </c>
      <c r="AP111" s="50">
        <f t="shared" si="41"/>
        <v>9.424777961</v>
      </c>
      <c r="AQ111" s="72">
        <f t="shared" si="42"/>
        <v>9.424777961</v>
      </c>
      <c r="AR111" s="72">
        <f t="shared" si="43"/>
        <v>3.141592654</v>
      </c>
      <c r="AS111" s="72">
        <f t="shared" si="44"/>
        <v>3.141592654</v>
      </c>
      <c r="AT111" s="73">
        <f t="shared" si="45"/>
        <v>51.09452199</v>
      </c>
      <c r="AU111" s="74">
        <f t="shared" si="46"/>
        <v>51.09452199</v>
      </c>
      <c r="AV111" s="75">
        <f t="shared" si="47"/>
        <v>102.189044</v>
      </c>
      <c r="AW111" s="75">
        <f t="shared" si="48"/>
        <v>0</v>
      </c>
      <c r="AX111" s="75">
        <f t="shared" si="49"/>
        <v>0</v>
      </c>
      <c r="AY111" s="75">
        <f t="shared" si="50"/>
        <v>102.189044</v>
      </c>
      <c r="AZ111" s="50">
        <f t="shared" ref="AZ111:BA111" si="1953">AZ$1*AA111</f>
        <v>3.141592654</v>
      </c>
      <c r="BA111" s="50">
        <f t="shared" si="1953"/>
        <v>0</v>
      </c>
      <c r="BB111" s="72">
        <f t="shared" si="52"/>
        <v>3.141592654</v>
      </c>
      <c r="BC111" s="72">
        <f t="shared" si="53"/>
        <v>3.141592654</v>
      </c>
      <c r="BD111" s="72">
        <f t="shared" si="54"/>
        <v>3.141592654</v>
      </c>
      <c r="BE111" s="73">
        <f t="shared" ref="BE111:BF111" si="1954">POWER(AE111,BE$1)</f>
        <v>3.710719389</v>
      </c>
      <c r="BF111" s="73">
        <f t="shared" si="1954"/>
        <v>6.066092565</v>
      </c>
      <c r="BG111" s="74">
        <f t="shared" si="56"/>
        <v>22.5095673</v>
      </c>
      <c r="BH111" s="75">
        <f t="shared" si="57"/>
        <v>-202.5861057</v>
      </c>
      <c r="BI111" s="75">
        <f t="shared" si="58"/>
        <v>0</v>
      </c>
      <c r="BJ111" s="75">
        <f t="shared" si="59"/>
        <v>3.141592654</v>
      </c>
      <c r="BK111" s="75">
        <f t="shared" si="60"/>
        <v>202.5861057</v>
      </c>
      <c r="BL111" s="50">
        <f t="shared" si="61"/>
        <v>3.141592654</v>
      </c>
      <c r="BM111" s="72">
        <f t="shared" si="62"/>
        <v>3.141592654</v>
      </c>
      <c r="BN111" s="72">
        <f t="shared" si="63"/>
        <v>3.141592654</v>
      </c>
      <c r="BO111" s="72">
        <f t="shared" si="64"/>
        <v>3.141592654</v>
      </c>
      <c r="BP111" s="73">
        <f t="shared" si="65"/>
        <v>0.01758651426</v>
      </c>
      <c r="BQ111" s="74">
        <f t="shared" si="66"/>
        <v>0.01758651426</v>
      </c>
      <c r="BR111" s="75">
        <f t="shared" si="67"/>
        <v>0.4748358851</v>
      </c>
      <c r="BS111" s="75">
        <f t="shared" si="68"/>
        <v>0</v>
      </c>
      <c r="BT111" s="75">
        <f t="shared" si="69"/>
        <v>0</v>
      </c>
      <c r="BU111" s="75">
        <f t="shared" si="70"/>
        <v>0.4748358851</v>
      </c>
      <c r="BV111" s="76">
        <f t="shared" ref="BV111:BW111" si="1955">AV111+BH111+BR111</f>
        <v>-99.9222258</v>
      </c>
      <c r="BW111" s="76">
        <f t="shared" si="1955"/>
        <v>0</v>
      </c>
      <c r="BX111" s="76">
        <f t="shared" si="72"/>
        <v>3.141592654</v>
      </c>
      <c r="BY111" s="77">
        <f t="shared" si="73"/>
        <v>99.9222258</v>
      </c>
      <c r="BZ111" s="50">
        <f t="shared" ref="BZ111:CA111" si="1956">BZ$1*AA111</f>
        <v>6.283185307</v>
      </c>
      <c r="CA111" s="50">
        <f t="shared" si="1956"/>
        <v>0</v>
      </c>
      <c r="CB111" s="72">
        <f t="shared" si="75"/>
        <v>6.283185307</v>
      </c>
      <c r="CC111" s="72">
        <f t="shared" si="76"/>
        <v>0</v>
      </c>
      <c r="CD111" s="72">
        <f t="shared" si="77"/>
        <v>0</v>
      </c>
      <c r="CE111" s="73">
        <f t="shared" ref="CE111:CF111" si="1957">POWER(AE111,CE$1)</f>
        <v>13.76943838</v>
      </c>
      <c r="CF111" s="73">
        <f t="shared" si="1957"/>
        <v>36.797479</v>
      </c>
      <c r="CG111" s="74">
        <f t="shared" si="79"/>
        <v>506.6806198</v>
      </c>
      <c r="CH111" s="75">
        <f t="shared" si="80"/>
        <v>-506.6806198</v>
      </c>
      <c r="CI111" s="75">
        <f t="shared" si="81"/>
        <v>0</v>
      </c>
      <c r="CJ111" s="75">
        <f t="shared" si="82"/>
        <v>3.141592654</v>
      </c>
      <c r="CK111" s="75">
        <f t="shared" si="83"/>
        <v>506.6806198</v>
      </c>
      <c r="CL111" s="50">
        <f t="shared" si="84"/>
        <v>0</v>
      </c>
      <c r="CM111" s="72">
        <f t="shared" si="85"/>
        <v>0</v>
      </c>
      <c r="CN111" s="72">
        <f t="shared" si="86"/>
        <v>0</v>
      </c>
      <c r="CO111" s="72">
        <f t="shared" si="87"/>
        <v>0</v>
      </c>
      <c r="CP111" s="73">
        <f t="shared" si="88"/>
        <v>223.2169138</v>
      </c>
      <c r="CQ111" s="74">
        <f t="shared" si="89"/>
        <v>223.2169138</v>
      </c>
      <c r="CR111" s="75">
        <f t="shared" si="90"/>
        <v>892.8676552</v>
      </c>
      <c r="CS111" s="75">
        <f t="shared" si="91"/>
        <v>0</v>
      </c>
      <c r="CT111" s="75">
        <f t="shared" si="92"/>
        <v>0</v>
      </c>
      <c r="CU111" s="75">
        <f t="shared" si="93"/>
        <v>892.8676552</v>
      </c>
      <c r="CV111" s="50">
        <f t="shared" si="94"/>
        <v>9.424777961</v>
      </c>
      <c r="CW111" s="50">
        <f t="shared" si="95"/>
        <v>3.141592654</v>
      </c>
      <c r="CX111" s="72">
        <f t="shared" si="96"/>
        <v>12.56637061</v>
      </c>
      <c r="CY111" s="72">
        <f t="shared" si="97"/>
        <v>0</v>
      </c>
      <c r="CZ111" s="72">
        <f t="shared" si="98"/>
        <v>0</v>
      </c>
      <c r="DA111" s="73">
        <f t="shared" si="99"/>
        <v>51.09452199</v>
      </c>
      <c r="DB111" s="73">
        <f t="shared" si="100"/>
        <v>0.01758651426</v>
      </c>
      <c r="DC111" s="74">
        <f t="shared" si="101"/>
        <v>0.8985745397</v>
      </c>
      <c r="DD111" s="75">
        <f t="shared" si="102"/>
        <v>3.594298159</v>
      </c>
      <c r="DE111" s="75">
        <f t="shared" si="103"/>
        <v>0</v>
      </c>
      <c r="DF111" s="75">
        <f t="shared" si="104"/>
        <v>0</v>
      </c>
      <c r="DG111" s="75">
        <f t="shared" si="105"/>
        <v>3.594298159</v>
      </c>
      <c r="DH111" s="50">
        <f t="shared" ref="DH111:DJ111" si="1958">DH$1*AA111</f>
        <v>3.141592654</v>
      </c>
      <c r="DI111" s="50">
        <f t="shared" si="1958"/>
        <v>0</v>
      </c>
      <c r="DJ111" s="50">
        <f t="shared" si="1958"/>
        <v>3.141592654</v>
      </c>
      <c r="DK111" s="72">
        <f t="shared" si="107"/>
        <v>6.283185307</v>
      </c>
      <c r="DL111" s="72">
        <f t="shared" si="108"/>
        <v>0</v>
      </c>
      <c r="DM111" s="72">
        <f t="shared" si="109"/>
        <v>0</v>
      </c>
      <c r="DN111" s="73">
        <f t="shared" ref="DN111:DP111" si="1959">POWER(AE111,DN$1)</f>
        <v>3.710719389</v>
      </c>
      <c r="DO111" s="73">
        <f t="shared" si="1959"/>
        <v>6.066092565</v>
      </c>
      <c r="DP111" s="73">
        <f t="shared" si="1959"/>
        <v>0.01758651426</v>
      </c>
      <c r="DQ111" s="74">
        <f t="shared" si="111"/>
        <v>0.3958648263</v>
      </c>
      <c r="DR111" s="75">
        <f t="shared" si="112"/>
        <v>-7.125566873</v>
      </c>
      <c r="DS111" s="75">
        <f t="shared" si="113"/>
        <v>0</v>
      </c>
      <c r="DT111" s="75">
        <f t="shared" si="114"/>
        <v>3.141592654</v>
      </c>
      <c r="DU111" s="75">
        <f t="shared" si="115"/>
        <v>7.125566873</v>
      </c>
      <c r="DV111" s="50">
        <f t="shared" si="116"/>
        <v>6.283185307</v>
      </c>
      <c r="DW111" s="72">
        <f t="shared" si="117"/>
        <v>6.283185307</v>
      </c>
      <c r="DX111" s="72">
        <f t="shared" si="118"/>
        <v>0</v>
      </c>
      <c r="DY111" s="72">
        <f t="shared" si="119"/>
        <v>0</v>
      </c>
      <c r="DZ111" s="73">
        <f t="shared" si="120"/>
        <v>0.0003092854839</v>
      </c>
      <c r="EA111" s="74">
        <f t="shared" si="121"/>
        <v>0.0003092854839</v>
      </c>
      <c r="EB111" s="75">
        <f t="shared" si="122"/>
        <v>0.008350708065</v>
      </c>
      <c r="EC111" s="75">
        <f t="shared" si="123"/>
        <v>0</v>
      </c>
      <c r="ED111" s="75">
        <f t="shared" si="124"/>
        <v>0</v>
      </c>
      <c r="EE111" s="75">
        <f t="shared" si="125"/>
        <v>0.008350708065</v>
      </c>
      <c r="EF111" s="76">
        <f t="shared" ref="EF111:EG111" si="1960">CH111+CR111+DD111+DR111+EB111</f>
        <v>382.6641173</v>
      </c>
      <c r="EG111" s="76">
        <f t="shared" si="1960"/>
        <v>0</v>
      </c>
      <c r="EH111" s="76">
        <f t="shared" si="127"/>
        <v>0</v>
      </c>
      <c r="EI111" s="77">
        <f t="shared" si="128"/>
        <v>382.6641173</v>
      </c>
      <c r="EJ111" s="50">
        <f t="shared" si="129"/>
        <v>0</v>
      </c>
      <c r="EK111" s="72">
        <f t="shared" si="130"/>
        <v>0</v>
      </c>
      <c r="EL111" s="72">
        <f t="shared" si="131"/>
        <v>0</v>
      </c>
      <c r="EM111" s="72">
        <f t="shared" si="132"/>
        <v>0</v>
      </c>
      <c r="EN111" s="73">
        <f t="shared" si="133"/>
        <v>19.56180251</v>
      </c>
      <c r="EO111" s="74">
        <f t="shared" si="134"/>
        <v>19.56180251</v>
      </c>
      <c r="EP111" s="75">
        <f t="shared" si="135"/>
        <v>101.6461075</v>
      </c>
      <c r="EQ111" s="75">
        <f t="shared" si="136"/>
        <v>0</v>
      </c>
      <c r="ER111" s="75">
        <f t="shared" si="137"/>
        <v>0</v>
      </c>
      <c r="ES111" s="75">
        <f t="shared" si="138"/>
        <v>101.6461075</v>
      </c>
      <c r="ET111" s="76">
        <f t="shared" ref="ET111:EU111" si="1961">BV111+EP111</f>
        <v>1.723881688</v>
      </c>
      <c r="EU111" s="76">
        <f t="shared" si="1961"/>
        <v>0</v>
      </c>
      <c r="EV111" s="76">
        <f t="shared" si="140"/>
        <v>0</v>
      </c>
      <c r="EW111" s="77">
        <f t="shared" si="141"/>
        <v>1.723881688</v>
      </c>
      <c r="EX111" s="50">
        <f t="shared" si="142"/>
        <v>0</v>
      </c>
      <c r="EY111" s="72">
        <f t="shared" si="143"/>
        <v>0</v>
      </c>
      <c r="EZ111" s="72">
        <f t="shared" si="144"/>
        <v>0</v>
      </c>
      <c r="FA111" s="72">
        <f t="shared" si="145"/>
        <v>0</v>
      </c>
      <c r="FB111" s="73">
        <f t="shared" si="146"/>
        <v>1.199045929</v>
      </c>
      <c r="FC111" s="74">
        <f t="shared" si="147"/>
        <v>1.199045929</v>
      </c>
      <c r="FD111" s="75">
        <f t="shared" si="148"/>
        <v>0.3172277947</v>
      </c>
      <c r="FE111" s="75">
        <f t="shared" si="149"/>
        <v>0</v>
      </c>
      <c r="FF111" s="75">
        <f t="shared" si="150"/>
        <v>0</v>
      </c>
      <c r="FG111" s="75">
        <f t="shared" si="151"/>
        <v>0.3172277947</v>
      </c>
      <c r="FH111" s="50">
        <f t="shared" si="152"/>
        <v>6.283185307</v>
      </c>
      <c r="FI111" s="72">
        <f t="shared" si="153"/>
        <v>6.283185307</v>
      </c>
      <c r="FJ111" s="72">
        <f t="shared" si="154"/>
        <v>0</v>
      </c>
      <c r="FK111" s="72">
        <f t="shared" si="155"/>
        <v>0</v>
      </c>
      <c r="FL111" s="73">
        <f t="shared" si="156"/>
        <v>13.76943838</v>
      </c>
      <c r="FM111" s="74">
        <f t="shared" si="157"/>
        <v>13.76943838</v>
      </c>
      <c r="FN111" s="75">
        <f t="shared" si="158"/>
        <v>-13.76943838</v>
      </c>
      <c r="FO111" s="75">
        <f t="shared" si="159"/>
        <v>0</v>
      </c>
      <c r="FP111" s="75">
        <f t="shared" si="160"/>
        <v>3.141592654</v>
      </c>
      <c r="FQ111" s="75">
        <f t="shared" si="161"/>
        <v>13.76943838</v>
      </c>
      <c r="FR111" s="76">
        <f t="shared" si="162"/>
        <v>4.42883931</v>
      </c>
      <c r="FS111" s="76">
        <f t="shared" si="163"/>
        <v>0</v>
      </c>
      <c r="FT111" s="76">
        <f t="shared" si="164"/>
        <v>0</v>
      </c>
      <c r="FU111" s="77">
        <f t="shared" si="165"/>
        <v>4.42883931</v>
      </c>
      <c r="FV111" s="50">
        <f t="shared" si="166"/>
        <v>0</v>
      </c>
      <c r="FW111" s="50">
        <f t="shared" si="167"/>
        <v>0</v>
      </c>
      <c r="FX111" s="72">
        <f t="shared" si="168"/>
        <v>0</v>
      </c>
      <c r="FY111" s="72">
        <f t="shared" si="169"/>
        <v>0</v>
      </c>
      <c r="FZ111" s="72">
        <f t="shared" si="170"/>
        <v>0</v>
      </c>
      <c r="GA111" s="73">
        <f t="shared" si="171"/>
        <v>4.42883931</v>
      </c>
      <c r="GB111" s="73">
        <f t="shared" si="172"/>
        <v>3.152308898</v>
      </c>
      <c r="GC111" s="74">
        <f t="shared" si="173"/>
        <v>13.96106956</v>
      </c>
      <c r="GD111" s="75">
        <f t="shared" si="174"/>
        <v>1.551229952</v>
      </c>
      <c r="GE111" s="75">
        <f t="shared" si="175"/>
        <v>0</v>
      </c>
      <c r="GF111" s="75">
        <f t="shared" si="176"/>
        <v>0</v>
      </c>
      <c r="GG111" s="75">
        <f t="shared" si="177"/>
        <v>1.551229952</v>
      </c>
      <c r="GH111" s="78">
        <f t="shared" si="178"/>
        <v>-0.5</v>
      </c>
      <c r="GI111" s="78">
        <f t="shared" si="179"/>
        <v>-0.8660254038</v>
      </c>
      <c r="GJ111" s="78">
        <f t="shared" si="180"/>
        <v>-2.094395102</v>
      </c>
      <c r="GK111" s="78">
        <f t="shared" si="181"/>
        <v>1</v>
      </c>
      <c r="GL111" s="79">
        <f t="shared" si="182"/>
        <v>-0.5</v>
      </c>
      <c r="GM111" s="79">
        <f t="shared" si="183"/>
        <v>0.8660254038</v>
      </c>
      <c r="GN111" s="79">
        <f t="shared" si="184"/>
        <v>2.094395102</v>
      </c>
      <c r="GO111" s="79">
        <f t="shared" si="185"/>
        <v>1</v>
      </c>
      <c r="GP111" s="50">
        <f t="shared" si="186"/>
        <v>-2.094395102</v>
      </c>
      <c r="GQ111" s="50">
        <f t="shared" si="187"/>
        <v>0</v>
      </c>
      <c r="GR111" s="72">
        <f t="shared" si="188"/>
        <v>-2.094395102</v>
      </c>
      <c r="GS111" s="72">
        <f t="shared" si="189"/>
        <v>-2.094395102</v>
      </c>
      <c r="GT111" s="72">
        <f t="shared" si="190"/>
        <v>-2.094395102</v>
      </c>
      <c r="GU111" s="73">
        <f t="shared" si="191"/>
        <v>1</v>
      </c>
      <c r="GV111" s="73">
        <f t="shared" si="192"/>
        <v>0.3172277947</v>
      </c>
      <c r="GW111" s="74">
        <f t="shared" si="193"/>
        <v>0.3172277947</v>
      </c>
      <c r="GX111" s="75">
        <f t="shared" si="194"/>
        <v>-0.1586138974</v>
      </c>
      <c r="GY111" s="75">
        <f t="shared" si="195"/>
        <v>-0.274727329</v>
      </c>
      <c r="GZ111" s="75">
        <f t="shared" si="196"/>
        <v>-2.094395102</v>
      </c>
      <c r="HA111" s="75">
        <f t="shared" si="197"/>
        <v>0.3172277947</v>
      </c>
      <c r="HB111" s="50">
        <f t="shared" si="198"/>
        <v>2.094395102</v>
      </c>
      <c r="HC111" s="50">
        <f t="shared" si="199"/>
        <v>0</v>
      </c>
      <c r="HD111" s="72">
        <f t="shared" si="200"/>
        <v>2.094395102</v>
      </c>
      <c r="HE111" s="72">
        <f t="shared" si="201"/>
        <v>2.094395102</v>
      </c>
      <c r="HF111" s="72">
        <f t="shared" si="202"/>
        <v>2.094395102</v>
      </c>
      <c r="HG111" s="73">
        <f t="shared" si="203"/>
        <v>1</v>
      </c>
      <c r="HH111" s="73">
        <f t="shared" si="204"/>
        <v>1.551229952</v>
      </c>
      <c r="HI111" s="74">
        <f t="shared" si="205"/>
        <v>1.551229952</v>
      </c>
      <c r="HJ111" s="75">
        <f t="shared" si="206"/>
        <v>-0.7756149758</v>
      </c>
      <c r="HK111" s="75">
        <f t="shared" si="207"/>
        <v>1.343404545</v>
      </c>
      <c r="HL111" s="75">
        <f t="shared" si="208"/>
        <v>2.094395102</v>
      </c>
      <c r="HM111" s="75">
        <f t="shared" si="209"/>
        <v>1.551229952</v>
      </c>
      <c r="HN111" s="50">
        <f t="shared" si="210"/>
        <v>2.094395102</v>
      </c>
      <c r="HO111" s="50">
        <f t="shared" si="211"/>
        <v>0</v>
      </c>
      <c r="HP111" s="72">
        <f t="shared" si="212"/>
        <v>2.094395102</v>
      </c>
      <c r="HQ111" s="72">
        <f t="shared" si="213"/>
        <v>2.094395102</v>
      </c>
      <c r="HR111" s="72">
        <f t="shared" si="214"/>
        <v>2.094395102</v>
      </c>
      <c r="HS111" s="73">
        <f t="shared" si="215"/>
        <v>1</v>
      </c>
      <c r="HT111" s="73">
        <f t="shared" si="216"/>
        <v>0.3172277947</v>
      </c>
      <c r="HU111" s="74">
        <f t="shared" si="217"/>
        <v>0.3172277947</v>
      </c>
      <c r="HV111" s="75">
        <f t="shared" si="218"/>
        <v>-0.1586138974</v>
      </c>
      <c r="HW111" s="75">
        <f t="shared" si="219"/>
        <v>0.274727329</v>
      </c>
      <c r="HX111" s="75">
        <f t="shared" si="220"/>
        <v>2.094395102</v>
      </c>
      <c r="HY111" s="75">
        <f t="shared" si="221"/>
        <v>0.3172277947</v>
      </c>
      <c r="HZ111" s="50">
        <f t="shared" si="222"/>
        <v>-2.094395102</v>
      </c>
      <c r="IA111" s="50">
        <f t="shared" si="223"/>
        <v>0</v>
      </c>
      <c r="IB111" s="72">
        <f t="shared" si="224"/>
        <v>-2.094395102</v>
      </c>
      <c r="IC111" s="72">
        <f t="shared" si="225"/>
        <v>-2.094395102</v>
      </c>
      <c r="ID111" s="72">
        <f t="shared" si="226"/>
        <v>-2.094395102</v>
      </c>
      <c r="IE111" s="73">
        <f t="shared" si="227"/>
        <v>1</v>
      </c>
      <c r="IF111" s="73">
        <f t="shared" si="228"/>
        <v>1.551229952</v>
      </c>
      <c r="IG111" s="74">
        <f t="shared" si="229"/>
        <v>1.551229952</v>
      </c>
      <c r="IH111" s="75">
        <f t="shared" si="230"/>
        <v>-0.7756149758</v>
      </c>
      <c r="II111" s="75">
        <f t="shared" si="231"/>
        <v>-1.343404545</v>
      </c>
      <c r="IJ111" s="75">
        <f t="shared" si="232"/>
        <v>-2.094395102</v>
      </c>
      <c r="IK111" s="75">
        <f t="shared" si="233"/>
        <v>1.551229952</v>
      </c>
    </row>
    <row r="112" ht="12.75" customHeight="1">
      <c r="A112" s="80">
        <f>'Cubic Input'!P116</f>
        <v>0.1421007032</v>
      </c>
      <c r="B112" s="80">
        <f>'Cubic Input'!Q116</f>
        <v>-0.4636467465</v>
      </c>
      <c r="C112" s="80">
        <f>'Cubic Input'!R116</f>
        <v>0.868806562</v>
      </c>
      <c r="D112" s="80">
        <f>'Cubic Input'!S116</f>
        <v>-0.02029561663</v>
      </c>
      <c r="E112" s="80">
        <f t="shared" ref="E112:H112" si="1962">0</f>
        <v>0</v>
      </c>
      <c r="F112" s="80">
        <f t="shared" si="1962"/>
        <v>0</v>
      </c>
      <c r="G112" s="80">
        <f t="shared" si="1962"/>
        <v>0</v>
      </c>
      <c r="H112" s="81">
        <f t="shared" si="1962"/>
        <v>0</v>
      </c>
      <c r="I112" s="65">
        <f>'Cubic Input'!M116</f>
        <v>0.02020191331</v>
      </c>
      <c r="J112" s="66">
        <f t="shared" si="27"/>
        <v>0.02365683474</v>
      </c>
      <c r="K112" s="66">
        <f t="shared" si="28"/>
        <v>1.619573596</v>
      </c>
      <c r="L112" s="67">
        <f t="shared" si="29"/>
        <v>0.02365683474</v>
      </c>
      <c r="M112" s="67">
        <f t="shared" si="30"/>
        <v>0</v>
      </c>
      <c r="N112" s="68">
        <f t="shared" si="31"/>
        <v>1.619573596</v>
      </c>
      <c r="O112" s="68">
        <f t="shared" si="32"/>
        <v>-1.847802355</v>
      </c>
      <c r="P112" s="69">
        <f t="shared" si="33"/>
        <v>1.619573596</v>
      </c>
      <c r="Q112" s="69">
        <f t="shared" si="34"/>
        <v>1.847802355</v>
      </c>
      <c r="R112" s="70">
        <f t="shared" ref="R112:U112" si="1963">ATAN2(A112,E112)</f>
        <v>0</v>
      </c>
      <c r="S112" s="70">
        <f t="shared" si="1963"/>
        <v>3.141592654</v>
      </c>
      <c r="T112" s="70">
        <f t="shared" si="1963"/>
        <v>0</v>
      </c>
      <c r="U112" s="70">
        <f t="shared" si="1963"/>
        <v>3.141592654</v>
      </c>
      <c r="V112" s="70">
        <f t="shared" ref="V112:Y112" si="1964">SQRT(POWER(A112,2)+POWER(E112,2))</f>
        <v>0.1421007032</v>
      </c>
      <c r="W112" s="70">
        <f t="shared" si="1964"/>
        <v>0.4636467465</v>
      </c>
      <c r="X112" s="70">
        <f t="shared" si="1964"/>
        <v>0.868806562</v>
      </c>
      <c r="Y112" s="70">
        <f t="shared" si="1964"/>
        <v>0.02029561663</v>
      </c>
      <c r="Z112" s="71">
        <f t="shared" ref="Z112:AC112" si="1965">R112-$R112</f>
        <v>0</v>
      </c>
      <c r="AA112" s="71">
        <f t="shared" si="1965"/>
        <v>3.141592654</v>
      </c>
      <c r="AB112" s="71">
        <f t="shared" si="1965"/>
        <v>0</v>
      </c>
      <c r="AC112" s="71">
        <f t="shared" si="1965"/>
        <v>3.141592654</v>
      </c>
      <c r="AD112" s="71">
        <f t="shared" ref="AD112:AG112" si="1966">V112/$V112</f>
        <v>1</v>
      </c>
      <c r="AE112" s="71">
        <f t="shared" si="1966"/>
        <v>3.262804027</v>
      </c>
      <c r="AF112" s="71">
        <f t="shared" si="1966"/>
        <v>6.114020147</v>
      </c>
      <c r="AG112" s="71">
        <f t="shared" si="1966"/>
        <v>0.142825589</v>
      </c>
      <c r="AH112" s="80">
        <f t="shared" ref="AH112:AK112" si="1967">AD112*COS(Z112)</f>
        <v>1</v>
      </c>
      <c r="AI112" s="80">
        <f t="shared" si="1967"/>
        <v>-3.262804027</v>
      </c>
      <c r="AJ112" s="80">
        <f t="shared" si="1967"/>
        <v>6.114020147</v>
      </c>
      <c r="AK112" s="80">
        <f t="shared" si="1967"/>
        <v>-0.142825589</v>
      </c>
      <c r="AL112" s="80">
        <f t="shared" ref="AL112:AO112" si="1968">AD112*SIN(Z112)</f>
        <v>0</v>
      </c>
      <c r="AM112" s="80">
        <f t="shared" si="1968"/>
        <v>0</v>
      </c>
      <c r="AN112" s="80">
        <f t="shared" si="1968"/>
        <v>0</v>
      </c>
      <c r="AO112" s="80">
        <f t="shared" si="1968"/>
        <v>0</v>
      </c>
      <c r="AP112" s="50">
        <f t="shared" si="41"/>
        <v>9.424777961</v>
      </c>
      <c r="AQ112" s="72">
        <f t="shared" si="42"/>
        <v>9.424777961</v>
      </c>
      <c r="AR112" s="72">
        <f t="shared" si="43"/>
        <v>3.141592654</v>
      </c>
      <c r="AS112" s="72">
        <f t="shared" si="44"/>
        <v>3.141592654</v>
      </c>
      <c r="AT112" s="73">
        <f t="shared" si="45"/>
        <v>34.73545316</v>
      </c>
      <c r="AU112" s="74">
        <f t="shared" si="46"/>
        <v>34.73545316</v>
      </c>
      <c r="AV112" s="75">
        <f t="shared" si="47"/>
        <v>69.47090632</v>
      </c>
      <c r="AW112" s="75">
        <f t="shared" si="48"/>
        <v>0</v>
      </c>
      <c r="AX112" s="75">
        <f t="shared" si="49"/>
        <v>0</v>
      </c>
      <c r="AY112" s="75">
        <f t="shared" si="50"/>
        <v>69.47090632</v>
      </c>
      <c r="AZ112" s="50">
        <f t="shared" ref="AZ112:BA112" si="1969">AZ$1*AA112</f>
        <v>3.141592654</v>
      </c>
      <c r="BA112" s="50">
        <f t="shared" si="1969"/>
        <v>0</v>
      </c>
      <c r="BB112" s="72">
        <f t="shared" si="52"/>
        <v>3.141592654</v>
      </c>
      <c r="BC112" s="72">
        <f t="shared" si="53"/>
        <v>3.141592654</v>
      </c>
      <c r="BD112" s="72">
        <f t="shared" si="54"/>
        <v>3.141592654</v>
      </c>
      <c r="BE112" s="73">
        <f t="shared" ref="BE112:BF112" si="1970">POWER(AE112,BE$1)</f>
        <v>3.262804027</v>
      </c>
      <c r="BF112" s="73">
        <f t="shared" si="1970"/>
        <v>6.114020147</v>
      </c>
      <c r="BG112" s="74">
        <f t="shared" si="56"/>
        <v>19.94884956</v>
      </c>
      <c r="BH112" s="75">
        <f t="shared" si="57"/>
        <v>-179.539646</v>
      </c>
      <c r="BI112" s="75">
        <f t="shared" si="58"/>
        <v>0</v>
      </c>
      <c r="BJ112" s="75">
        <f t="shared" si="59"/>
        <v>3.141592654</v>
      </c>
      <c r="BK112" s="75">
        <f t="shared" si="60"/>
        <v>179.539646</v>
      </c>
      <c r="BL112" s="50">
        <f t="shared" si="61"/>
        <v>3.141592654</v>
      </c>
      <c r="BM112" s="72">
        <f t="shared" si="62"/>
        <v>3.141592654</v>
      </c>
      <c r="BN112" s="72">
        <f t="shared" si="63"/>
        <v>3.141592654</v>
      </c>
      <c r="BO112" s="72">
        <f t="shared" si="64"/>
        <v>3.141592654</v>
      </c>
      <c r="BP112" s="73">
        <f t="shared" si="65"/>
        <v>0.142825589</v>
      </c>
      <c r="BQ112" s="74">
        <f t="shared" si="66"/>
        <v>0.142825589</v>
      </c>
      <c r="BR112" s="75">
        <f t="shared" si="67"/>
        <v>3.856290903</v>
      </c>
      <c r="BS112" s="75">
        <f t="shared" si="68"/>
        <v>0</v>
      </c>
      <c r="BT112" s="75">
        <f t="shared" si="69"/>
        <v>0</v>
      </c>
      <c r="BU112" s="75">
        <f t="shared" si="70"/>
        <v>3.856290903</v>
      </c>
      <c r="BV112" s="76">
        <f t="shared" ref="BV112:BW112" si="1971">AV112+BH112+BR112</f>
        <v>-106.2124488</v>
      </c>
      <c r="BW112" s="76">
        <f t="shared" si="1971"/>
        <v>0</v>
      </c>
      <c r="BX112" s="76">
        <f t="shared" si="72"/>
        <v>3.141592654</v>
      </c>
      <c r="BY112" s="77">
        <f t="shared" si="73"/>
        <v>106.2124488</v>
      </c>
      <c r="BZ112" s="50">
        <f t="shared" ref="BZ112:CA112" si="1972">BZ$1*AA112</f>
        <v>6.283185307</v>
      </c>
      <c r="CA112" s="50">
        <f t="shared" si="1972"/>
        <v>0</v>
      </c>
      <c r="CB112" s="72">
        <f t="shared" si="75"/>
        <v>6.283185307</v>
      </c>
      <c r="CC112" s="72">
        <f t="shared" si="76"/>
        <v>0</v>
      </c>
      <c r="CD112" s="72">
        <f t="shared" si="77"/>
        <v>0</v>
      </c>
      <c r="CE112" s="73">
        <f t="shared" ref="CE112:CF112" si="1973">POWER(AE112,CE$1)</f>
        <v>10.64589012</v>
      </c>
      <c r="CF112" s="73">
        <f t="shared" si="1973"/>
        <v>37.38124236</v>
      </c>
      <c r="CG112" s="74">
        <f t="shared" si="79"/>
        <v>397.9565988</v>
      </c>
      <c r="CH112" s="75">
        <f t="shared" si="80"/>
        <v>-397.9565988</v>
      </c>
      <c r="CI112" s="75">
        <f t="shared" si="81"/>
        <v>0</v>
      </c>
      <c r="CJ112" s="75">
        <f t="shared" si="82"/>
        <v>3.141592654</v>
      </c>
      <c r="CK112" s="75">
        <f t="shared" si="83"/>
        <v>397.9565988</v>
      </c>
      <c r="CL112" s="50">
        <f t="shared" si="84"/>
        <v>0</v>
      </c>
      <c r="CM112" s="72">
        <f t="shared" si="85"/>
        <v>0</v>
      </c>
      <c r="CN112" s="72">
        <f t="shared" si="86"/>
        <v>0</v>
      </c>
      <c r="CO112" s="72">
        <f t="shared" si="87"/>
        <v>0</v>
      </c>
      <c r="CP112" s="73">
        <f t="shared" si="88"/>
        <v>228.5496689</v>
      </c>
      <c r="CQ112" s="74">
        <f t="shared" si="89"/>
        <v>228.5496689</v>
      </c>
      <c r="CR112" s="75">
        <f t="shared" si="90"/>
        <v>914.1986757</v>
      </c>
      <c r="CS112" s="75">
        <f t="shared" si="91"/>
        <v>0</v>
      </c>
      <c r="CT112" s="75">
        <f t="shared" si="92"/>
        <v>0</v>
      </c>
      <c r="CU112" s="75">
        <f t="shared" si="93"/>
        <v>914.1986757</v>
      </c>
      <c r="CV112" s="50">
        <f t="shared" si="94"/>
        <v>9.424777961</v>
      </c>
      <c r="CW112" s="50">
        <f t="shared" si="95"/>
        <v>3.141592654</v>
      </c>
      <c r="CX112" s="72">
        <f t="shared" si="96"/>
        <v>12.56637061</v>
      </c>
      <c r="CY112" s="72">
        <f t="shared" si="97"/>
        <v>0</v>
      </c>
      <c r="CZ112" s="72">
        <f t="shared" si="98"/>
        <v>0</v>
      </c>
      <c r="DA112" s="73">
        <f t="shared" si="99"/>
        <v>34.73545316</v>
      </c>
      <c r="DB112" s="73">
        <f t="shared" si="100"/>
        <v>0.142825589</v>
      </c>
      <c r="DC112" s="74">
        <f t="shared" si="101"/>
        <v>4.961111558</v>
      </c>
      <c r="DD112" s="75">
        <f t="shared" si="102"/>
        <v>19.84444623</v>
      </c>
      <c r="DE112" s="75">
        <f t="shared" si="103"/>
        <v>0</v>
      </c>
      <c r="DF112" s="75">
        <f t="shared" si="104"/>
        <v>0</v>
      </c>
      <c r="DG112" s="75">
        <f t="shared" si="105"/>
        <v>19.84444623</v>
      </c>
      <c r="DH112" s="50">
        <f t="shared" ref="DH112:DJ112" si="1974">DH$1*AA112</f>
        <v>3.141592654</v>
      </c>
      <c r="DI112" s="50">
        <f t="shared" si="1974"/>
        <v>0</v>
      </c>
      <c r="DJ112" s="50">
        <f t="shared" si="1974"/>
        <v>3.141592654</v>
      </c>
      <c r="DK112" s="72">
        <f t="shared" si="107"/>
        <v>6.283185307</v>
      </c>
      <c r="DL112" s="72">
        <f t="shared" si="108"/>
        <v>0</v>
      </c>
      <c r="DM112" s="72">
        <f t="shared" si="109"/>
        <v>0</v>
      </c>
      <c r="DN112" s="73">
        <f t="shared" ref="DN112:DP112" si="1975">POWER(AE112,DN$1)</f>
        <v>3.262804027</v>
      </c>
      <c r="DO112" s="73">
        <f t="shared" si="1975"/>
        <v>6.114020147</v>
      </c>
      <c r="DP112" s="73">
        <f t="shared" si="1975"/>
        <v>0.142825589</v>
      </c>
      <c r="DQ112" s="74">
        <f t="shared" si="111"/>
        <v>2.849206189</v>
      </c>
      <c r="DR112" s="75">
        <f t="shared" si="112"/>
        <v>-51.2857114</v>
      </c>
      <c r="DS112" s="75">
        <f t="shared" si="113"/>
        <v>0</v>
      </c>
      <c r="DT112" s="75">
        <f t="shared" si="114"/>
        <v>3.141592654</v>
      </c>
      <c r="DU112" s="75">
        <f t="shared" si="115"/>
        <v>51.2857114</v>
      </c>
      <c r="DV112" s="50">
        <f t="shared" si="116"/>
        <v>6.283185307</v>
      </c>
      <c r="DW112" s="72">
        <f t="shared" si="117"/>
        <v>6.283185307</v>
      </c>
      <c r="DX112" s="72">
        <f t="shared" si="118"/>
        <v>0</v>
      </c>
      <c r="DY112" s="72">
        <f t="shared" si="119"/>
        <v>0</v>
      </c>
      <c r="DZ112" s="73">
        <f t="shared" si="120"/>
        <v>0.02039914888</v>
      </c>
      <c r="EA112" s="74">
        <f t="shared" si="121"/>
        <v>0.02039914888</v>
      </c>
      <c r="EB112" s="75">
        <f t="shared" si="122"/>
        <v>0.5507770197</v>
      </c>
      <c r="EC112" s="75">
        <f t="shared" si="123"/>
        <v>0</v>
      </c>
      <c r="ED112" s="75">
        <f t="shared" si="124"/>
        <v>0</v>
      </c>
      <c r="EE112" s="75">
        <f t="shared" si="125"/>
        <v>0.5507770197</v>
      </c>
      <c r="EF112" s="76">
        <f t="shared" ref="EF112:EG112" si="1976">CH112+CR112+DD112+DR112+EB112</f>
        <v>485.3515888</v>
      </c>
      <c r="EG112" s="76">
        <f t="shared" si="1976"/>
        <v>0</v>
      </c>
      <c r="EH112" s="76">
        <f t="shared" si="127"/>
        <v>0</v>
      </c>
      <c r="EI112" s="77">
        <f t="shared" si="128"/>
        <v>485.3515888</v>
      </c>
      <c r="EJ112" s="50">
        <f t="shared" si="129"/>
        <v>0</v>
      </c>
      <c r="EK112" s="72">
        <f t="shared" si="130"/>
        <v>0</v>
      </c>
      <c r="EL112" s="72">
        <f t="shared" si="131"/>
        <v>0</v>
      </c>
      <c r="EM112" s="72">
        <f t="shared" si="132"/>
        <v>0</v>
      </c>
      <c r="EN112" s="73">
        <f t="shared" si="133"/>
        <v>22.03069651</v>
      </c>
      <c r="EO112" s="74">
        <f t="shared" si="134"/>
        <v>22.03069651</v>
      </c>
      <c r="EP112" s="75">
        <f t="shared" si="135"/>
        <v>114.4748571</v>
      </c>
      <c r="EQ112" s="75">
        <f t="shared" si="136"/>
        <v>0</v>
      </c>
      <c r="ER112" s="75">
        <f t="shared" si="137"/>
        <v>0</v>
      </c>
      <c r="ES112" s="75">
        <f t="shared" si="138"/>
        <v>114.4748571</v>
      </c>
      <c r="ET112" s="76">
        <f t="shared" ref="ET112:EU112" si="1977">BV112+EP112</f>
        <v>8.262408242</v>
      </c>
      <c r="EU112" s="76">
        <f t="shared" si="1977"/>
        <v>0</v>
      </c>
      <c r="EV112" s="76">
        <f t="shared" si="140"/>
        <v>0</v>
      </c>
      <c r="EW112" s="77">
        <f t="shared" si="141"/>
        <v>8.262408242</v>
      </c>
      <c r="EX112" s="50">
        <f t="shared" si="142"/>
        <v>0</v>
      </c>
      <c r="EY112" s="72">
        <f t="shared" si="143"/>
        <v>0</v>
      </c>
      <c r="EZ112" s="72">
        <f t="shared" si="144"/>
        <v>0</v>
      </c>
      <c r="FA112" s="72">
        <f t="shared" si="145"/>
        <v>0</v>
      </c>
      <c r="FB112" s="73">
        <f t="shared" si="146"/>
        <v>2.021632527</v>
      </c>
      <c r="FC112" s="74">
        <f t="shared" si="147"/>
        <v>2.021632527</v>
      </c>
      <c r="FD112" s="75">
        <f t="shared" si="148"/>
        <v>0.5348569333</v>
      </c>
      <c r="FE112" s="75">
        <f t="shared" si="149"/>
        <v>0</v>
      </c>
      <c r="FF112" s="75">
        <f t="shared" si="150"/>
        <v>0</v>
      </c>
      <c r="FG112" s="75">
        <f t="shared" si="151"/>
        <v>0.5348569333</v>
      </c>
      <c r="FH112" s="50">
        <f t="shared" si="152"/>
        <v>6.283185307</v>
      </c>
      <c r="FI112" s="72">
        <f t="shared" si="153"/>
        <v>6.283185307</v>
      </c>
      <c r="FJ112" s="72">
        <f t="shared" si="154"/>
        <v>0</v>
      </c>
      <c r="FK112" s="72">
        <f t="shared" si="155"/>
        <v>0</v>
      </c>
      <c r="FL112" s="73">
        <f t="shared" si="156"/>
        <v>10.64589012</v>
      </c>
      <c r="FM112" s="74">
        <f t="shared" si="157"/>
        <v>10.64589012</v>
      </c>
      <c r="FN112" s="75">
        <f t="shared" si="158"/>
        <v>-10.64589012</v>
      </c>
      <c r="FO112" s="75">
        <f t="shared" si="159"/>
        <v>0</v>
      </c>
      <c r="FP112" s="75">
        <f t="shared" si="160"/>
        <v>3.141592654</v>
      </c>
      <c r="FQ112" s="75">
        <f t="shared" si="161"/>
        <v>10.64589012</v>
      </c>
      <c r="FR112" s="76">
        <f t="shared" si="162"/>
        <v>7.696170321</v>
      </c>
      <c r="FS112" s="76">
        <f t="shared" si="163"/>
        <v>0</v>
      </c>
      <c r="FT112" s="76">
        <f t="shared" si="164"/>
        <v>0</v>
      </c>
      <c r="FU112" s="77">
        <f t="shared" si="165"/>
        <v>7.696170321</v>
      </c>
      <c r="FV112" s="50">
        <f t="shared" si="166"/>
        <v>0</v>
      </c>
      <c r="FW112" s="50">
        <f t="shared" si="167"/>
        <v>0</v>
      </c>
      <c r="FX112" s="72">
        <f t="shared" si="168"/>
        <v>0</v>
      </c>
      <c r="FY112" s="72">
        <f t="shared" si="169"/>
        <v>0</v>
      </c>
      <c r="FZ112" s="72">
        <f t="shared" si="170"/>
        <v>0</v>
      </c>
      <c r="GA112" s="73">
        <f t="shared" si="171"/>
        <v>7.696170321</v>
      </c>
      <c r="GB112" s="73">
        <f t="shared" si="172"/>
        <v>1.869658852</v>
      </c>
      <c r="GC112" s="74">
        <f t="shared" si="173"/>
        <v>14.38921297</v>
      </c>
      <c r="GD112" s="75">
        <f t="shared" si="174"/>
        <v>1.598801441</v>
      </c>
      <c r="GE112" s="75">
        <f t="shared" si="175"/>
        <v>0</v>
      </c>
      <c r="GF112" s="75">
        <f t="shared" si="176"/>
        <v>0</v>
      </c>
      <c r="GG112" s="75">
        <f t="shared" si="177"/>
        <v>1.598801441</v>
      </c>
      <c r="GH112" s="78">
        <f t="shared" si="178"/>
        <v>-0.5</v>
      </c>
      <c r="GI112" s="78">
        <f t="shared" si="179"/>
        <v>-0.8660254038</v>
      </c>
      <c r="GJ112" s="78">
        <f t="shared" si="180"/>
        <v>-2.094395102</v>
      </c>
      <c r="GK112" s="78">
        <f t="shared" si="181"/>
        <v>1</v>
      </c>
      <c r="GL112" s="79">
        <f t="shared" si="182"/>
        <v>-0.5</v>
      </c>
      <c r="GM112" s="79">
        <f t="shared" si="183"/>
        <v>0.8660254038</v>
      </c>
      <c r="GN112" s="79">
        <f t="shared" si="184"/>
        <v>2.094395102</v>
      </c>
      <c r="GO112" s="79">
        <f t="shared" si="185"/>
        <v>1</v>
      </c>
      <c r="GP112" s="50">
        <f t="shared" si="186"/>
        <v>-2.094395102</v>
      </c>
      <c r="GQ112" s="50">
        <f t="shared" si="187"/>
        <v>0</v>
      </c>
      <c r="GR112" s="72">
        <f t="shared" si="188"/>
        <v>-2.094395102</v>
      </c>
      <c r="GS112" s="72">
        <f t="shared" si="189"/>
        <v>-2.094395102</v>
      </c>
      <c r="GT112" s="72">
        <f t="shared" si="190"/>
        <v>-2.094395102</v>
      </c>
      <c r="GU112" s="73">
        <f t="shared" si="191"/>
        <v>1</v>
      </c>
      <c r="GV112" s="73">
        <f t="shared" si="192"/>
        <v>0.5348569333</v>
      </c>
      <c r="GW112" s="74">
        <f t="shared" si="193"/>
        <v>0.5348569333</v>
      </c>
      <c r="GX112" s="75">
        <f t="shared" si="194"/>
        <v>-0.2674284666</v>
      </c>
      <c r="GY112" s="75">
        <f t="shared" si="195"/>
        <v>-0.4631996916</v>
      </c>
      <c r="GZ112" s="75">
        <f t="shared" si="196"/>
        <v>-2.094395102</v>
      </c>
      <c r="HA112" s="75">
        <f t="shared" si="197"/>
        <v>0.5348569333</v>
      </c>
      <c r="HB112" s="50">
        <f t="shared" si="198"/>
        <v>2.094395102</v>
      </c>
      <c r="HC112" s="50">
        <f t="shared" si="199"/>
        <v>0</v>
      </c>
      <c r="HD112" s="72">
        <f t="shared" si="200"/>
        <v>2.094395102</v>
      </c>
      <c r="HE112" s="72">
        <f t="shared" si="201"/>
        <v>2.094395102</v>
      </c>
      <c r="HF112" s="72">
        <f t="shared" si="202"/>
        <v>2.094395102</v>
      </c>
      <c r="HG112" s="73">
        <f t="shared" si="203"/>
        <v>1</v>
      </c>
      <c r="HH112" s="73">
        <f t="shared" si="204"/>
        <v>1.598801441</v>
      </c>
      <c r="HI112" s="74">
        <f t="shared" si="205"/>
        <v>1.598801441</v>
      </c>
      <c r="HJ112" s="75">
        <f t="shared" si="206"/>
        <v>-0.7994007205</v>
      </c>
      <c r="HK112" s="75">
        <f t="shared" si="207"/>
        <v>1.384602664</v>
      </c>
      <c r="HL112" s="75">
        <f t="shared" si="208"/>
        <v>2.094395102</v>
      </c>
      <c r="HM112" s="75">
        <f t="shared" si="209"/>
        <v>1.598801441</v>
      </c>
      <c r="HN112" s="50">
        <f t="shared" si="210"/>
        <v>2.094395102</v>
      </c>
      <c r="HO112" s="50">
        <f t="shared" si="211"/>
        <v>0</v>
      </c>
      <c r="HP112" s="72">
        <f t="shared" si="212"/>
        <v>2.094395102</v>
      </c>
      <c r="HQ112" s="72">
        <f t="shared" si="213"/>
        <v>2.094395102</v>
      </c>
      <c r="HR112" s="72">
        <f t="shared" si="214"/>
        <v>2.094395102</v>
      </c>
      <c r="HS112" s="73">
        <f t="shared" si="215"/>
        <v>1</v>
      </c>
      <c r="HT112" s="73">
        <f t="shared" si="216"/>
        <v>0.5348569333</v>
      </c>
      <c r="HU112" s="74">
        <f t="shared" si="217"/>
        <v>0.5348569333</v>
      </c>
      <c r="HV112" s="75">
        <f t="shared" si="218"/>
        <v>-0.2674284666</v>
      </c>
      <c r="HW112" s="75">
        <f t="shared" si="219"/>
        <v>0.4631996916</v>
      </c>
      <c r="HX112" s="75">
        <f t="shared" si="220"/>
        <v>2.094395102</v>
      </c>
      <c r="HY112" s="75">
        <f t="shared" si="221"/>
        <v>0.5348569333</v>
      </c>
      <c r="HZ112" s="50">
        <f t="shared" si="222"/>
        <v>-2.094395102</v>
      </c>
      <c r="IA112" s="50">
        <f t="shared" si="223"/>
        <v>0</v>
      </c>
      <c r="IB112" s="72">
        <f t="shared" si="224"/>
        <v>-2.094395102</v>
      </c>
      <c r="IC112" s="72">
        <f t="shared" si="225"/>
        <v>-2.094395102</v>
      </c>
      <c r="ID112" s="72">
        <f t="shared" si="226"/>
        <v>-2.094395102</v>
      </c>
      <c r="IE112" s="73">
        <f t="shared" si="227"/>
        <v>1</v>
      </c>
      <c r="IF112" s="73">
        <f t="shared" si="228"/>
        <v>1.598801441</v>
      </c>
      <c r="IG112" s="74">
        <f t="shared" si="229"/>
        <v>1.598801441</v>
      </c>
      <c r="IH112" s="75">
        <f t="shared" si="230"/>
        <v>-0.7994007205</v>
      </c>
      <c r="II112" s="75">
        <f t="shared" si="231"/>
        <v>-1.384602664</v>
      </c>
      <c r="IJ112" s="75">
        <f t="shared" si="232"/>
        <v>-2.094395102</v>
      </c>
      <c r="IK112" s="75">
        <f t="shared" si="233"/>
        <v>1.598801441</v>
      </c>
    </row>
    <row r="113" ht="12.75" customHeight="1">
      <c r="A113" s="80">
        <f>'Cubic Input'!P117</f>
        <v>0.1421007032</v>
      </c>
      <c r="B113" s="80">
        <f>'Cubic Input'!Q117</f>
        <v>-0.3489507746</v>
      </c>
      <c r="C113" s="80">
        <f>'Cubic Input'!R117</f>
        <v>0.8985439806</v>
      </c>
      <c r="D113" s="80">
        <f>'Cubic Input'!S117</f>
        <v>0.08653724551</v>
      </c>
      <c r="E113" s="80">
        <f t="shared" ref="E113:H113" si="1978">0</f>
        <v>0</v>
      </c>
      <c r="F113" s="80">
        <f t="shared" si="1978"/>
        <v>0</v>
      </c>
      <c r="G113" s="80">
        <f t="shared" si="1978"/>
        <v>0</v>
      </c>
      <c r="H113" s="81">
        <f t="shared" si="1978"/>
        <v>0</v>
      </c>
      <c r="I113" s="65">
        <f>'Cubic Input'!M117</f>
        <v>-0.09006751761</v>
      </c>
      <c r="J113" s="66">
        <f t="shared" si="27"/>
        <v>-0.092834842</v>
      </c>
      <c r="K113" s="66">
        <f t="shared" si="28"/>
        <v>1.274246583</v>
      </c>
      <c r="L113" s="67">
        <f t="shared" si="29"/>
        <v>-0.092834842</v>
      </c>
      <c r="M113" s="67">
        <f t="shared" si="30"/>
        <v>0</v>
      </c>
      <c r="N113" s="68">
        <f t="shared" si="31"/>
        <v>1.274246583</v>
      </c>
      <c r="O113" s="68">
        <f t="shared" si="32"/>
        <v>-2.221750387</v>
      </c>
      <c r="P113" s="69">
        <f t="shared" si="33"/>
        <v>1.274246583</v>
      </c>
      <c r="Q113" s="69">
        <f t="shared" si="34"/>
        <v>2.221750387</v>
      </c>
      <c r="R113" s="70">
        <f t="shared" ref="R113:U113" si="1979">ATAN2(A113,E113)</f>
        <v>0</v>
      </c>
      <c r="S113" s="70">
        <f t="shared" si="1979"/>
        <v>3.141592654</v>
      </c>
      <c r="T113" s="70">
        <f t="shared" si="1979"/>
        <v>0</v>
      </c>
      <c r="U113" s="70">
        <f t="shared" si="1979"/>
        <v>0</v>
      </c>
      <c r="V113" s="70">
        <f t="shared" ref="V113:Y113" si="1980">SQRT(POWER(A113,2)+POWER(E113,2))</f>
        <v>0.1421007032</v>
      </c>
      <c r="W113" s="70">
        <f t="shared" si="1980"/>
        <v>0.3489507746</v>
      </c>
      <c r="X113" s="70">
        <f t="shared" si="1980"/>
        <v>0.8985439806</v>
      </c>
      <c r="Y113" s="70">
        <f t="shared" si="1980"/>
        <v>0.08653724551</v>
      </c>
      <c r="Z113" s="71">
        <f t="shared" ref="Z113:AC113" si="1981">R113-$R113</f>
        <v>0</v>
      </c>
      <c r="AA113" s="71">
        <f t="shared" si="1981"/>
        <v>3.141592654</v>
      </c>
      <c r="AB113" s="71">
        <f t="shared" si="1981"/>
        <v>0</v>
      </c>
      <c r="AC113" s="71">
        <f t="shared" si="1981"/>
        <v>0</v>
      </c>
      <c r="AD113" s="71">
        <f t="shared" ref="AD113:AG113" si="1982">V113/$V113</f>
        <v>1</v>
      </c>
      <c r="AE113" s="71">
        <f t="shared" si="1982"/>
        <v>2.455658324</v>
      </c>
      <c r="AF113" s="71">
        <f t="shared" si="1982"/>
        <v>6.323290179</v>
      </c>
      <c r="AG113" s="71">
        <f t="shared" si="1982"/>
        <v>0.6089853434</v>
      </c>
      <c r="AH113" s="80">
        <f t="shared" ref="AH113:AK113" si="1983">AD113*COS(Z113)</f>
        <v>1</v>
      </c>
      <c r="AI113" s="80">
        <f t="shared" si="1983"/>
        <v>-2.455658324</v>
      </c>
      <c r="AJ113" s="80">
        <f t="shared" si="1983"/>
        <v>6.323290179</v>
      </c>
      <c r="AK113" s="80">
        <f t="shared" si="1983"/>
        <v>0.6089853434</v>
      </c>
      <c r="AL113" s="80">
        <f t="shared" ref="AL113:AO113" si="1984">AD113*SIN(Z113)</f>
        <v>0</v>
      </c>
      <c r="AM113" s="80">
        <f t="shared" si="1984"/>
        <v>0</v>
      </c>
      <c r="AN113" s="80">
        <f t="shared" si="1984"/>
        <v>0</v>
      </c>
      <c r="AO113" s="80">
        <f t="shared" si="1984"/>
        <v>0</v>
      </c>
      <c r="AP113" s="50">
        <f t="shared" si="41"/>
        <v>9.424777961</v>
      </c>
      <c r="AQ113" s="72">
        <f t="shared" si="42"/>
        <v>9.424777961</v>
      </c>
      <c r="AR113" s="72">
        <f t="shared" si="43"/>
        <v>3.141592654</v>
      </c>
      <c r="AS113" s="72">
        <f t="shared" si="44"/>
        <v>3.141592654</v>
      </c>
      <c r="AT113" s="73">
        <f t="shared" si="45"/>
        <v>14.80825278</v>
      </c>
      <c r="AU113" s="74">
        <f t="shared" si="46"/>
        <v>14.80825278</v>
      </c>
      <c r="AV113" s="75">
        <f t="shared" si="47"/>
        <v>29.61650556</v>
      </c>
      <c r="AW113" s="75">
        <f t="shared" si="48"/>
        <v>0</v>
      </c>
      <c r="AX113" s="75">
        <f t="shared" si="49"/>
        <v>0</v>
      </c>
      <c r="AY113" s="75">
        <f t="shared" si="50"/>
        <v>29.61650556</v>
      </c>
      <c r="AZ113" s="50">
        <f t="shared" ref="AZ113:BA113" si="1985">AZ$1*AA113</f>
        <v>3.141592654</v>
      </c>
      <c r="BA113" s="50">
        <f t="shared" si="1985"/>
        <v>0</v>
      </c>
      <c r="BB113" s="72">
        <f t="shared" si="52"/>
        <v>3.141592654</v>
      </c>
      <c r="BC113" s="72">
        <f t="shared" si="53"/>
        <v>3.141592654</v>
      </c>
      <c r="BD113" s="72">
        <f t="shared" si="54"/>
        <v>3.141592654</v>
      </c>
      <c r="BE113" s="73">
        <f t="shared" ref="BE113:BF113" si="1986">POWER(AE113,BE$1)</f>
        <v>2.455658324</v>
      </c>
      <c r="BF113" s="73">
        <f t="shared" si="1986"/>
        <v>6.323290179</v>
      </c>
      <c r="BG113" s="74">
        <f t="shared" si="56"/>
        <v>15.52784016</v>
      </c>
      <c r="BH113" s="75">
        <f t="shared" si="57"/>
        <v>-139.7505615</v>
      </c>
      <c r="BI113" s="75">
        <f t="shared" si="58"/>
        <v>0</v>
      </c>
      <c r="BJ113" s="75">
        <f t="shared" si="59"/>
        <v>3.141592654</v>
      </c>
      <c r="BK113" s="75">
        <f t="shared" si="60"/>
        <v>139.7505615</v>
      </c>
      <c r="BL113" s="50">
        <f t="shared" si="61"/>
        <v>0</v>
      </c>
      <c r="BM113" s="72">
        <f t="shared" si="62"/>
        <v>0</v>
      </c>
      <c r="BN113" s="72">
        <f t="shared" si="63"/>
        <v>0</v>
      </c>
      <c r="BO113" s="72">
        <f t="shared" si="64"/>
        <v>0</v>
      </c>
      <c r="BP113" s="73">
        <f t="shared" si="65"/>
        <v>0.6089853434</v>
      </c>
      <c r="BQ113" s="74">
        <f t="shared" si="66"/>
        <v>0.6089853434</v>
      </c>
      <c r="BR113" s="75">
        <f t="shared" si="67"/>
        <v>-16.44260427</v>
      </c>
      <c r="BS113" s="75">
        <f t="shared" si="68"/>
        <v>0</v>
      </c>
      <c r="BT113" s="75">
        <f t="shared" si="69"/>
        <v>3.141592654</v>
      </c>
      <c r="BU113" s="75">
        <f t="shared" si="70"/>
        <v>16.44260427</v>
      </c>
      <c r="BV113" s="76">
        <f t="shared" ref="BV113:BW113" si="1987">AV113+BH113+BR113</f>
        <v>-126.5766602</v>
      </c>
      <c r="BW113" s="76">
        <f t="shared" si="1987"/>
        <v>0</v>
      </c>
      <c r="BX113" s="76">
        <f t="shared" si="72"/>
        <v>3.141592654</v>
      </c>
      <c r="BY113" s="77">
        <f t="shared" si="73"/>
        <v>126.5766602</v>
      </c>
      <c r="BZ113" s="50">
        <f t="shared" ref="BZ113:CA113" si="1988">BZ$1*AA113</f>
        <v>6.283185307</v>
      </c>
      <c r="CA113" s="50">
        <f t="shared" si="1988"/>
        <v>0</v>
      </c>
      <c r="CB113" s="72">
        <f t="shared" si="75"/>
        <v>6.283185307</v>
      </c>
      <c r="CC113" s="72">
        <f t="shared" si="76"/>
        <v>0</v>
      </c>
      <c r="CD113" s="72">
        <f t="shared" si="77"/>
        <v>0</v>
      </c>
      <c r="CE113" s="73">
        <f t="shared" ref="CE113:CF113" si="1989">POWER(AE113,CE$1)</f>
        <v>6.030257806</v>
      </c>
      <c r="CF113" s="73">
        <f t="shared" si="1989"/>
        <v>39.98399868</v>
      </c>
      <c r="CG113" s="74">
        <f t="shared" si="79"/>
        <v>241.1138201</v>
      </c>
      <c r="CH113" s="75">
        <f t="shared" si="80"/>
        <v>-241.1138201</v>
      </c>
      <c r="CI113" s="75">
        <f t="shared" si="81"/>
        <v>0</v>
      </c>
      <c r="CJ113" s="75">
        <f t="shared" si="82"/>
        <v>3.141592654</v>
      </c>
      <c r="CK113" s="75">
        <f t="shared" si="83"/>
        <v>241.1138201</v>
      </c>
      <c r="CL113" s="50">
        <f t="shared" si="84"/>
        <v>0</v>
      </c>
      <c r="CM113" s="72">
        <f t="shared" si="85"/>
        <v>0</v>
      </c>
      <c r="CN113" s="72">
        <f t="shared" si="86"/>
        <v>0</v>
      </c>
      <c r="CO113" s="72">
        <f t="shared" si="87"/>
        <v>0</v>
      </c>
      <c r="CP113" s="73">
        <f t="shared" si="88"/>
        <v>252.8304262</v>
      </c>
      <c r="CQ113" s="74">
        <f t="shared" si="89"/>
        <v>252.8304262</v>
      </c>
      <c r="CR113" s="75">
        <f t="shared" si="90"/>
        <v>1011.321705</v>
      </c>
      <c r="CS113" s="75">
        <f t="shared" si="91"/>
        <v>0</v>
      </c>
      <c r="CT113" s="75">
        <f t="shared" si="92"/>
        <v>0</v>
      </c>
      <c r="CU113" s="75">
        <f t="shared" si="93"/>
        <v>1011.321705</v>
      </c>
      <c r="CV113" s="50">
        <f t="shared" si="94"/>
        <v>9.424777961</v>
      </c>
      <c r="CW113" s="50">
        <f t="shared" si="95"/>
        <v>0</v>
      </c>
      <c r="CX113" s="72">
        <f t="shared" si="96"/>
        <v>9.424777961</v>
      </c>
      <c r="CY113" s="72">
        <f t="shared" si="97"/>
        <v>3.141592654</v>
      </c>
      <c r="CZ113" s="72">
        <f t="shared" si="98"/>
        <v>3.141592654</v>
      </c>
      <c r="DA113" s="73">
        <f t="shared" si="99"/>
        <v>14.80825278</v>
      </c>
      <c r="DB113" s="73">
        <f t="shared" si="100"/>
        <v>0.6089853434</v>
      </c>
      <c r="DC113" s="74">
        <f t="shared" si="101"/>
        <v>9.018008903</v>
      </c>
      <c r="DD113" s="75">
        <f t="shared" si="102"/>
        <v>-36.07203561</v>
      </c>
      <c r="DE113" s="75">
        <f t="shared" si="103"/>
        <v>0</v>
      </c>
      <c r="DF113" s="75">
        <f t="shared" si="104"/>
        <v>3.141592654</v>
      </c>
      <c r="DG113" s="75">
        <f t="shared" si="105"/>
        <v>36.07203561</v>
      </c>
      <c r="DH113" s="50">
        <f t="shared" ref="DH113:DJ113" si="1990">DH$1*AA113</f>
        <v>3.141592654</v>
      </c>
      <c r="DI113" s="50">
        <f t="shared" si="1990"/>
        <v>0</v>
      </c>
      <c r="DJ113" s="50">
        <f t="shared" si="1990"/>
        <v>0</v>
      </c>
      <c r="DK113" s="72">
        <f t="shared" si="107"/>
        <v>3.141592654</v>
      </c>
      <c r="DL113" s="72">
        <f t="shared" si="108"/>
        <v>3.141592654</v>
      </c>
      <c r="DM113" s="72">
        <f t="shared" si="109"/>
        <v>3.141592654</v>
      </c>
      <c r="DN113" s="73">
        <f t="shared" ref="DN113:DP113" si="1991">POWER(AE113,DN$1)</f>
        <v>2.455658324</v>
      </c>
      <c r="DO113" s="73">
        <f t="shared" si="1991"/>
        <v>6.323290179</v>
      </c>
      <c r="DP113" s="73">
        <f t="shared" si="1991"/>
        <v>0.6089853434</v>
      </c>
      <c r="DQ113" s="74">
        <f t="shared" si="111"/>
        <v>9.456227075</v>
      </c>
      <c r="DR113" s="75">
        <f t="shared" si="112"/>
        <v>170.2120873</v>
      </c>
      <c r="DS113" s="75">
        <f t="shared" si="113"/>
        <v>0</v>
      </c>
      <c r="DT113" s="75">
        <f t="shared" si="114"/>
        <v>0</v>
      </c>
      <c r="DU113" s="75">
        <f t="shared" si="115"/>
        <v>170.2120873</v>
      </c>
      <c r="DV113" s="50">
        <f t="shared" si="116"/>
        <v>0</v>
      </c>
      <c r="DW113" s="72">
        <f t="shared" si="117"/>
        <v>0</v>
      </c>
      <c r="DX113" s="72">
        <f t="shared" si="118"/>
        <v>0</v>
      </c>
      <c r="DY113" s="72">
        <f t="shared" si="119"/>
        <v>0</v>
      </c>
      <c r="DZ113" s="73">
        <f t="shared" si="120"/>
        <v>0.3708631485</v>
      </c>
      <c r="EA113" s="74">
        <f t="shared" si="121"/>
        <v>0.3708631485</v>
      </c>
      <c r="EB113" s="75">
        <f t="shared" si="122"/>
        <v>10.01330501</v>
      </c>
      <c r="EC113" s="75">
        <f t="shared" si="123"/>
        <v>0</v>
      </c>
      <c r="ED113" s="75">
        <f t="shared" si="124"/>
        <v>0</v>
      </c>
      <c r="EE113" s="75">
        <f t="shared" si="125"/>
        <v>10.01330501</v>
      </c>
      <c r="EF113" s="76">
        <f t="shared" ref="EF113:EG113" si="1992">CH113+CR113+DD113+DR113+EB113</f>
        <v>914.3612412</v>
      </c>
      <c r="EG113" s="76">
        <f t="shared" si="1992"/>
        <v>0</v>
      </c>
      <c r="EH113" s="76">
        <f t="shared" si="127"/>
        <v>0</v>
      </c>
      <c r="EI113" s="77">
        <f t="shared" si="128"/>
        <v>914.3612412</v>
      </c>
      <c r="EJ113" s="50">
        <f t="shared" si="129"/>
        <v>0</v>
      </c>
      <c r="EK113" s="72">
        <f t="shared" si="130"/>
        <v>0</v>
      </c>
      <c r="EL113" s="72">
        <f t="shared" si="131"/>
        <v>0</v>
      </c>
      <c r="EM113" s="72">
        <f t="shared" si="132"/>
        <v>0</v>
      </c>
      <c r="EN113" s="73">
        <f t="shared" si="133"/>
        <v>30.23840672</v>
      </c>
      <c r="EO113" s="74">
        <f t="shared" si="134"/>
        <v>30.23840672</v>
      </c>
      <c r="EP113" s="75">
        <f t="shared" si="135"/>
        <v>157.1233704</v>
      </c>
      <c r="EQ113" s="75">
        <f t="shared" si="136"/>
        <v>0</v>
      </c>
      <c r="ER113" s="75">
        <f t="shared" si="137"/>
        <v>0</v>
      </c>
      <c r="ES113" s="75">
        <f t="shared" si="138"/>
        <v>157.1233704</v>
      </c>
      <c r="ET113" s="76">
        <f t="shared" ref="ET113:EU113" si="1993">BV113+EP113</f>
        <v>30.54671017</v>
      </c>
      <c r="EU113" s="76">
        <f t="shared" si="1993"/>
        <v>0</v>
      </c>
      <c r="EV113" s="76">
        <f t="shared" si="140"/>
        <v>0</v>
      </c>
      <c r="EW113" s="77">
        <f t="shared" si="141"/>
        <v>30.54671017</v>
      </c>
      <c r="EX113" s="50">
        <f t="shared" si="142"/>
        <v>0</v>
      </c>
      <c r="EY113" s="72">
        <f t="shared" si="143"/>
        <v>0</v>
      </c>
      <c r="EZ113" s="72">
        <f t="shared" si="144"/>
        <v>0</v>
      </c>
      <c r="FA113" s="72">
        <f t="shared" si="145"/>
        <v>0</v>
      </c>
      <c r="FB113" s="73">
        <f t="shared" si="146"/>
        <v>3.125994058</v>
      </c>
      <c r="FC113" s="74">
        <f t="shared" si="147"/>
        <v>3.125994058</v>
      </c>
      <c r="FD113" s="75">
        <f t="shared" si="148"/>
        <v>0.8270343759</v>
      </c>
      <c r="FE113" s="75">
        <f t="shared" si="149"/>
        <v>0</v>
      </c>
      <c r="FF113" s="75">
        <f t="shared" si="150"/>
        <v>0</v>
      </c>
      <c r="FG113" s="75">
        <f t="shared" si="151"/>
        <v>0.8270343759</v>
      </c>
      <c r="FH113" s="50">
        <f t="shared" si="152"/>
        <v>6.283185307</v>
      </c>
      <c r="FI113" s="72">
        <f t="shared" si="153"/>
        <v>6.283185307</v>
      </c>
      <c r="FJ113" s="72">
        <f t="shared" si="154"/>
        <v>0</v>
      </c>
      <c r="FK113" s="72">
        <f t="shared" si="155"/>
        <v>0</v>
      </c>
      <c r="FL113" s="73">
        <f t="shared" si="156"/>
        <v>6.030257806</v>
      </c>
      <c r="FM113" s="74">
        <f t="shared" si="157"/>
        <v>6.030257806</v>
      </c>
      <c r="FN113" s="75">
        <f t="shared" si="158"/>
        <v>-6.030257806</v>
      </c>
      <c r="FO113" s="75">
        <f t="shared" si="159"/>
        <v>0</v>
      </c>
      <c r="FP113" s="75">
        <f t="shared" si="160"/>
        <v>3.141592654</v>
      </c>
      <c r="FQ113" s="75">
        <f t="shared" si="161"/>
        <v>6.030257806</v>
      </c>
      <c r="FR113" s="76">
        <f t="shared" si="162"/>
        <v>12.93961273</v>
      </c>
      <c r="FS113" s="76">
        <f t="shared" si="163"/>
        <v>0</v>
      </c>
      <c r="FT113" s="76">
        <f t="shared" si="164"/>
        <v>0</v>
      </c>
      <c r="FU113" s="77">
        <f t="shared" si="165"/>
        <v>12.93961273</v>
      </c>
      <c r="FV113" s="50">
        <f t="shared" si="166"/>
        <v>0</v>
      </c>
      <c r="FW113" s="50">
        <f t="shared" si="167"/>
        <v>0</v>
      </c>
      <c r="FX113" s="72">
        <f t="shared" si="168"/>
        <v>0</v>
      </c>
      <c r="FY113" s="72">
        <f t="shared" si="169"/>
        <v>0</v>
      </c>
      <c r="FZ113" s="72">
        <f t="shared" si="170"/>
        <v>0</v>
      </c>
      <c r="GA113" s="73">
        <f t="shared" si="171"/>
        <v>12.93961273</v>
      </c>
      <c r="GB113" s="73">
        <f t="shared" si="172"/>
        <v>1.209139582</v>
      </c>
      <c r="GC113" s="74">
        <f t="shared" si="173"/>
        <v>15.64579793</v>
      </c>
      <c r="GD113" s="75">
        <f t="shared" si="174"/>
        <v>1.738421993</v>
      </c>
      <c r="GE113" s="75">
        <f t="shared" si="175"/>
        <v>0</v>
      </c>
      <c r="GF113" s="75">
        <f t="shared" si="176"/>
        <v>0</v>
      </c>
      <c r="GG113" s="75">
        <f t="shared" si="177"/>
        <v>1.738421993</v>
      </c>
      <c r="GH113" s="78">
        <f t="shared" si="178"/>
        <v>-0.5</v>
      </c>
      <c r="GI113" s="78">
        <f t="shared" si="179"/>
        <v>-0.8660254038</v>
      </c>
      <c r="GJ113" s="78">
        <f t="shared" si="180"/>
        <v>-2.094395102</v>
      </c>
      <c r="GK113" s="78">
        <f t="shared" si="181"/>
        <v>1</v>
      </c>
      <c r="GL113" s="79">
        <f t="shared" si="182"/>
        <v>-0.5</v>
      </c>
      <c r="GM113" s="79">
        <f t="shared" si="183"/>
        <v>0.8660254038</v>
      </c>
      <c r="GN113" s="79">
        <f t="shared" si="184"/>
        <v>2.094395102</v>
      </c>
      <c r="GO113" s="79">
        <f t="shared" si="185"/>
        <v>1</v>
      </c>
      <c r="GP113" s="50">
        <f t="shared" si="186"/>
        <v>-2.094395102</v>
      </c>
      <c r="GQ113" s="50">
        <f t="shared" si="187"/>
        <v>0</v>
      </c>
      <c r="GR113" s="72">
        <f t="shared" si="188"/>
        <v>-2.094395102</v>
      </c>
      <c r="GS113" s="72">
        <f t="shared" si="189"/>
        <v>-2.094395102</v>
      </c>
      <c r="GT113" s="72">
        <f t="shared" si="190"/>
        <v>-2.094395102</v>
      </c>
      <c r="GU113" s="73">
        <f t="shared" si="191"/>
        <v>1</v>
      </c>
      <c r="GV113" s="73">
        <f t="shared" si="192"/>
        <v>0.8270343759</v>
      </c>
      <c r="GW113" s="74">
        <f t="shared" si="193"/>
        <v>0.8270343759</v>
      </c>
      <c r="GX113" s="75">
        <f t="shared" si="194"/>
        <v>-0.413517188</v>
      </c>
      <c r="GY113" s="75">
        <f t="shared" si="195"/>
        <v>-0.7162327793</v>
      </c>
      <c r="GZ113" s="75">
        <f t="shared" si="196"/>
        <v>-2.094395102</v>
      </c>
      <c r="HA113" s="75">
        <f t="shared" si="197"/>
        <v>0.8270343759</v>
      </c>
      <c r="HB113" s="50">
        <f t="shared" si="198"/>
        <v>2.094395102</v>
      </c>
      <c r="HC113" s="50">
        <f t="shared" si="199"/>
        <v>0</v>
      </c>
      <c r="HD113" s="72">
        <f t="shared" si="200"/>
        <v>2.094395102</v>
      </c>
      <c r="HE113" s="72">
        <f t="shared" si="201"/>
        <v>2.094395102</v>
      </c>
      <c r="HF113" s="72">
        <f t="shared" si="202"/>
        <v>2.094395102</v>
      </c>
      <c r="HG113" s="73">
        <f t="shared" si="203"/>
        <v>1</v>
      </c>
      <c r="HH113" s="73">
        <f t="shared" si="204"/>
        <v>1.738421993</v>
      </c>
      <c r="HI113" s="74">
        <f t="shared" si="205"/>
        <v>1.738421993</v>
      </c>
      <c r="HJ113" s="75">
        <f t="shared" si="206"/>
        <v>-0.8692109963</v>
      </c>
      <c r="HK113" s="75">
        <f t="shared" si="207"/>
        <v>1.505517608</v>
      </c>
      <c r="HL113" s="75">
        <f t="shared" si="208"/>
        <v>2.094395102</v>
      </c>
      <c r="HM113" s="75">
        <f t="shared" si="209"/>
        <v>1.738421993</v>
      </c>
      <c r="HN113" s="50">
        <f t="shared" si="210"/>
        <v>2.094395102</v>
      </c>
      <c r="HO113" s="50">
        <f t="shared" si="211"/>
        <v>0</v>
      </c>
      <c r="HP113" s="72">
        <f t="shared" si="212"/>
        <v>2.094395102</v>
      </c>
      <c r="HQ113" s="72">
        <f t="shared" si="213"/>
        <v>2.094395102</v>
      </c>
      <c r="HR113" s="72">
        <f t="shared" si="214"/>
        <v>2.094395102</v>
      </c>
      <c r="HS113" s="73">
        <f t="shared" si="215"/>
        <v>1</v>
      </c>
      <c r="HT113" s="73">
        <f t="shared" si="216"/>
        <v>0.8270343759</v>
      </c>
      <c r="HU113" s="74">
        <f t="shared" si="217"/>
        <v>0.8270343759</v>
      </c>
      <c r="HV113" s="75">
        <f t="shared" si="218"/>
        <v>-0.413517188</v>
      </c>
      <c r="HW113" s="75">
        <f t="shared" si="219"/>
        <v>0.7162327793</v>
      </c>
      <c r="HX113" s="75">
        <f t="shared" si="220"/>
        <v>2.094395102</v>
      </c>
      <c r="HY113" s="75">
        <f t="shared" si="221"/>
        <v>0.8270343759</v>
      </c>
      <c r="HZ113" s="50">
        <f t="shared" si="222"/>
        <v>-2.094395102</v>
      </c>
      <c r="IA113" s="50">
        <f t="shared" si="223"/>
        <v>0</v>
      </c>
      <c r="IB113" s="72">
        <f t="shared" si="224"/>
        <v>-2.094395102</v>
      </c>
      <c r="IC113" s="72">
        <f t="shared" si="225"/>
        <v>-2.094395102</v>
      </c>
      <c r="ID113" s="72">
        <f t="shared" si="226"/>
        <v>-2.094395102</v>
      </c>
      <c r="IE113" s="73">
        <f t="shared" si="227"/>
        <v>1</v>
      </c>
      <c r="IF113" s="73">
        <f t="shared" si="228"/>
        <v>1.738421993</v>
      </c>
      <c r="IG113" s="74">
        <f t="shared" si="229"/>
        <v>1.738421993</v>
      </c>
      <c r="IH113" s="75">
        <f t="shared" si="230"/>
        <v>-0.8692109963</v>
      </c>
      <c r="II113" s="75">
        <f t="shared" si="231"/>
        <v>-1.505517608</v>
      </c>
      <c r="IJ113" s="75">
        <f t="shared" si="232"/>
        <v>-2.094395102</v>
      </c>
      <c r="IK113" s="75">
        <f t="shared" si="233"/>
        <v>1.738421993</v>
      </c>
    </row>
    <row r="114" ht="12.75" customHeight="1">
      <c r="A114" s="80">
        <f>'Cubic Input'!P118</f>
        <v>0.1421007032</v>
      </c>
      <c r="B114" s="80">
        <f>'Cubic Input'!Q118</f>
        <v>-0.5284651418</v>
      </c>
      <c r="C114" s="80">
        <f>'Cubic Input'!R118</f>
        <v>0.8680095644</v>
      </c>
      <c r="D114" s="80">
        <f>'Cubic Input'!S118</f>
        <v>0.02080366869</v>
      </c>
      <c r="E114" s="80">
        <f t="shared" ref="E114:H114" si="1994">0</f>
        <v>0</v>
      </c>
      <c r="F114" s="80">
        <f t="shared" si="1994"/>
        <v>0</v>
      </c>
      <c r="G114" s="80">
        <f t="shared" si="1994"/>
        <v>0</v>
      </c>
      <c r="H114" s="81">
        <f t="shared" si="1994"/>
        <v>0</v>
      </c>
      <c r="I114" s="65">
        <f>'Cubic Input'!M118</f>
        <v>-0.02513245267</v>
      </c>
      <c r="J114" s="66">
        <f t="shared" si="27"/>
        <v>-0.0236251244</v>
      </c>
      <c r="K114" s="66">
        <f t="shared" si="28"/>
        <v>1.871286619</v>
      </c>
      <c r="L114" s="67">
        <f t="shared" si="29"/>
        <v>-0.0236251244</v>
      </c>
      <c r="M114" s="67">
        <f t="shared" si="30"/>
        <v>0</v>
      </c>
      <c r="N114" s="68">
        <f t="shared" si="31"/>
        <v>1.871286619</v>
      </c>
      <c r="O114" s="68">
        <f t="shared" si="32"/>
        <v>-1.641681033</v>
      </c>
      <c r="P114" s="69">
        <f t="shared" si="33"/>
        <v>1.871286619</v>
      </c>
      <c r="Q114" s="69">
        <f t="shared" si="34"/>
        <v>1.641681033</v>
      </c>
      <c r="R114" s="70">
        <f t="shared" ref="R114:U114" si="1995">ATAN2(A114,E114)</f>
        <v>0</v>
      </c>
      <c r="S114" s="70">
        <f t="shared" si="1995"/>
        <v>3.141592654</v>
      </c>
      <c r="T114" s="70">
        <f t="shared" si="1995"/>
        <v>0</v>
      </c>
      <c r="U114" s="70">
        <f t="shared" si="1995"/>
        <v>0</v>
      </c>
      <c r="V114" s="70">
        <f t="shared" ref="V114:Y114" si="1996">SQRT(POWER(A114,2)+POWER(E114,2))</f>
        <v>0.1421007032</v>
      </c>
      <c r="W114" s="70">
        <f t="shared" si="1996"/>
        <v>0.5284651418</v>
      </c>
      <c r="X114" s="70">
        <f t="shared" si="1996"/>
        <v>0.8680095644</v>
      </c>
      <c r="Y114" s="70">
        <f t="shared" si="1996"/>
        <v>0.02080366869</v>
      </c>
      <c r="Z114" s="71">
        <f t="shared" ref="Z114:AC114" si="1997">R114-$R114</f>
        <v>0</v>
      </c>
      <c r="AA114" s="71">
        <f t="shared" si="1997"/>
        <v>3.141592654</v>
      </c>
      <c r="AB114" s="71">
        <f t="shared" si="1997"/>
        <v>0</v>
      </c>
      <c r="AC114" s="71">
        <f t="shared" si="1997"/>
        <v>0</v>
      </c>
      <c r="AD114" s="71">
        <f t="shared" ref="AD114:AG114" si="1998">V114/$V114</f>
        <v>1</v>
      </c>
      <c r="AE114" s="71">
        <f t="shared" si="1998"/>
        <v>3.718948113</v>
      </c>
      <c r="AF114" s="71">
        <f t="shared" si="1998"/>
        <v>6.108411466</v>
      </c>
      <c r="AG114" s="71">
        <f t="shared" si="1998"/>
        <v>0.1464008849</v>
      </c>
      <c r="AH114" s="80">
        <f t="shared" ref="AH114:AK114" si="1999">AD114*COS(Z114)</f>
        <v>1</v>
      </c>
      <c r="AI114" s="80">
        <f t="shared" si="1999"/>
        <v>-3.718948113</v>
      </c>
      <c r="AJ114" s="80">
        <f t="shared" si="1999"/>
        <v>6.108411466</v>
      </c>
      <c r="AK114" s="80">
        <f t="shared" si="1999"/>
        <v>0.1464008849</v>
      </c>
      <c r="AL114" s="80">
        <f t="shared" ref="AL114:AO114" si="2000">AD114*SIN(Z114)</f>
        <v>0</v>
      </c>
      <c r="AM114" s="80">
        <f t="shared" si="2000"/>
        <v>0</v>
      </c>
      <c r="AN114" s="80">
        <f t="shared" si="2000"/>
        <v>0</v>
      </c>
      <c r="AO114" s="80">
        <f t="shared" si="2000"/>
        <v>0</v>
      </c>
      <c r="AP114" s="50">
        <f t="shared" si="41"/>
        <v>9.424777961</v>
      </c>
      <c r="AQ114" s="72">
        <f t="shared" si="42"/>
        <v>9.424777961</v>
      </c>
      <c r="AR114" s="72">
        <f t="shared" si="43"/>
        <v>3.141592654</v>
      </c>
      <c r="AS114" s="72">
        <f t="shared" si="44"/>
        <v>3.141592654</v>
      </c>
      <c r="AT114" s="73">
        <f t="shared" si="45"/>
        <v>51.43519103</v>
      </c>
      <c r="AU114" s="74">
        <f t="shared" si="46"/>
        <v>51.43519103</v>
      </c>
      <c r="AV114" s="75">
        <f t="shared" si="47"/>
        <v>102.8703821</v>
      </c>
      <c r="AW114" s="75">
        <f t="shared" si="48"/>
        <v>0</v>
      </c>
      <c r="AX114" s="75">
        <f t="shared" si="49"/>
        <v>0</v>
      </c>
      <c r="AY114" s="75">
        <f t="shared" si="50"/>
        <v>102.8703821</v>
      </c>
      <c r="AZ114" s="50">
        <f t="shared" ref="AZ114:BA114" si="2001">AZ$1*AA114</f>
        <v>3.141592654</v>
      </c>
      <c r="BA114" s="50">
        <f t="shared" si="2001"/>
        <v>0</v>
      </c>
      <c r="BB114" s="72">
        <f t="shared" si="52"/>
        <v>3.141592654</v>
      </c>
      <c r="BC114" s="72">
        <f t="shared" si="53"/>
        <v>3.141592654</v>
      </c>
      <c r="BD114" s="72">
        <f t="shared" si="54"/>
        <v>3.141592654</v>
      </c>
      <c r="BE114" s="73">
        <f t="shared" ref="BE114:BF114" si="2002">POWER(AE114,BE$1)</f>
        <v>3.718948113</v>
      </c>
      <c r="BF114" s="73">
        <f t="shared" si="2002"/>
        <v>6.108411466</v>
      </c>
      <c r="BG114" s="74">
        <f t="shared" si="56"/>
        <v>22.71686529</v>
      </c>
      <c r="BH114" s="75">
        <f t="shared" si="57"/>
        <v>-204.4517876</v>
      </c>
      <c r="BI114" s="75">
        <f t="shared" si="58"/>
        <v>0</v>
      </c>
      <c r="BJ114" s="75">
        <f t="shared" si="59"/>
        <v>3.141592654</v>
      </c>
      <c r="BK114" s="75">
        <f t="shared" si="60"/>
        <v>204.4517876</v>
      </c>
      <c r="BL114" s="50">
        <f t="shared" si="61"/>
        <v>0</v>
      </c>
      <c r="BM114" s="72">
        <f t="shared" si="62"/>
        <v>0</v>
      </c>
      <c r="BN114" s="72">
        <f t="shared" si="63"/>
        <v>0</v>
      </c>
      <c r="BO114" s="72">
        <f t="shared" si="64"/>
        <v>0</v>
      </c>
      <c r="BP114" s="73">
        <f t="shared" si="65"/>
        <v>0.1464008849</v>
      </c>
      <c r="BQ114" s="74">
        <f t="shared" si="66"/>
        <v>0.1464008849</v>
      </c>
      <c r="BR114" s="75">
        <f t="shared" si="67"/>
        <v>-3.952823892</v>
      </c>
      <c r="BS114" s="75">
        <f t="shared" si="68"/>
        <v>0</v>
      </c>
      <c r="BT114" s="75">
        <f t="shared" si="69"/>
        <v>3.141592654</v>
      </c>
      <c r="BU114" s="75">
        <f t="shared" si="70"/>
        <v>3.952823892</v>
      </c>
      <c r="BV114" s="76">
        <f t="shared" ref="BV114:BW114" si="2003">AV114+BH114+BR114</f>
        <v>-105.5342294</v>
      </c>
      <c r="BW114" s="76">
        <f t="shared" si="2003"/>
        <v>0</v>
      </c>
      <c r="BX114" s="76">
        <f t="shared" si="72"/>
        <v>3.141592654</v>
      </c>
      <c r="BY114" s="77">
        <f t="shared" si="73"/>
        <v>105.5342294</v>
      </c>
      <c r="BZ114" s="50">
        <f t="shared" ref="BZ114:CA114" si="2004">BZ$1*AA114</f>
        <v>6.283185307</v>
      </c>
      <c r="CA114" s="50">
        <f t="shared" si="2004"/>
        <v>0</v>
      </c>
      <c r="CB114" s="72">
        <f t="shared" si="75"/>
        <v>6.283185307</v>
      </c>
      <c r="CC114" s="72">
        <f t="shared" si="76"/>
        <v>0</v>
      </c>
      <c r="CD114" s="72">
        <f t="shared" si="77"/>
        <v>0</v>
      </c>
      <c r="CE114" s="73">
        <f t="shared" ref="CE114:CF114" si="2005">POWER(AE114,CE$1)</f>
        <v>13.83057506</v>
      </c>
      <c r="CF114" s="73">
        <f t="shared" si="2005"/>
        <v>37.31269063</v>
      </c>
      <c r="CG114" s="74">
        <f t="shared" si="79"/>
        <v>516.0559687</v>
      </c>
      <c r="CH114" s="75">
        <f t="shared" si="80"/>
        <v>-516.0559687</v>
      </c>
      <c r="CI114" s="75">
        <f t="shared" si="81"/>
        <v>0</v>
      </c>
      <c r="CJ114" s="75">
        <f t="shared" si="82"/>
        <v>3.141592654</v>
      </c>
      <c r="CK114" s="75">
        <f t="shared" si="83"/>
        <v>516.0559687</v>
      </c>
      <c r="CL114" s="50">
        <f t="shared" si="84"/>
        <v>0</v>
      </c>
      <c r="CM114" s="72">
        <f t="shared" si="85"/>
        <v>0</v>
      </c>
      <c r="CN114" s="72">
        <f t="shared" si="86"/>
        <v>0</v>
      </c>
      <c r="CO114" s="72">
        <f t="shared" si="87"/>
        <v>0</v>
      </c>
      <c r="CP114" s="73">
        <f t="shared" si="88"/>
        <v>227.9212673</v>
      </c>
      <c r="CQ114" s="74">
        <f t="shared" si="89"/>
        <v>227.9212673</v>
      </c>
      <c r="CR114" s="75">
        <f t="shared" si="90"/>
        <v>911.6850691</v>
      </c>
      <c r="CS114" s="75">
        <f t="shared" si="91"/>
        <v>0</v>
      </c>
      <c r="CT114" s="75">
        <f t="shared" si="92"/>
        <v>0</v>
      </c>
      <c r="CU114" s="75">
        <f t="shared" si="93"/>
        <v>911.6850691</v>
      </c>
      <c r="CV114" s="50">
        <f t="shared" si="94"/>
        <v>9.424777961</v>
      </c>
      <c r="CW114" s="50">
        <f t="shared" si="95"/>
        <v>0</v>
      </c>
      <c r="CX114" s="72">
        <f t="shared" si="96"/>
        <v>9.424777961</v>
      </c>
      <c r="CY114" s="72">
        <f t="shared" si="97"/>
        <v>3.141592654</v>
      </c>
      <c r="CZ114" s="72">
        <f t="shared" si="98"/>
        <v>3.141592654</v>
      </c>
      <c r="DA114" s="73">
        <f t="shared" si="99"/>
        <v>51.43519103</v>
      </c>
      <c r="DB114" s="73">
        <f t="shared" si="100"/>
        <v>0.1464008849</v>
      </c>
      <c r="DC114" s="74">
        <f t="shared" si="101"/>
        <v>7.530157483</v>
      </c>
      <c r="DD114" s="75">
        <f t="shared" si="102"/>
        <v>-30.12062993</v>
      </c>
      <c r="DE114" s="75">
        <f t="shared" si="103"/>
        <v>0</v>
      </c>
      <c r="DF114" s="75">
        <f t="shared" si="104"/>
        <v>3.141592654</v>
      </c>
      <c r="DG114" s="75">
        <f t="shared" si="105"/>
        <v>30.12062993</v>
      </c>
      <c r="DH114" s="50">
        <f t="shared" ref="DH114:DJ114" si="2006">DH$1*AA114</f>
        <v>3.141592654</v>
      </c>
      <c r="DI114" s="50">
        <f t="shared" si="2006"/>
        <v>0</v>
      </c>
      <c r="DJ114" s="50">
        <f t="shared" si="2006"/>
        <v>0</v>
      </c>
      <c r="DK114" s="72">
        <f t="shared" si="107"/>
        <v>3.141592654</v>
      </c>
      <c r="DL114" s="72">
        <f t="shared" si="108"/>
        <v>3.141592654</v>
      </c>
      <c r="DM114" s="72">
        <f t="shared" si="109"/>
        <v>3.141592654</v>
      </c>
      <c r="DN114" s="73">
        <f t="shared" ref="DN114:DP114" si="2007">POWER(AE114,DN$1)</f>
        <v>3.718948113</v>
      </c>
      <c r="DO114" s="73">
        <f t="shared" si="2007"/>
        <v>6.108411466</v>
      </c>
      <c r="DP114" s="73">
        <f t="shared" si="2007"/>
        <v>0.1464008849</v>
      </c>
      <c r="DQ114" s="74">
        <f t="shared" si="111"/>
        <v>3.325769181</v>
      </c>
      <c r="DR114" s="75">
        <f t="shared" si="112"/>
        <v>59.86384526</v>
      </c>
      <c r="DS114" s="75">
        <f t="shared" si="113"/>
        <v>0</v>
      </c>
      <c r="DT114" s="75">
        <f t="shared" si="114"/>
        <v>0</v>
      </c>
      <c r="DU114" s="75">
        <f t="shared" si="115"/>
        <v>59.86384526</v>
      </c>
      <c r="DV114" s="50">
        <f t="shared" si="116"/>
        <v>0</v>
      </c>
      <c r="DW114" s="72">
        <f t="shared" si="117"/>
        <v>0</v>
      </c>
      <c r="DX114" s="72">
        <f t="shared" si="118"/>
        <v>0</v>
      </c>
      <c r="DY114" s="72">
        <f t="shared" si="119"/>
        <v>0</v>
      </c>
      <c r="DZ114" s="73">
        <f t="shared" si="120"/>
        <v>0.0214332191</v>
      </c>
      <c r="EA114" s="74">
        <f t="shared" si="121"/>
        <v>0.0214332191</v>
      </c>
      <c r="EB114" s="75">
        <f t="shared" si="122"/>
        <v>0.5786969157</v>
      </c>
      <c r="EC114" s="75">
        <f t="shared" si="123"/>
        <v>0</v>
      </c>
      <c r="ED114" s="75">
        <f t="shared" si="124"/>
        <v>0</v>
      </c>
      <c r="EE114" s="75">
        <f t="shared" si="125"/>
        <v>0.5786969157</v>
      </c>
      <c r="EF114" s="76">
        <f t="shared" ref="EF114:EG114" si="2008">CH114+CR114+DD114+DR114+EB114</f>
        <v>425.9510127</v>
      </c>
      <c r="EG114" s="76">
        <f t="shared" si="2008"/>
        <v>0</v>
      </c>
      <c r="EH114" s="76">
        <f t="shared" si="127"/>
        <v>0</v>
      </c>
      <c r="EI114" s="77">
        <f t="shared" si="128"/>
        <v>425.9510127</v>
      </c>
      <c r="EJ114" s="50">
        <f t="shared" si="129"/>
        <v>0</v>
      </c>
      <c r="EK114" s="72">
        <f t="shared" si="130"/>
        <v>0</v>
      </c>
      <c r="EL114" s="72">
        <f t="shared" si="131"/>
        <v>0</v>
      </c>
      <c r="EM114" s="72">
        <f t="shared" si="132"/>
        <v>0</v>
      </c>
      <c r="EN114" s="73">
        <f t="shared" si="133"/>
        <v>20.63858068</v>
      </c>
      <c r="EO114" s="74">
        <f t="shared" si="134"/>
        <v>20.63858068</v>
      </c>
      <c r="EP114" s="75">
        <f t="shared" si="135"/>
        <v>107.241211</v>
      </c>
      <c r="EQ114" s="75">
        <f t="shared" si="136"/>
        <v>0</v>
      </c>
      <c r="ER114" s="75">
        <f t="shared" si="137"/>
        <v>0</v>
      </c>
      <c r="ES114" s="75">
        <f t="shared" si="138"/>
        <v>107.241211</v>
      </c>
      <c r="ET114" s="76">
        <f t="shared" ref="ET114:EU114" si="2009">BV114+EP114</f>
        <v>1.706981579</v>
      </c>
      <c r="EU114" s="76">
        <f t="shared" si="2009"/>
        <v>0</v>
      </c>
      <c r="EV114" s="76">
        <f t="shared" si="140"/>
        <v>0</v>
      </c>
      <c r="EW114" s="77">
        <f t="shared" si="141"/>
        <v>1.706981579</v>
      </c>
      <c r="EX114" s="50">
        <f t="shared" si="142"/>
        <v>0</v>
      </c>
      <c r="EY114" s="72">
        <f t="shared" si="143"/>
        <v>0</v>
      </c>
      <c r="EZ114" s="72">
        <f t="shared" si="144"/>
        <v>0</v>
      </c>
      <c r="FA114" s="72">
        <f t="shared" si="145"/>
        <v>0</v>
      </c>
      <c r="FB114" s="73">
        <f t="shared" si="146"/>
        <v>1.195114764</v>
      </c>
      <c r="FC114" s="74">
        <f t="shared" si="147"/>
        <v>1.195114764</v>
      </c>
      <c r="FD114" s="75">
        <f t="shared" si="148"/>
        <v>0.3161877389</v>
      </c>
      <c r="FE114" s="75">
        <f t="shared" si="149"/>
        <v>0</v>
      </c>
      <c r="FF114" s="75">
        <f t="shared" si="150"/>
        <v>0</v>
      </c>
      <c r="FG114" s="75">
        <f t="shared" si="151"/>
        <v>0.3161877389</v>
      </c>
      <c r="FH114" s="50">
        <f t="shared" si="152"/>
        <v>6.283185307</v>
      </c>
      <c r="FI114" s="72">
        <f t="shared" si="153"/>
        <v>6.283185307</v>
      </c>
      <c r="FJ114" s="72">
        <f t="shared" si="154"/>
        <v>0</v>
      </c>
      <c r="FK114" s="72">
        <f t="shared" si="155"/>
        <v>0</v>
      </c>
      <c r="FL114" s="73">
        <f t="shared" si="156"/>
        <v>13.83057506</v>
      </c>
      <c r="FM114" s="74">
        <f t="shared" si="157"/>
        <v>13.83057506</v>
      </c>
      <c r="FN114" s="75">
        <f t="shared" si="158"/>
        <v>-13.83057506</v>
      </c>
      <c r="FO114" s="75">
        <f t="shared" si="159"/>
        <v>0</v>
      </c>
      <c r="FP114" s="75">
        <f t="shared" si="160"/>
        <v>3.141592654</v>
      </c>
      <c r="FQ114" s="75">
        <f t="shared" si="161"/>
        <v>13.83057506</v>
      </c>
      <c r="FR114" s="76">
        <f t="shared" si="162"/>
        <v>4.494659332</v>
      </c>
      <c r="FS114" s="76">
        <f t="shared" si="163"/>
        <v>0</v>
      </c>
      <c r="FT114" s="76">
        <f t="shared" si="164"/>
        <v>0</v>
      </c>
      <c r="FU114" s="77">
        <f t="shared" si="165"/>
        <v>4.494659332</v>
      </c>
      <c r="FV114" s="50">
        <f t="shared" si="166"/>
        <v>0</v>
      </c>
      <c r="FW114" s="50">
        <f t="shared" si="167"/>
        <v>0</v>
      </c>
      <c r="FX114" s="72">
        <f t="shared" si="168"/>
        <v>0</v>
      </c>
      <c r="FY114" s="72">
        <f t="shared" si="169"/>
        <v>0</v>
      </c>
      <c r="FZ114" s="72">
        <f t="shared" si="170"/>
        <v>0</v>
      </c>
      <c r="GA114" s="73">
        <f t="shared" si="171"/>
        <v>4.494659332</v>
      </c>
      <c r="GB114" s="73">
        <f t="shared" si="172"/>
        <v>3.162677982</v>
      </c>
      <c r="GC114" s="74">
        <f t="shared" si="173"/>
        <v>14.21516011</v>
      </c>
      <c r="GD114" s="75">
        <f t="shared" si="174"/>
        <v>1.579462234</v>
      </c>
      <c r="GE114" s="75">
        <f t="shared" si="175"/>
        <v>0</v>
      </c>
      <c r="GF114" s="75">
        <f t="shared" si="176"/>
        <v>0</v>
      </c>
      <c r="GG114" s="75">
        <f t="shared" si="177"/>
        <v>1.579462234</v>
      </c>
      <c r="GH114" s="78">
        <f t="shared" si="178"/>
        <v>-0.5</v>
      </c>
      <c r="GI114" s="78">
        <f t="shared" si="179"/>
        <v>-0.8660254038</v>
      </c>
      <c r="GJ114" s="78">
        <f t="shared" si="180"/>
        <v>-2.094395102</v>
      </c>
      <c r="GK114" s="78">
        <f t="shared" si="181"/>
        <v>1</v>
      </c>
      <c r="GL114" s="79">
        <f t="shared" si="182"/>
        <v>-0.5</v>
      </c>
      <c r="GM114" s="79">
        <f t="shared" si="183"/>
        <v>0.8660254038</v>
      </c>
      <c r="GN114" s="79">
        <f t="shared" si="184"/>
        <v>2.094395102</v>
      </c>
      <c r="GO114" s="79">
        <f t="shared" si="185"/>
        <v>1</v>
      </c>
      <c r="GP114" s="50">
        <f t="shared" si="186"/>
        <v>-2.094395102</v>
      </c>
      <c r="GQ114" s="50">
        <f t="shared" si="187"/>
        <v>0</v>
      </c>
      <c r="GR114" s="72">
        <f t="shared" si="188"/>
        <v>-2.094395102</v>
      </c>
      <c r="GS114" s="72">
        <f t="shared" si="189"/>
        <v>-2.094395102</v>
      </c>
      <c r="GT114" s="72">
        <f t="shared" si="190"/>
        <v>-2.094395102</v>
      </c>
      <c r="GU114" s="73">
        <f t="shared" si="191"/>
        <v>1</v>
      </c>
      <c r="GV114" s="73">
        <f t="shared" si="192"/>
        <v>0.3161877389</v>
      </c>
      <c r="GW114" s="74">
        <f t="shared" si="193"/>
        <v>0.3161877389</v>
      </c>
      <c r="GX114" s="75">
        <f t="shared" si="194"/>
        <v>-0.1580938694</v>
      </c>
      <c r="GY114" s="75">
        <f t="shared" si="195"/>
        <v>-0.2738266142</v>
      </c>
      <c r="GZ114" s="75">
        <f t="shared" si="196"/>
        <v>-2.094395102</v>
      </c>
      <c r="HA114" s="75">
        <f t="shared" si="197"/>
        <v>0.3161877389</v>
      </c>
      <c r="HB114" s="50">
        <f t="shared" si="198"/>
        <v>2.094395102</v>
      </c>
      <c r="HC114" s="50">
        <f t="shared" si="199"/>
        <v>0</v>
      </c>
      <c r="HD114" s="72">
        <f t="shared" si="200"/>
        <v>2.094395102</v>
      </c>
      <c r="HE114" s="72">
        <f t="shared" si="201"/>
        <v>2.094395102</v>
      </c>
      <c r="HF114" s="72">
        <f t="shared" si="202"/>
        <v>2.094395102</v>
      </c>
      <c r="HG114" s="73">
        <f t="shared" si="203"/>
        <v>1</v>
      </c>
      <c r="HH114" s="73">
        <f t="shared" si="204"/>
        <v>1.579462234</v>
      </c>
      <c r="HI114" s="74">
        <f t="shared" si="205"/>
        <v>1.579462234</v>
      </c>
      <c r="HJ114" s="75">
        <f t="shared" si="206"/>
        <v>-0.7897311171</v>
      </c>
      <c r="HK114" s="75">
        <f t="shared" si="207"/>
        <v>1.367854419</v>
      </c>
      <c r="HL114" s="75">
        <f t="shared" si="208"/>
        <v>2.094395102</v>
      </c>
      <c r="HM114" s="75">
        <f t="shared" si="209"/>
        <v>1.579462234</v>
      </c>
      <c r="HN114" s="50">
        <f t="shared" si="210"/>
        <v>2.094395102</v>
      </c>
      <c r="HO114" s="50">
        <f t="shared" si="211"/>
        <v>0</v>
      </c>
      <c r="HP114" s="72">
        <f t="shared" si="212"/>
        <v>2.094395102</v>
      </c>
      <c r="HQ114" s="72">
        <f t="shared" si="213"/>
        <v>2.094395102</v>
      </c>
      <c r="HR114" s="72">
        <f t="shared" si="214"/>
        <v>2.094395102</v>
      </c>
      <c r="HS114" s="73">
        <f t="shared" si="215"/>
        <v>1</v>
      </c>
      <c r="HT114" s="73">
        <f t="shared" si="216"/>
        <v>0.3161877389</v>
      </c>
      <c r="HU114" s="74">
        <f t="shared" si="217"/>
        <v>0.3161877389</v>
      </c>
      <c r="HV114" s="75">
        <f t="shared" si="218"/>
        <v>-0.1580938694</v>
      </c>
      <c r="HW114" s="75">
        <f t="shared" si="219"/>
        <v>0.2738266142</v>
      </c>
      <c r="HX114" s="75">
        <f t="shared" si="220"/>
        <v>2.094395102</v>
      </c>
      <c r="HY114" s="75">
        <f t="shared" si="221"/>
        <v>0.3161877389</v>
      </c>
      <c r="HZ114" s="50">
        <f t="shared" si="222"/>
        <v>-2.094395102</v>
      </c>
      <c r="IA114" s="50">
        <f t="shared" si="223"/>
        <v>0</v>
      </c>
      <c r="IB114" s="72">
        <f t="shared" si="224"/>
        <v>-2.094395102</v>
      </c>
      <c r="IC114" s="72">
        <f t="shared" si="225"/>
        <v>-2.094395102</v>
      </c>
      <c r="ID114" s="72">
        <f t="shared" si="226"/>
        <v>-2.094395102</v>
      </c>
      <c r="IE114" s="73">
        <f t="shared" si="227"/>
        <v>1</v>
      </c>
      <c r="IF114" s="73">
        <f t="shared" si="228"/>
        <v>1.579462234</v>
      </c>
      <c r="IG114" s="74">
        <f t="shared" si="229"/>
        <v>1.579462234</v>
      </c>
      <c r="IH114" s="75">
        <f t="shared" si="230"/>
        <v>-0.7897311171</v>
      </c>
      <c r="II114" s="75">
        <f t="shared" si="231"/>
        <v>-1.367854419</v>
      </c>
      <c r="IJ114" s="75">
        <f t="shared" si="232"/>
        <v>-2.094395102</v>
      </c>
      <c r="IK114" s="75">
        <f t="shared" si="233"/>
        <v>1.579462234</v>
      </c>
    </row>
    <row r="115" ht="12.75" customHeight="1">
      <c r="A115" s="80">
        <f>'Cubic Input'!P119</f>
        <v>0.1421007032</v>
      </c>
      <c r="B115" s="80">
        <f>'Cubic Input'!Q119</f>
        <v>-0.4307235594</v>
      </c>
      <c r="C115" s="80">
        <f>'Cubic Input'!R119</f>
        <v>0.887433676</v>
      </c>
      <c r="D115" s="80">
        <f>'Cubic Input'!S119</f>
        <v>0.04538191402</v>
      </c>
      <c r="E115" s="80">
        <f t="shared" ref="E115:H115" si="2010">0</f>
        <v>0</v>
      </c>
      <c r="F115" s="80">
        <f t="shared" si="2010"/>
        <v>0</v>
      </c>
      <c r="G115" s="80">
        <f t="shared" si="2010"/>
        <v>0</v>
      </c>
      <c r="H115" s="81">
        <f t="shared" si="2010"/>
        <v>0</v>
      </c>
      <c r="I115" s="65">
        <f>'Cubic Input'!M119</f>
        <v>-0.04850547188</v>
      </c>
      <c r="J115" s="66">
        <f t="shared" si="27"/>
        <v>-0.04990945951</v>
      </c>
      <c r="K115" s="66">
        <f t="shared" si="28"/>
        <v>1.540512183</v>
      </c>
      <c r="L115" s="67">
        <f t="shared" si="29"/>
        <v>-0.04990945951</v>
      </c>
      <c r="M115" s="67">
        <f t="shared" si="30"/>
        <v>0</v>
      </c>
      <c r="N115" s="68">
        <f t="shared" si="31"/>
        <v>1.540512183</v>
      </c>
      <c r="O115" s="68">
        <f t="shared" si="32"/>
        <v>-2.006414344</v>
      </c>
      <c r="P115" s="69">
        <f t="shared" si="33"/>
        <v>1.540512183</v>
      </c>
      <c r="Q115" s="69">
        <f t="shared" si="34"/>
        <v>2.006414344</v>
      </c>
      <c r="R115" s="70">
        <f t="shared" ref="R115:U115" si="2011">ATAN2(A115,E115)</f>
        <v>0</v>
      </c>
      <c r="S115" s="70">
        <f t="shared" si="2011"/>
        <v>3.141592654</v>
      </c>
      <c r="T115" s="70">
        <f t="shared" si="2011"/>
        <v>0</v>
      </c>
      <c r="U115" s="70">
        <f t="shared" si="2011"/>
        <v>0</v>
      </c>
      <c r="V115" s="70">
        <f t="shared" ref="V115:Y115" si="2012">SQRT(POWER(A115,2)+POWER(E115,2))</f>
        <v>0.1421007032</v>
      </c>
      <c r="W115" s="70">
        <f t="shared" si="2012"/>
        <v>0.4307235594</v>
      </c>
      <c r="X115" s="70">
        <f t="shared" si="2012"/>
        <v>0.887433676</v>
      </c>
      <c r="Y115" s="70">
        <f t="shared" si="2012"/>
        <v>0.04538191402</v>
      </c>
      <c r="Z115" s="71">
        <f t="shared" ref="Z115:AC115" si="2013">R115-$R115</f>
        <v>0</v>
      </c>
      <c r="AA115" s="71">
        <f t="shared" si="2013"/>
        <v>3.141592654</v>
      </c>
      <c r="AB115" s="71">
        <f t="shared" si="2013"/>
        <v>0</v>
      </c>
      <c r="AC115" s="71">
        <f t="shared" si="2013"/>
        <v>0</v>
      </c>
      <c r="AD115" s="71">
        <f t="shared" ref="AD115:AG115" si="2014">V115/$V115</f>
        <v>1</v>
      </c>
      <c r="AE115" s="71">
        <f t="shared" si="2014"/>
        <v>3.031114906</v>
      </c>
      <c r="AF115" s="71">
        <f t="shared" si="2014"/>
        <v>6.245104044</v>
      </c>
      <c r="AG115" s="71">
        <f t="shared" si="2014"/>
        <v>0.3193644578</v>
      </c>
      <c r="AH115" s="80">
        <f t="shared" ref="AH115:AK115" si="2015">AD115*COS(Z115)</f>
        <v>1</v>
      </c>
      <c r="AI115" s="80">
        <f t="shared" si="2015"/>
        <v>-3.031114906</v>
      </c>
      <c r="AJ115" s="80">
        <f t="shared" si="2015"/>
        <v>6.245104044</v>
      </c>
      <c r="AK115" s="80">
        <f t="shared" si="2015"/>
        <v>0.3193644578</v>
      </c>
      <c r="AL115" s="80">
        <f t="shared" ref="AL115:AO115" si="2016">AD115*SIN(Z115)</f>
        <v>0</v>
      </c>
      <c r="AM115" s="80">
        <f t="shared" si="2016"/>
        <v>0</v>
      </c>
      <c r="AN115" s="80">
        <f t="shared" si="2016"/>
        <v>0</v>
      </c>
      <c r="AO115" s="80">
        <f t="shared" si="2016"/>
        <v>0</v>
      </c>
      <c r="AP115" s="50">
        <f t="shared" si="41"/>
        <v>9.424777961</v>
      </c>
      <c r="AQ115" s="72">
        <f t="shared" si="42"/>
        <v>9.424777961</v>
      </c>
      <c r="AR115" s="72">
        <f t="shared" si="43"/>
        <v>3.141592654</v>
      </c>
      <c r="AS115" s="72">
        <f t="shared" si="44"/>
        <v>3.141592654</v>
      </c>
      <c r="AT115" s="73">
        <f t="shared" si="45"/>
        <v>27.84884581</v>
      </c>
      <c r="AU115" s="74">
        <f t="shared" si="46"/>
        <v>27.84884581</v>
      </c>
      <c r="AV115" s="75">
        <f t="shared" si="47"/>
        <v>55.69769163</v>
      </c>
      <c r="AW115" s="75">
        <f t="shared" si="48"/>
        <v>0</v>
      </c>
      <c r="AX115" s="75">
        <f t="shared" si="49"/>
        <v>0</v>
      </c>
      <c r="AY115" s="75">
        <f t="shared" si="50"/>
        <v>55.69769163</v>
      </c>
      <c r="AZ115" s="50">
        <f t="shared" ref="AZ115:BA115" si="2017">AZ$1*AA115</f>
        <v>3.141592654</v>
      </c>
      <c r="BA115" s="50">
        <f t="shared" si="2017"/>
        <v>0</v>
      </c>
      <c r="BB115" s="72">
        <f t="shared" si="52"/>
        <v>3.141592654</v>
      </c>
      <c r="BC115" s="72">
        <f t="shared" si="53"/>
        <v>3.141592654</v>
      </c>
      <c r="BD115" s="72">
        <f t="shared" si="54"/>
        <v>3.141592654</v>
      </c>
      <c r="BE115" s="73">
        <f t="shared" ref="BE115:BF115" si="2018">POWER(AE115,BE$1)</f>
        <v>3.031114906</v>
      </c>
      <c r="BF115" s="73">
        <f t="shared" si="2018"/>
        <v>6.245104044</v>
      </c>
      <c r="BG115" s="74">
        <f t="shared" si="56"/>
        <v>18.92962796</v>
      </c>
      <c r="BH115" s="75">
        <f t="shared" si="57"/>
        <v>-170.3666516</v>
      </c>
      <c r="BI115" s="75">
        <f t="shared" si="58"/>
        <v>0</v>
      </c>
      <c r="BJ115" s="75">
        <f t="shared" si="59"/>
        <v>3.141592654</v>
      </c>
      <c r="BK115" s="75">
        <f t="shared" si="60"/>
        <v>170.3666516</v>
      </c>
      <c r="BL115" s="50">
        <f t="shared" si="61"/>
        <v>0</v>
      </c>
      <c r="BM115" s="72">
        <f t="shared" si="62"/>
        <v>0</v>
      </c>
      <c r="BN115" s="72">
        <f t="shared" si="63"/>
        <v>0</v>
      </c>
      <c r="BO115" s="72">
        <f t="shared" si="64"/>
        <v>0</v>
      </c>
      <c r="BP115" s="73">
        <f t="shared" si="65"/>
        <v>0.3193644578</v>
      </c>
      <c r="BQ115" s="74">
        <f t="shared" si="66"/>
        <v>0.3193644578</v>
      </c>
      <c r="BR115" s="75">
        <f t="shared" si="67"/>
        <v>-8.622840362</v>
      </c>
      <c r="BS115" s="75">
        <f t="shared" si="68"/>
        <v>0</v>
      </c>
      <c r="BT115" s="75">
        <f t="shared" si="69"/>
        <v>3.141592654</v>
      </c>
      <c r="BU115" s="75">
        <f t="shared" si="70"/>
        <v>8.622840362</v>
      </c>
      <c r="BV115" s="76">
        <f t="shared" ref="BV115:BW115" si="2019">AV115+BH115+BR115</f>
        <v>-123.2918003</v>
      </c>
      <c r="BW115" s="76">
        <f t="shared" si="2019"/>
        <v>0</v>
      </c>
      <c r="BX115" s="76">
        <f t="shared" si="72"/>
        <v>3.141592654</v>
      </c>
      <c r="BY115" s="77">
        <f t="shared" si="73"/>
        <v>123.2918003</v>
      </c>
      <c r="BZ115" s="50">
        <f t="shared" ref="BZ115:CA115" si="2020">BZ$1*AA115</f>
        <v>6.283185307</v>
      </c>
      <c r="CA115" s="50">
        <f t="shared" si="2020"/>
        <v>0</v>
      </c>
      <c r="CB115" s="72">
        <f t="shared" si="75"/>
        <v>6.283185307</v>
      </c>
      <c r="CC115" s="72">
        <f t="shared" si="76"/>
        <v>0</v>
      </c>
      <c r="CD115" s="72">
        <f t="shared" si="77"/>
        <v>0</v>
      </c>
      <c r="CE115" s="73">
        <f t="shared" ref="CE115:CF115" si="2021">POWER(AE115,CE$1)</f>
        <v>9.187657572</v>
      </c>
      <c r="CF115" s="73">
        <f t="shared" si="2021"/>
        <v>39.00132453</v>
      </c>
      <c r="CG115" s="74">
        <f t="shared" si="79"/>
        <v>358.3308146</v>
      </c>
      <c r="CH115" s="75">
        <f t="shared" si="80"/>
        <v>-358.3308146</v>
      </c>
      <c r="CI115" s="75">
        <f t="shared" si="81"/>
        <v>0</v>
      </c>
      <c r="CJ115" s="75">
        <f t="shared" si="82"/>
        <v>3.141592654</v>
      </c>
      <c r="CK115" s="75">
        <f t="shared" si="83"/>
        <v>358.3308146</v>
      </c>
      <c r="CL115" s="50">
        <f t="shared" si="84"/>
        <v>0</v>
      </c>
      <c r="CM115" s="72">
        <f t="shared" si="85"/>
        <v>0</v>
      </c>
      <c r="CN115" s="72">
        <f t="shared" si="86"/>
        <v>0</v>
      </c>
      <c r="CO115" s="72">
        <f t="shared" si="87"/>
        <v>0</v>
      </c>
      <c r="CP115" s="73">
        <f t="shared" si="88"/>
        <v>243.5673295</v>
      </c>
      <c r="CQ115" s="74">
        <f t="shared" si="89"/>
        <v>243.5673295</v>
      </c>
      <c r="CR115" s="75">
        <f t="shared" si="90"/>
        <v>974.2693181</v>
      </c>
      <c r="CS115" s="75">
        <f t="shared" si="91"/>
        <v>0</v>
      </c>
      <c r="CT115" s="75">
        <f t="shared" si="92"/>
        <v>0</v>
      </c>
      <c r="CU115" s="75">
        <f t="shared" si="93"/>
        <v>974.2693181</v>
      </c>
      <c r="CV115" s="50">
        <f t="shared" si="94"/>
        <v>9.424777961</v>
      </c>
      <c r="CW115" s="50">
        <f t="shared" si="95"/>
        <v>0</v>
      </c>
      <c r="CX115" s="72">
        <f t="shared" si="96"/>
        <v>9.424777961</v>
      </c>
      <c r="CY115" s="72">
        <f t="shared" si="97"/>
        <v>3.141592654</v>
      </c>
      <c r="CZ115" s="72">
        <f t="shared" si="98"/>
        <v>3.141592654</v>
      </c>
      <c r="DA115" s="73">
        <f t="shared" si="99"/>
        <v>27.84884581</v>
      </c>
      <c r="DB115" s="73">
        <f t="shared" si="100"/>
        <v>0.3193644578</v>
      </c>
      <c r="DC115" s="74">
        <f t="shared" si="101"/>
        <v>8.893931545</v>
      </c>
      <c r="DD115" s="75">
        <f t="shared" si="102"/>
        <v>-35.57572618</v>
      </c>
      <c r="DE115" s="75">
        <f t="shared" si="103"/>
        <v>0</v>
      </c>
      <c r="DF115" s="75">
        <f t="shared" si="104"/>
        <v>3.141592654</v>
      </c>
      <c r="DG115" s="75">
        <f t="shared" si="105"/>
        <v>35.57572618</v>
      </c>
      <c r="DH115" s="50">
        <f t="shared" ref="DH115:DJ115" si="2022">DH$1*AA115</f>
        <v>3.141592654</v>
      </c>
      <c r="DI115" s="50">
        <f t="shared" si="2022"/>
        <v>0</v>
      </c>
      <c r="DJ115" s="50">
        <f t="shared" si="2022"/>
        <v>0</v>
      </c>
      <c r="DK115" s="72">
        <f t="shared" si="107"/>
        <v>3.141592654</v>
      </c>
      <c r="DL115" s="72">
        <f t="shared" si="108"/>
        <v>3.141592654</v>
      </c>
      <c r="DM115" s="72">
        <f t="shared" si="109"/>
        <v>3.141592654</v>
      </c>
      <c r="DN115" s="73">
        <f t="shared" ref="DN115:DP115" si="2023">POWER(AE115,DN$1)</f>
        <v>3.031114906</v>
      </c>
      <c r="DO115" s="73">
        <f t="shared" si="2023"/>
        <v>6.245104044</v>
      </c>
      <c r="DP115" s="73">
        <f t="shared" si="2023"/>
        <v>0.3193644578</v>
      </c>
      <c r="DQ115" s="74">
        <f t="shared" si="111"/>
        <v>6.04545037</v>
      </c>
      <c r="DR115" s="75">
        <f t="shared" si="112"/>
        <v>108.8181067</v>
      </c>
      <c r="DS115" s="75">
        <f t="shared" si="113"/>
        <v>0</v>
      </c>
      <c r="DT115" s="75">
        <f t="shared" si="114"/>
        <v>0</v>
      </c>
      <c r="DU115" s="75">
        <f t="shared" si="115"/>
        <v>108.8181067</v>
      </c>
      <c r="DV115" s="50">
        <f t="shared" si="116"/>
        <v>0</v>
      </c>
      <c r="DW115" s="72">
        <f t="shared" si="117"/>
        <v>0</v>
      </c>
      <c r="DX115" s="72">
        <f t="shared" si="118"/>
        <v>0</v>
      </c>
      <c r="DY115" s="72">
        <f t="shared" si="119"/>
        <v>0</v>
      </c>
      <c r="DZ115" s="73">
        <f t="shared" si="120"/>
        <v>0.1019936569</v>
      </c>
      <c r="EA115" s="74">
        <f t="shared" si="121"/>
        <v>0.1019936569</v>
      </c>
      <c r="EB115" s="75">
        <f t="shared" si="122"/>
        <v>2.753828737</v>
      </c>
      <c r="EC115" s="75">
        <f t="shared" si="123"/>
        <v>0</v>
      </c>
      <c r="ED115" s="75">
        <f t="shared" si="124"/>
        <v>0</v>
      </c>
      <c r="EE115" s="75">
        <f t="shared" si="125"/>
        <v>2.753828737</v>
      </c>
      <c r="EF115" s="76">
        <f t="shared" ref="EF115:EG115" si="2024">CH115+CR115+DD115+DR115+EB115</f>
        <v>691.9347128</v>
      </c>
      <c r="EG115" s="76">
        <f t="shared" si="2024"/>
        <v>0</v>
      </c>
      <c r="EH115" s="76">
        <f t="shared" si="127"/>
        <v>0</v>
      </c>
      <c r="EI115" s="77">
        <f t="shared" si="128"/>
        <v>691.9347128</v>
      </c>
      <c r="EJ115" s="50">
        <f t="shared" si="129"/>
        <v>0</v>
      </c>
      <c r="EK115" s="72">
        <f t="shared" si="130"/>
        <v>0</v>
      </c>
      <c r="EL115" s="72">
        <f t="shared" si="131"/>
        <v>0</v>
      </c>
      <c r="EM115" s="72">
        <f t="shared" si="132"/>
        <v>0</v>
      </c>
      <c r="EN115" s="73">
        <f t="shared" si="133"/>
        <v>26.30465192</v>
      </c>
      <c r="EO115" s="74">
        <f t="shared" si="134"/>
        <v>26.30465192</v>
      </c>
      <c r="EP115" s="75">
        <f t="shared" si="135"/>
        <v>136.6829808</v>
      </c>
      <c r="EQ115" s="75">
        <f t="shared" si="136"/>
        <v>0</v>
      </c>
      <c r="ER115" s="75">
        <f t="shared" si="137"/>
        <v>0</v>
      </c>
      <c r="ES115" s="75">
        <f t="shared" si="138"/>
        <v>136.6829808</v>
      </c>
      <c r="ET115" s="76">
        <f t="shared" ref="ET115:EU115" si="2025">BV115+EP115</f>
        <v>13.39118047</v>
      </c>
      <c r="EU115" s="76">
        <f t="shared" si="2025"/>
        <v>0</v>
      </c>
      <c r="EV115" s="76">
        <f t="shared" si="140"/>
        <v>0</v>
      </c>
      <c r="EW115" s="77">
        <f t="shared" si="141"/>
        <v>13.39118047</v>
      </c>
      <c r="EX115" s="50">
        <f t="shared" si="142"/>
        <v>0</v>
      </c>
      <c r="EY115" s="72">
        <f t="shared" si="143"/>
        <v>0</v>
      </c>
      <c r="EZ115" s="72">
        <f t="shared" si="144"/>
        <v>0</v>
      </c>
      <c r="FA115" s="72">
        <f t="shared" si="145"/>
        <v>0</v>
      </c>
      <c r="FB115" s="73">
        <f t="shared" si="146"/>
        <v>2.374686524</v>
      </c>
      <c r="FC115" s="74">
        <f t="shared" si="147"/>
        <v>2.374686524</v>
      </c>
      <c r="FD115" s="75">
        <f t="shared" si="148"/>
        <v>0.6282633143</v>
      </c>
      <c r="FE115" s="75">
        <f t="shared" si="149"/>
        <v>0</v>
      </c>
      <c r="FF115" s="75">
        <f t="shared" si="150"/>
        <v>0</v>
      </c>
      <c r="FG115" s="75">
        <f t="shared" si="151"/>
        <v>0.6282633143</v>
      </c>
      <c r="FH115" s="50">
        <f t="shared" si="152"/>
        <v>6.283185307</v>
      </c>
      <c r="FI115" s="72">
        <f t="shared" si="153"/>
        <v>6.283185307</v>
      </c>
      <c r="FJ115" s="72">
        <f t="shared" si="154"/>
        <v>0</v>
      </c>
      <c r="FK115" s="72">
        <f t="shared" si="155"/>
        <v>0</v>
      </c>
      <c r="FL115" s="73">
        <f t="shared" si="156"/>
        <v>9.187657572</v>
      </c>
      <c r="FM115" s="74">
        <f t="shared" si="157"/>
        <v>9.187657572</v>
      </c>
      <c r="FN115" s="75">
        <f t="shared" si="158"/>
        <v>-9.187657572</v>
      </c>
      <c r="FO115" s="75">
        <f t="shared" si="159"/>
        <v>0</v>
      </c>
      <c r="FP115" s="75">
        <f t="shared" si="160"/>
        <v>3.141592654</v>
      </c>
      <c r="FQ115" s="75">
        <f t="shared" si="161"/>
        <v>9.187657572</v>
      </c>
      <c r="FR115" s="76">
        <f t="shared" si="162"/>
        <v>9.547654562</v>
      </c>
      <c r="FS115" s="76">
        <f t="shared" si="163"/>
        <v>0</v>
      </c>
      <c r="FT115" s="76">
        <f t="shared" si="164"/>
        <v>0</v>
      </c>
      <c r="FU115" s="77">
        <f t="shared" si="165"/>
        <v>9.547654562</v>
      </c>
      <c r="FV115" s="50">
        <f t="shared" si="166"/>
        <v>0</v>
      </c>
      <c r="FW115" s="50">
        <f t="shared" si="167"/>
        <v>0</v>
      </c>
      <c r="FX115" s="72">
        <f t="shared" si="168"/>
        <v>0</v>
      </c>
      <c r="FY115" s="72">
        <f t="shared" si="169"/>
        <v>0</v>
      </c>
      <c r="FZ115" s="72">
        <f t="shared" si="170"/>
        <v>0</v>
      </c>
      <c r="GA115" s="73">
        <f t="shared" si="171"/>
        <v>9.547654562</v>
      </c>
      <c r="GB115" s="73">
        <f t="shared" si="172"/>
        <v>1.591689308</v>
      </c>
      <c r="GC115" s="74">
        <f t="shared" si="173"/>
        <v>15.19689968</v>
      </c>
      <c r="GD115" s="75">
        <f t="shared" si="174"/>
        <v>1.688544409</v>
      </c>
      <c r="GE115" s="75">
        <f t="shared" si="175"/>
        <v>0</v>
      </c>
      <c r="GF115" s="75">
        <f t="shared" si="176"/>
        <v>0</v>
      </c>
      <c r="GG115" s="75">
        <f t="shared" si="177"/>
        <v>1.688544409</v>
      </c>
      <c r="GH115" s="78">
        <f t="shared" si="178"/>
        <v>-0.5</v>
      </c>
      <c r="GI115" s="78">
        <f t="shared" si="179"/>
        <v>-0.8660254038</v>
      </c>
      <c r="GJ115" s="78">
        <f t="shared" si="180"/>
        <v>-2.094395102</v>
      </c>
      <c r="GK115" s="78">
        <f t="shared" si="181"/>
        <v>1</v>
      </c>
      <c r="GL115" s="79">
        <f t="shared" si="182"/>
        <v>-0.5</v>
      </c>
      <c r="GM115" s="79">
        <f t="shared" si="183"/>
        <v>0.8660254038</v>
      </c>
      <c r="GN115" s="79">
        <f t="shared" si="184"/>
        <v>2.094395102</v>
      </c>
      <c r="GO115" s="79">
        <f t="shared" si="185"/>
        <v>1</v>
      </c>
      <c r="GP115" s="50">
        <f t="shared" si="186"/>
        <v>-2.094395102</v>
      </c>
      <c r="GQ115" s="50">
        <f t="shared" si="187"/>
        <v>0</v>
      </c>
      <c r="GR115" s="72">
        <f t="shared" si="188"/>
        <v>-2.094395102</v>
      </c>
      <c r="GS115" s="72">
        <f t="shared" si="189"/>
        <v>-2.094395102</v>
      </c>
      <c r="GT115" s="72">
        <f t="shared" si="190"/>
        <v>-2.094395102</v>
      </c>
      <c r="GU115" s="73">
        <f t="shared" si="191"/>
        <v>1</v>
      </c>
      <c r="GV115" s="73">
        <f t="shared" si="192"/>
        <v>0.6282633143</v>
      </c>
      <c r="GW115" s="74">
        <f t="shared" si="193"/>
        <v>0.6282633143</v>
      </c>
      <c r="GX115" s="75">
        <f t="shared" si="194"/>
        <v>-0.3141316572</v>
      </c>
      <c r="GY115" s="75">
        <f t="shared" si="195"/>
        <v>-0.5440919905</v>
      </c>
      <c r="GZ115" s="75">
        <f t="shared" si="196"/>
        <v>-2.094395102</v>
      </c>
      <c r="HA115" s="75">
        <f t="shared" si="197"/>
        <v>0.6282633143</v>
      </c>
      <c r="HB115" s="50">
        <f t="shared" si="198"/>
        <v>2.094395102</v>
      </c>
      <c r="HC115" s="50">
        <f t="shared" si="199"/>
        <v>0</v>
      </c>
      <c r="HD115" s="72">
        <f t="shared" si="200"/>
        <v>2.094395102</v>
      </c>
      <c r="HE115" s="72">
        <f t="shared" si="201"/>
        <v>2.094395102</v>
      </c>
      <c r="HF115" s="72">
        <f t="shared" si="202"/>
        <v>2.094395102</v>
      </c>
      <c r="HG115" s="73">
        <f t="shared" si="203"/>
        <v>1</v>
      </c>
      <c r="HH115" s="73">
        <f t="shared" si="204"/>
        <v>1.688544409</v>
      </c>
      <c r="HI115" s="74">
        <f t="shared" si="205"/>
        <v>1.688544409</v>
      </c>
      <c r="HJ115" s="75">
        <f t="shared" si="206"/>
        <v>-0.8442722045</v>
      </c>
      <c r="HK115" s="75">
        <f t="shared" si="207"/>
        <v>1.462322354</v>
      </c>
      <c r="HL115" s="75">
        <f t="shared" si="208"/>
        <v>2.094395102</v>
      </c>
      <c r="HM115" s="75">
        <f t="shared" si="209"/>
        <v>1.688544409</v>
      </c>
      <c r="HN115" s="50">
        <f t="shared" si="210"/>
        <v>2.094395102</v>
      </c>
      <c r="HO115" s="50">
        <f t="shared" si="211"/>
        <v>0</v>
      </c>
      <c r="HP115" s="72">
        <f t="shared" si="212"/>
        <v>2.094395102</v>
      </c>
      <c r="HQ115" s="72">
        <f t="shared" si="213"/>
        <v>2.094395102</v>
      </c>
      <c r="HR115" s="72">
        <f t="shared" si="214"/>
        <v>2.094395102</v>
      </c>
      <c r="HS115" s="73">
        <f t="shared" si="215"/>
        <v>1</v>
      </c>
      <c r="HT115" s="73">
        <f t="shared" si="216"/>
        <v>0.6282633143</v>
      </c>
      <c r="HU115" s="74">
        <f t="shared" si="217"/>
        <v>0.6282633143</v>
      </c>
      <c r="HV115" s="75">
        <f t="shared" si="218"/>
        <v>-0.3141316572</v>
      </c>
      <c r="HW115" s="75">
        <f t="shared" si="219"/>
        <v>0.5440919905</v>
      </c>
      <c r="HX115" s="75">
        <f t="shared" si="220"/>
        <v>2.094395102</v>
      </c>
      <c r="HY115" s="75">
        <f t="shared" si="221"/>
        <v>0.6282633143</v>
      </c>
      <c r="HZ115" s="50">
        <f t="shared" si="222"/>
        <v>-2.094395102</v>
      </c>
      <c r="IA115" s="50">
        <f t="shared" si="223"/>
        <v>0</v>
      </c>
      <c r="IB115" s="72">
        <f t="shared" si="224"/>
        <v>-2.094395102</v>
      </c>
      <c r="IC115" s="72">
        <f t="shared" si="225"/>
        <v>-2.094395102</v>
      </c>
      <c r="ID115" s="72">
        <f t="shared" si="226"/>
        <v>-2.094395102</v>
      </c>
      <c r="IE115" s="73">
        <f t="shared" si="227"/>
        <v>1</v>
      </c>
      <c r="IF115" s="73">
        <f t="shared" si="228"/>
        <v>1.688544409</v>
      </c>
      <c r="IG115" s="74">
        <f t="shared" si="229"/>
        <v>1.688544409</v>
      </c>
      <c r="IH115" s="75">
        <f t="shared" si="230"/>
        <v>-0.8442722045</v>
      </c>
      <c r="II115" s="75">
        <f t="shared" si="231"/>
        <v>-1.462322354</v>
      </c>
      <c r="IJ115" s="75">
        <f t="shared" si="232"/>
        <v>-2.094395102</v>
      </c>
      <c r="IK115" s="75">
        <f t="shared" si="233"/>
        <v>1.688544409</v>
      </c>
    </row>
    <row r="116" ht="12.75" customHeight="1">
      <c r="A116" s="80">
        <f>'Cubic Input'!P120</f>
        <v>0.1421007032</v>
      </c>
      <c r="B116" s="80">
        <f>'Cubic Input'!Q120</f>
        <v>-0.1642627233</v>
      </c>
      <c r="C116" s="80">
        <f>'Cubic Input'!R120</f>
        <v>0.8803117274</v>
      </c>
      <c r="D116" s="80">
        <f>'Cubic Input'!S120</f>
        <v>0.03801818055</v>
      </c>
      <c r="E116" s="80">
        <f t="shared" ref="E116:H116" si="2026">0</f>
        <v>0</v>
      </c>
      <c r="F116" s="80">
        <f t="shared" si="2026"/>
        <v>0</v>
      </c>
      <c r="G116" s="80">
        <f t="shared" si="2026"/>
        <v>0</v>
      </c>
      <c r="H116" s="81">
        <f t="shared" si="2026"/>
        <v>0</v>
      </c>
      <c r="I116" s="65">
        <f>'Cubic Input'!M120</f>
        <v>-0.0507809548</v>
      </c>
      <c r="J116" s="66">
        <f t="shared" si="27"/>
        <v>-0.04283216691</v>
      </c>
      <c r="K116" s="66">
        <f t="shared" si="28"/>
        <v>0.5993960641</v>
      </c>
      <c r="L116" s="67">
        <f t="shared" si="29"/>
        <v>-0.04283216691</v>
      </c>
      <c r="M116" s="67">
        <f t="shared" si="30"/>
        <v>0</v>
      </c>
      <c r="N116" s="68">
        <f t="shared" si="31"/>
        <v>0.5993960641</v>
      </c>
      <c r="O116" s="68">
        <f t="shared" si="32"/>
        <v>-2.426325667</v>
      </c>
      <c r="P116" s="69">
        <f t="shared" si="33"/>
        <v>0.5993960641</v>
      </c>
      <c r="Q116" s="69">
        <f t="shared" si="34"/>
        <v>2.426325667</v>
      </c>
      <c r="R116" s="70">
        <f t="shared" ref="R116:U116" si="2027">ATAN2(A116,E116)</f>
        <v>0</v>
      </c>
      <c r="S116" s="70">
        <f t="shared" si="2027"/>
        <v>3.141592654</v>
      </c>
      <c r="T116" s="70">
        <f t="shared" si="2027"/>
        <v>0</v>
      </c>
      <c r="U116" s="70">
        <f t="shared" si="2027"/>
        <v>0</v>
      </c>
      <c r="V116" s="70">
        <f t="shared" ref="V116:Y116" si="2028">SQRT(POWER(A116,2)+POWER(E116,2))</f>
        <v>0.1421007032</v>
      </c>
      <c r="W116" s="70">
        <f t="shared" si="2028"/>
        <v>0.1642627233</v>
      </c>
      <c r="X116" s="70">
        <f t="shared" si="2028"/>
        <v>0.8803117274</v>
      </c>
      <c r="Y116" s="70">
        <f t="shared" si="2028"/>
        <v>0.03801818055</v>
      </c>
      <c r="Z116" s="71">
        <f t="shared" ref="Z116:AC116" si="2029">R116-$R116</f>
        <v>0</v>
      </c>
      <c r="AA116" s="71">
        <f t="shared" si="2029"/>
        <v>3.141592654</v>
      </c>
      <c r="AB116" s="71">
        <f t="shared" si="2029"/>
        <v>0</v>
      </c>
      <c r="AC116" s="71">
        <f t="shared" si="2029"/>
        <v>0</v>
      </c>
      <c r="AD116" s="71">
        <f t="shared" ref="AD116:AG116" si="2030">V116/$V116</f>
        <v>1</v>
      </c>
      <c r="AE116" s="71">
        <f t="shared" si="2030"/>
        <v>1.155959961</v>
      </c>
      <c r="AF116" s="71">
        <f t="shared" si="2030"/>
        <v>6.194985021</v>
      </c>
      <c r="AG116" s="71">
        <f t="shared" si="2030"/>
        <v>0.2675439298</v>
      </c>
      <c r="AH116" s="80">
        <f t="shared" ref="AH116:AK116" si="2031">AD116*COS(Z116)</f>
        <v>1</v>
      </c>
      <c r="AI116" s="80">
        <f t="shared" si="2031"/>
        <v>-1.155959961</v>
      </c>
      <c r="AJ116" s="80">
        <f t="shared" si="2031"/>
        <v>6.194985021</v>
      </c>
      <c r="AK116" s="80">
        <f t="shared" si="2031"/>
        <v>0.2675439298</v>
      </c>
      <c r="AL116" s="80">
        <f t="shared" ref="AL116:AO116" si="2032">AD116*SIN(Z116)</f>
        <v>0</v>
      </c>
      <c r="AM116" s="80">
        <f t="shared" si="2032"/>
        <v>0</v>
      </c>
      <c r="AN116" s="80">
        <f t="shared" si="2032"/>
        <v>0</v>
      </c>
      <c r="AO116" s="80">
        <f t="shared" si="2032"/>
        <v>0</v>
      </c>
      <c r="AP116" s="50">
        <f t="shared" si="41"/>
        <v>9.424777961</v>
      </c>
      <c r="AQ116" s="72">
        <f t="shared" si="42"/>
        <v>9.424777961</v>
      </c>
      <c r="AR116" s="72">
        <f t="shared" si="43"/>
        <v>3.141592654</v>
      </c>
      <c r="AS116" s="72">
        <f t="shared" si="44"/>
        <v>3.141592654</v>
      </c>
      <c r="AT116" s="73">
        <f t="shared" si="45"/>
        <v>1.544643906</v>
      </c>
      <c r="AU116" s="74">
        <f t="shared" si="46"/>
        <v>1.544643906</v>
      </c>
      <c r="AV116" s="75">
        <f t="shared" si="47"/>
        <v>3.089287812</v>
      </c>
      <c r="AW116" s="75">
        <f t="shared" si="48"/>
        <v>0</v>
      </c>
      <c r="AX116" s="75">
        <f t="shared" si="49"/>
        <v>0</v>
      </c>
      <c r="AY116" s="75">
        <f t="shared" si="50"/>
        <v>3.089287812</v>
      </c>
      <c r="AZ116" s="50">
        <f t="shared" ref="AZ116:BA116" si="2033">AZ$1*AA116</f>
        <v>3.141592654</v>
      </c>
      <c r="BA116" s="50">
        <f t="shared" si="2033"/>
        <v>0</v>
      </c>
      <c r="BB116" s="72">
        <f t="shared" si="52"/>
        <v>3.141592654</v>
      </c>
      <c r="BC116" s="72">
        <f t="shared" si="53"/>
        <v>3.141592654</v>
      </c>
      <c r="BD116" s="72">
        <f t="shared" si="54"/>
        <v>3.141592654</v>
      </c>
      <c r="BE116" s="73">
        <f t="shared" ref="BE116:BF116" si="2034">POWER(AE116,BE$1)</f>
        <v>1.155959961</v>
      </c>
      <c r="BF116" s="73">
        <f t="shared" si="2034"/>
        <v>6.194985021</v>
      </c>
      <c r="BG116" s="74">
        <f t="shared" si="56"/>
        <v>7.161154644</v>
      </c>
      <c r="BH116" s="75">
        <f t="shared" si="57"/>
        <v>-64.4503918</v>
      </c>
      <c r="BI116" s="75">
        <f t="shared" si="58"/>
        <v>0</v>
      </c>
      <c r="BJ116" s="75">
        <f t="shared" si="59"/>
        <v>3.141592654</v>
      </c>
      <c r="BK116" s="75">
        <f t="shared" si="60"/>
        <v>64.4503918</v>
      </c>
      <c r="BL116" s="50">
        <f t="shared" si="61"/>
        <v>0</v>
      </c>
      <c r="BM116" s="72">
        <f t="shared" si="62"/>
        <v>0</v>
      </c>
      <c r="BN116" s="72">
        <f t="shared" si="63"/>
        <v>0</v>
      </c>
      <c r="BO116" s="72">
        <f t="shared" si="64"/>
        <v>0</v>
      </c>
      <c r="BP116" s="73">
        <f t="shared" si="65"/>
        <v>0.2675439298</v>
      </c>
      <c r="BQ116" s="74">
        <f t="shared" si="66"/>
        <v>0.2675439298</v>
      </c>
      <c r="BR116" s="75">
        <f t="shared" si="67"/>
        <v>-7.223686106</v>
      </c>
      <c r="BS116" s="75">
        <f t="shared" si="68"/>
        <v>0</v>
      </c>
      <c r="BT116" s="75">
        <f t="shared" si="69"/>
        <v>3.141592654</v>
      </c>
      <c r="BU116" s="75">
        <f t="shared" si="70"/>
        <v>7.223686106</v>
      </c>
      <c r="BV116" s="76">
        <f t="shared" ref="BV116:BW116" si="2035">AV116+BH116+BR116</f>
        <v>-68.58479009</v>
      </c>
      <c r="BW116" s="76">
        <f t="shared" si="2035"/>
        <v>0</v>
      </c>
      <c r="BX116" s="76">
        <f t="shared" si="72"/>
        <v>3.141592654</v>
      </c>
      <c r="BY116" s="77">
        <f t="shared" si="73"/>
        <v>68.58479009</v>
      </c>
      <c r="BZ116" s="50">
        <f t="shared" ref="BZ116:CA116" si="2036">BZ$1*AA116</f>
        <v>6.283185307</v>
      </c>
      <c r="CA116" s="50">
        <f t="shared" si="2036"/>
        <v>0</v>
      </c>
      <c r="CB116" s="72">
        <f t="shared" si="75"/>
        <v>6.283185307</v>
      </c>
      <c r="CC116" s="72">
        <f t="shared" si="76"/>
        <v>0</v>
      </c>
      <c r="CD116" s="72">
        <f t="shared" si="77"/>
        <v>0</v>
      </c>
      <c r="CE116" s="73">
        <f t="shared" ref="CE116:CF116" si="2037">POWER(AE116,CE$1)</f>
        <v>1.336243432</v>
      </c>
      <c r="CF116" s="73">
        <f t="shared" si="2037"/>
        <v>38.3778394</v>
      </c>
      <c r="CG116" s="74">
        <f t="shared" si="79"/>
        <v>51.28213584</v>
      </c>
      <c r="CH116" s="75">
        <f t="shared" si="80"/>
        <v>-51.28213584</v>
      </c>
      <c r="CI116" s="75">
        <f t="shared" si="81"/>
        <v>0</v>
      </c>
      <c r="CJ116" s="75">
        <f t="shared" si="82"/>
        <v>3.141592654</v>
      </c>
      <c r="CK116" s="75">
        <f t="shared" si="83"/>
        <v>51.28213584</v>
      </c>
      <c r="CL116" s="50">
        <f t="shared" si="84"/>
        <v>0</v>
      </c>
      <c r="CM116" s="72">
        <f t="shared" si="85"/>
        <v>0</v>
      </c>
      <c r="CN116" s="72">
        <f t="shared" si="86"/>
        <v>0</v>
      </c>
      <c r="CO116" s="72">
        <f t="shared" si="87"/>
        <v>0</v>
      </c>
      <c r="CP116" s="73">
        <f t="shared" si="88"/>
        <v>237.7501402</v>
      </c>
      <c r="CQ116" s="74">
        <f t="shared" si="89"/>
        <v>237.7501402</v>
      </c>
      <c r="CR116" s="75">
        <f t="shared" si="90"/>
        <v>951.0005609</v>
      </c>
      <c r="CS116" s="75">
        <f t="shared" si="91"/>
        <v>0</v>
      </c>
      <c r="CT116" s="75">
        <f t="shared" si="92"/>
        <v>0</v>
      </c>
      <c r="CU116" s="75">
        <f t="shared" si="93"/>
        <v>951.0005609</v>
      </c>
      <c r="CV116" s="50">
        <f t="shared" si="94"/>
        <v>9.424777961</v>
      </c>
      <c r="CW116" s="50">
        <f t="shared" si="95"/>
        <v>0</v>
      </c>
      <c r="CX116" s="72">
        <f t="shared" si="96"/>
        <v>9.424777961</v>
      </c>
      <c r="CY116" s="72">
        <f t="shared" si="97"/>
        <v>3.141592654</v>
      </c>
      <c r="CZ116" s="72">
        <f t="shared" si="98"/>
        <v>3.141592654</v>
      </c>
      <c r="DA116" s="73">
        <f t="shared" si="99"/>
        <v>1.544643906</v>
      </c>
      <c r="DB116" s="73">
        <f t="shared" si="100"/>
        <v>0.2675439298</v>
      </c>
      <c r="DC116" s="74">
        <f t="shared" si="101"/>
        <v>0.4132601008</v>
      </c>
      <c r="DD116" s="75">
        <f t="shared" si="102"/>
        <v>-1.653040403</v>
      </c>
      <c r="DE116" s="75">
        <f t="shared" si="103"/>
        <v>0</v>
      </c>
      <c r="DF116" s="75">
        <f t="shared" si="104"/>
        <v>3.141592654</v>
      </c>
      <c r="DG116" s="75">
        <f t="shared" si="105"/>
        <v>1.653040403</v>
      </c>
      <c r="DH116" s="50">
        <f t="shared" ref="DH116:DJ116" si="2038">DH$1*AA116</f>
        <v>3.141592654</v>
      </c>
      <c r="DI116" s="50">
        <f t="shared" si="2038"/>
        <v>0</v>
      </c>
      <c r="DJ116" s="50">
        <f t="shared" si="2038"/>
        <v>0</v>
      </c>
      <c r="DK116" s="72">
        <f t="shared" si="107"/>
        <v>3.141592654</v>
      </c>
      <c r="DL116" s="72">
        <f t="shared" si="108"/>
        <v>3.141592654</v>
      </c>
      <c r="DM116" s="72">
        <f t="shared" si="109"/>
        <v>3.141592654</v>
      </c>
      <c r="DN116" s="73">
        <f t="shared" ref="DN116:DP116" si="2039">POWER(AE116,DN$1)</f>
        <v>1.155959961</v>
      </c>
      <c r="DO116" s="73">
        <f t="shared" si="2039"/>
        <v>6.194985021</v>
      </c>
      <c r="DP116" s="73">
        <f t="shared" si="2039"/>
        <v>0.2675439298</v>
      </c>
      <c r="DQ116" s="74">
        <f t="shared" si="111"/>
        <v>1.915923456</v>
      </c>
      <c r="DR116" s="75">
        <f t="shared" si="112"/>
        <v>34.4866222</v>
      </c>
      <c r="DS116" s="75">
        <f t="shared" si="113"/>
        <v>0</v>
      </c>
      <c r="DT116" s="75">
        <f t="shared" si="114"/>
        <v>0</v>
      </c>
      <c r="DU116" s="75">
        <f t="shared" si="115"/>
        <v>34.4866222</v>
      </c>
      <c r="DV116" s="50">
        <f t="shared" si="116"/>
        <v>0</v>
      </c>
      <c r="DW116" s="72">
        <f t="shared" si="117"/>
        <v>0</v>
      </c>
      <c r="DX116" s="72">
        <f t="shared" si="118"/>
        <v>0</v>
      </c>
      <c r="DY116" s="72">
        <f t="shared" si="119"/>
        <v>0</v>
      </c>
      <c r="DZ116" s="73">
        <f t="shared" si="120"/>
        <v>0.0715797544</v>
      </c>
      <c r="EA116" s="74">
        <f t="shared" si="121"/>
        <v>0.0715797544</v>
      </c>
      <c r="EB116" s="75">
        <f t="shared" si="122"/>
        <v>1.932653369</v>
      </c>
      <c r="EC116" s="75">
        <f t="shared" si="123"/>
        <v>0</v>
      </c>
      <c r="ED116" s="75">
        <f t="shared" si="124"/>
        <v>0</v>
      </c>
      <c r="EE116" s="75">
        <f t="shared" si="125"/>
        <v>1.932653369</v>
      </c>
      <c r="EF116" s="76">
        <f t="shared" ref="EF116:EG116" si="2040">CH116+CR116+DD116+DR116+EB116</f>
        <v>934.4846602</v>
      </c>
      <c r="EG116" s="76">
        <f t="shared" si="2040"/>
        <v>0</v>
      </c>
      <c r="EH116" s="76">
        <f t="shared" si="127"/>
        <v>0</v>
      </c>
      <c r="EI116" s="77">
        <f t="shared" si="128"/>
        <v>934.4846602</v>
      </c>
      <c r="EJ116" s="50">
        <f t="shared" si="129"/>
        <v>0</v>
      </c>
      <c r="EK116" s="72">
        <f t="shared" si="130"/>
        <v>0</v>
      </c>
      <c r="EL116" s="72">
        <f t="shared" si="131"/>
        <v>0</v>
      </c>
      <c r="EM116" s="72">
        <f t="shared" si="132"/>
        <v>0</v>
      </c>
      <c r="EN116" s="73">
        <f t="shared" si="133"/>
        <v>30.56934184</v>
      </c>
      <c r="EO116" s="74">
        <f t="shared" si="134"/>
        <v>30.56934184</v>
      </c>
      <c r="EP116" s="75">
        <f t="shared" si="135"/>
        <v>158.8429596</v>
      </c>
      <c r="EQ116" s="75">
        <f t="shared" si="136"/>
        <v>0</v>
      </c>
      <c r="ER116" s="75">
        <f t="shared" si="137"/>
        <v>0</v>
      </c>
      <c r="ES116" s="75">
        <f t="shared" si="138"/>
        <v>158.8429596</v>
      </c>
      <c r="ET116" s="76">
        <f t="shared" ref="ET116:EU116" si="2041">BV116+EP116</f>
        <v>90.25816955</v>
      </c>
      <c r="EU116" s="76">
        <f t="shared" si="2041"/>
        <v>0</v>
      </c>
      <c r="EV116" s="76">
        <f t="shared" si="140"/>
        <v>0</v>
      </c>
      <c r="EW116" s="77">
        <f t="shared" si="141"/>
        <v>90.25816955</v>
      </c>
      <c r="EX116" s="50">
        <f t="shared" si="142"/>
        <v>0</v>
      </c>
      <c r="EY116" s="72">
        <f t="shared" si="143"/>
        <v>0</v>
      </c>
      <c r="EZ116" s="72">
        <f t="shared" si="144"/>
        <v>0</v>
      </c>
      <c r="FA116" s="72">
        <f t="shared" si="145"/>
        <v>0</v>
      </c>
      <c r="FB116" s="73">
        <f t="shared" si="146"/>
        <v>4.485685701</v>
      </c>
      <c r="FC116" s="74">
        <f t="shared" si="147"/>
        <v>4.485685701</v>
      </c>
      <c r="FD116" s="75">
        <f t="shared" si="148"/>
        <v>1.1867637</v>
      </c>
      <c r="FE116" s="75">
        <f t="shared" si="149"/>
        <v>0</v>
      </c>
      <c r="FF116" s="75">
        <f t="shared" si="150"/>
        <v>0</v>
      </c>
      <c r="FG116" s="75">
        <f t="shared" si="151"/>
        <v>1.1867637</v>
      </c>
      <c r="FH116" s="50">
        <f t="shared" si="152"/>
        <v>6.283185307</v>
      </c>
      <c r="FI116" s="72">
        <f t="shared" si="153"/>
        <v>6.283185307</v>
      </c>
      <c r="FJ116" s="72">
        <f t="shared" si="154"/>
        <v>0</v>
      </c>
      <c r="FK116" s="72">
        <f t="shared" si="155"/>
        <v>0</v>
      </c>
      <c r="FL116" s="73">
        <f t="shared" si="156"/>
        <v>1.336243432</v>
      </c>
      <c r="FM116" s="74">
        <f t="shared" si="157"/>
        <v>1.336243432</v>
      </c>
      <c r="FN116" s="75">
        <f t="shared" si="158"/>
        <v>-1.336243432</v>
      </c>
      <c r="FO116" s="75">
        <f t="shared" si="159"/>
        <v>0</v>
      </c>
      <c r="FP116" s="75">
        <f t="shared" si="160"/>
        <v>3.141592654</v>
      </c>
      <c r="FQ116" s="75">
        <f t="shared" si="161"/>
        <v>1.336243432</v>
      </c>
      <c r="FR116" s="76">
        <f t="shared" si="162"/>
        <v>17.24871163</v>
      </c>
      <c r="FS116" s="76">
        <f t="shared" si="163"/>
        <v>0</v>
      </c>
      <c r="FT116" s="76">
        <f t="shared" si="164"/>
        <v>0</v>
      </c>
      <c r="FU116" s="77">
        <f t="shared" si="165"/>
        <v>17.24871163</v>
      </c>
      <c r="FV116" s="50">
        <f t="shared" si="166"/>
        <v>0</v>
      </c>
      <c r="FW116" s="50">
        <f t="shared" si="167"/>
        <v>0</v>
      </c>
      <c r="FX116" s="72">
        <f t="shared" si="168"/>
        <v>0</v>
      </c>
      <c r="FY116" s="72">
        <f t="shared" si="169"/>
        <v>0</v>
      </c>
      <c r="FZ116" s="72">
        <f t="shared" si="170"/>
        <v>0</v>
      </c>
      <c r="GA116" s="73">
        <f t="shared" si="171"/>
        <v>17.24871163</v>
      </c>
      <c r="GB116" s="73">
        <f t="shared" si="172"/>
        <v>0.8426277277</v>
      </c>
      <c r="GC116" s="74">
        <f t="shared" si="173"/>
        <v>14.53424269</v>
      </c>
      <c r="GD116" s="75">
        <f t="shared" si="174"/>
        <v>1.614915854</v>
      </c>
      <c r="GE116" s="75">
        <f t="shared" si="175"/>
        <v>0</v>
      </c>
      <c r="GF116" s="75">
        <f t="shared" si="176"/>
        <v>0</v>
      </c>
      <c r="GG116" s="75">
        <f t="shared" si="177"/>
        <v>1.614915854</v>
      </c>
      <c r="GH116" s="78">
        <f t="shared" si="178"/>
        <v>-0.5</v>
      </c>
      <c r="GI116" s="78">
        <f t="shared" si="179"/>
        <v>-0.8660254038</v>
      </c>
      <c r="GJ116" s="78">
        <f t="shared" si="180"/>
        <v>-2.094395102</v>
      </c>
      <c r="GK116" s="78">
        <f t="shared" si="181"/>
        <v>1</v>
      </c>
      <c r="GL116" s="79">
        <f t="shared" si="182"/>
        <v>-0.5</v>
      </c>
      <c r="GM116" s="79">
        <f t="shared" si="183"/>
        <v>0.8660254038</v>
      </c>
      <c r="GN116" s="79">
        <f t="shared" si="184"/>
        <v>2.094395102</v>
      </c>
      <c r="GO116" s="79">
        <f t="shared" si="185"/>
        <v>1</v>
      </c>
      <c r="GP116" s="50">
        <f t="shared" si="186"/>
        <v>-2.094395102</v>
      </c>
      <c r="GQ116" s="50">
        <f t="shared" si="187"/>
        <v>0</v>
      </c>
      <c r="GR116" s="72">
        <f t="shared" si="188"/>
        <v>-2.094395102</v>
      </c>
      <c r="GS116" s="72">
        <f t="shared" si="189"/>
        <v>-2.094395102</v>
      </c>
      <c r="GT116" s="72">
        <f t="shared" si="190"/>
        <v>-2.094395102</v>
      </c>
      <c r="GU116" s="73">
        <f t="shared" si="191"/>
        <v>1</v>
      </c>
      <c r="GV116" s="73">
        <f t="shared" si="192"/>
        <v>1.1867637</v>
      </c>
      <c r="GW116" s="74">
        <f t="shared" si="193"/>
        <v>1.1867637</v>
      </c>
      <c r="GX116" s="75">
        <f t="shared" si="194"/>
        <v>-0.5933818501</v>
      </c>
      <c r="GY116" s="75">
        <f t="shared" si="195"/>
        <v>-1.027767513</v>
      </c>
      <c r="GZ116" s="75">
        <f t="shared" si="196"/>
        <v>-2.094395102</v>
      </c>
      <c r="HA116" s="75">
        <f t="shared" si="197"/>
        <v>1.1867637</v>
      </c>
      <c r="HB116" s="50">
        <f t="shared" si="198"/>
        <v>2.094395102</v>
      </c>
      <c r="HC116" s="50">
        <f t="shared" si="199"/>
        <v>0</v>
      </c>
      <c r="HD116" s="72">
        <f t="shared" si="200"/>
        <v>2.094395102</v>
      </c>
      <c r="HE116" s="72">
        <f t="shared" si="201"/>
        <v>2.094395102</v>
      </c>
      <c r="HF116" s="72">
        <f t="shared" si="202"/>
        <v>2.094395102</v>
      </c>
      <c r="HG116" s="73">
        <f t="shared" si="203"/>
        <v>1</v>
      </c>
      <c r="HH116" s="73">
        <f t="shared" si="204"/>
        <v>1.614915854</v>
      </c>
      <c r="HI116" s="74">
        <f t="shared" si="205"/>
        <v>1.614915854</v>
      </c>
      <c r="HJ116" s="75">
        <f t="shared" si="206"/>
        <v>-0.8074579271</v>
      </c>
      <c r="HK116" s="75">
        <f t="shared" si="207"/>
        <v>1.398558155</v>
      </c>
      <c r="HL116" s="75">
        <f t="shared" si="208"/>
        <v>2.094395102</v>
      </c>
      <c r="HM116" s="75">
        <f t="shared" si="209"/>
        <v>1.614915854</v>
      </c>
      <c r="HN116" s="50">
        <f t="shared" si="210"/>
        <v>2.094395102</v>
      </c>
      <c r="HO116" s="50">
        <f t="shared" si="211"/>
        <v>0</v>
      </c>
      <c r="HP116" s="72">
        <f t="shared" si="212"/>
        <v>2.094395102</v>
      </c>
      <c r="HQ116" s="72">
        <f t="shared" si="213"/>
        <v>2.094395102</v>
      </c>
      <c r="HR116" s="72">
        <f t="shared" si="214"/>
        <v>2.094395102</v>
      </c>
      <c r="HS116" s="73">
        <f t="shared" si="215"/>
        <v>1</v>
      </c>
      <c r="HT116" s="73">
        <f t="shared" si="216"/>
        <v>1.1867637</v>
      </c>
      <c r="HU116" s="74">
        <f t="shared" si="217"/>
        <v>1.1867637</v>
      </c>
      <c r="HV116" s="75">
        <f t="shared" si="218"/>
        <v>-0.5933818501</v>
      </c>
      <c r="HW116" s="75">
        <f t="shared" si="219"/>
        <v>1.027767513</v>
      </c>
      <c r="HX116" s="75">
        <f t="shared" si="220"/>
        <v>2.094395102</v>
      </c>
      <c r="HY116" s="75">
        <f t="shared" si="221"/>
        <v>1.1867637</v>
      </c>
      <c r="HZ116" s="50">
        <f t="shared" si="222"/>
        <v>-2.094395102</v>
      </c>
      <c r="IA116" s="50">
        <f t="shared" si="223"/>
        <v>0</v>
      </c>
      <c r="IB116" s="72">
        <f t="shared" si="224"/>
        <v>-2.094395102</v>
      </c>
      <c r="IC116" s="72">
        <f t="shared" si="225"/>
        <v>-2.094395102</v>
      </c>
      <c r="ID116" s="72">
        <f t="shared" si="226"/>
        <v>-2.094395102</v>
      </c>
      <c r="IE116" s="73">
        <f t="shared" si="227"/>
        <v>1</v>
      </c>
      <c r="IF116" s="73">
        <f t="shared" si="228"/>
        <v>1.614915854</v>
      </c>
      <c r="IG116" s="74">
        <f t="shared" si="229"/>
        <v>1.614915854</v>
      </c>
      <c r="IH116" s="75">
        <f t="shared" si="230"/>
        <v>-0.8074579271</v>
      </c>
      <c r="II116" s="75">
        <f t="shared" si="231"/>
        <v>-1.398558155</v>
      </c>
      <c r="IJ116" s="75">
        <f t="shared" si="232"/>
        <v>-2.094395102</v>
      </c>
      <c r="IK116" s="75">
        <f t="shared" si="233"/>
        <v>1.614915854</v>
      </c>
    </row>
    <row r="117" ht="12.75" customHeight="1">
      <c r="A117" s="80">
        <f>'Cubic Input'!P121</f>
        <v>0.1421007032</v>
      </c>
      <c r="B117" s="80">
        <f>'Cubic Input'!Q121</f>
        <v>-0.325461949</v>
      </c>
      <c r="C117" s="80">
        <f>'Cubic Input'!R121</f>
        <v>0.8840537258</v>
      </c>
      <c r="D117" s="80">
        <f>'Cubic Input'!S121</f>
        <v>-0.005149230688</v>
      </c>
      <c r="E117" s="80">
        <f t="shared" ref="E117:H117" si="2042">0</f>
        <v>0</v>
      </c>
      <c r="F117" s="80">
        <f t="shared" si="2042"/>
        <v>0</v>
      </c>
      <c r="G117" s="80">
        <f t="shared" si="2042"/>
        <v>0</v>
      </c>
      <c r="H117" s="81">
        <f t="shared" si="2042"/>
        <v>0</v>
      </c>
      <c r="I117" s="65">
        <f>'Cubic Input'!M121</f>
        <v>0.006205774319</v>
      </c>
      <c r="J117" s="66">
        <f t="shared" si="27"/>
        <v>0.005837078958</v>
      </c>
      <c r="K117" s="66">
        <f t="shared" si="28"/>
        <v>1.142262103</v>
      </c>
      <c r="L117" s="67">
        <f t="shared" si="29"/>
        <v>0.005837078958</v>
      </c>
      <c r="M117" s="67">
        <f t="shared" si="30"/>
        <v>0</v>
      </c>
      <c r="N117" s="68">
        <f t="shared" si="31"/>
        <v>1.142262103</v>
      </c>
      <c r="O117" s="68">
        <f t="shared" si="32"/>
        <v>-2.214321744</v>
      </c>
      <c r="P117" s="69">
        <f t="shared" si="33"/>
        <v>1.142262103</v>
      </c>
      <c r="Q117" s="69">
        <f t="shared" si="34"/>
        <v>2.214321744</v>
      </c>
      <c r="R117" s="70">
        <f t="shared" ref="R117:U117" si="2043">ATAN2(A117,E117)</f>
        <v>0</v>
      </c>
      <c r="S117" s="70">
        <f t="shared" si="2043"/>
        <v>3.141592654</v>
      </c>
      <c r="T117" s="70">
        <f t="shared" si="2043"/>
        <v>0</v>
      </c>
      <c r="U117" s="70">
        <f t="shared" si="2043"/>
        <v>3.141592654</v>
      </c>
      <c r="V117" s="70">
        <f t="shared" ref="V117:Y117" si="2044">SQRT(POWER(A117,2)+POWER(E117,2))</f>
        <v>0.1421007032</v>
      </c>
      <c r="W117" s="70">
        <f t="shared" si="2044"/>
        <v>0.325461949</v>
      </c>
      <c r="X117" s="70">
        <f t="shared" si="2044"/>
        <v>0.8840537258</v>
      </c>
      <c r="Y117" s="70">
        <f t="shared" si="2044"/>
        <v>0.005149230688</v>
      </c>
      <c r="Z117" s="71">
        <f t="shared" ref="Z117:AC117" si="2045">R117-$R117</f>
        <v>0</v>
      </c>
      <c r="AA117" s="71">
        <f t="shared" si="2045"/>
        <v>3.141592654</v>
      </c>
      <c r="AB117" s="71">
        <f t="shared" si="2045"/>
        <v>0</v>
      </c>
      <c r="AC117" s="71">
        <f t="shared" si="2045"/>
        <v>3.141592654</v>
      </c>
      <c r="AD117" s="71">
        <f t="shared" ref="AD117:AG117" si="2046">V117/$V117</f>
        <v>1</v>
      </c>
      <c r="AE117" s="71">
        <f t="shared" si="2046"/>
        <v>2.290361284</v>
      </c>
      <c r="AF117" s="71">
        <f t="shared" si="2046"/>
        <v>6.221318447</v>
      </c>
      <c r="AG117" s="71">
        <f t="shared" si="2046"/>
        <v>0.03623648985</v>
      </c>
      <c r="AH117" s="80">
        <f t="shared" ref="AH117:AK117" si="2047">AD117*COS(Z117)</f>
        <v>1</v>
      </c>
      <c r="AI117" s="80">
        <f t="shared" si="2047"/>
        <v>-2.290361284</v>
      </c>
      <c r="AJ117" s="80">
        <f t="shared" si="2047"/>
        <v>6.221318447</v>
      </c>
      <c r="AK117" s="80">
        <f t="shared" si="2047"/>
        <v>-0.03623648985</v>
      </c>
      <c r="AL117" s="80">
        <f t="shared" ref="AL117:AO117" si="2048">AD117*SIN(Z117)</f>
        <v>0</v>
      </c>
      <c r="AM117" s="80">
        <f t="shared" si="2048"/>
        <v>0</v>
      </c>
      <c r="AN117" s="80">
        <f t="shared" si="2048"/>
        <v>0</v>
      </c>
      <c r="AO117" s="80">
        <f t="shared" si="2048"/>
        <v>0</v>
      </c>
      <c r="AP117" s="50">
        <f t="shared" si="41"/>
        <v>9.424777961</v>
      </c>
      <c r="AQ117" s="72">
        <f t="shared" si="42"/>
        <v>9.424777961</v>
      </c>
      <c r="AR117" s="72">
        <f t="shared" si="43"/>
        <v>3.141592654</v>
      </c>
      <c r="AS117" s="72">
        <f t="shared" si="44"/>
        <v>3.141592654</v>
      </c>
      <c r="AT117" s="73">
        <f t="shared" si="45"/>
        <v>12.01467373</v>
      </c>
      <c r="AU117" s="74">
        <f t="shared" si="46"/>
        <v>12.01467373</v>
      </c>
      <c r="AV117" s="75">
        <f t="shared" si="47"/>
        <v>24.02934746</v>
      </c>
      <c r="AW117" s="75">
        <f t="shared" si="48"/>
        <v>0</v>
      </c>
      <c r="AX117" s="75">
        <f t="shared" si="49"/>
        <v>0</v>
      </c>
      <c r="AY117" s="75">
        <f t="shared" si="50"/>
        <v>24.02934746</v>
      </c>
      <c r="AZ117" s="50">
        <f t="shared" ref="AZ117:BA117" si="2049">AZ$1*AA117</f>
        <v>3.141592654</v>
      </c>
      <c r="BA117" s="50">
        <f t="shared" si="2049"/>
        <v>0</v>
      </c>
      <c r="BB117" s="72">
        <f t="shared" si="52"/>
        <v>3.141592654</v>
      </c>
      <c r="BC117" s="72">
        <f t="shared" si="53"/>
        <v>3.141592654</v>
      </c>
      <c r="BD117" s="72">
        <f t="shared" si="54"/>
        <v>3.141592654</v>
      </c>
      <c r="BE117" s="73">
        <f t="shared" ref="BE117:BF117" si="2050">POWER(AE117,BE$1)</f>
        <v>2.290361284</v>
      </c>
      <c r="BF117" s="73">
        <f t="shared" si="2050"/>
        <v>6.221318447</v>
      </c>
      <c r="BG117" s="74">
        <f t="shared" si="56"/>
        <v>14.24906691</v>
      </c>
      <c r="BH117" s="75">
        <f t="shared" si="57"/>
        <v>-128.2416022</v>
      </c>
      <c r="BI117" s="75">
        <f t="shared" si="58"/>
        <v>0</v>
      </c>
      <c r="BJ117" s="75">
        <f t="shared" si="59"/>
        <v>3.141592654</v>
      </c>
      <c r="BK117" s="75">
        <f t="shared" si="60"/>
        <v>128.2416022</v>
      </c>
      <c r="BL117" s="50">
        <f t="shared" si="61"/>
        <v>3.141592654</v>
      </c>
      <c r="BM117" s="72">
        <f t="shared" si="62"/>
        <v>3.141592654</v>
      </c>
      <c r="BN117" s="72">
        <f t="shared" si="63"/>
        <v>3.141592654</v>
      </c>
      <c r="BO117" s="72">
        <f t="shared" si="64"/>
        <v>3.141592654</v>
      </c>
      <c r="BP117" s="73">
        <f t="shared" si="65"/>
        <v>0.03623648985</v>
      </c>
      <c r="BQ117" s="74">
        <f t="shared" si="66"/>
        <v>0.03623648985</v>
      </c>
      <c r="BR117" s="75">
        <f t="shared" si="67"/>
        <v>0.978385226</v>
      </c>
      <c r="BS117" s="75">
        <f t="shared" si="68"/>
        <v>0</v>
      </c>
      <c r="BT117" s="75">
        <f t="shared" si="69"/>
        <v>0</v>
      </c>
      <c r="BU117" s="75">
        <f t="shared" si="70"/>
        <v>0.978385226</v>
      </c>
      <c r="BV117" s="76">
        <f t="shared" ref="BV117:BW117" si="2051">AV117+BH117+BR117</f>
        <v>-103.2338695</v>
      </c>
      <c r="BW117" s="76">
        <f t="shared" si="2051"/>
        <v>0</v>
      </c>
      <c r="BX117" s="76">
        <f t="shared" si="72"/>
        <v>3.141592654</v>
      </c>
      <c r="BY117" s="77">
        <f t="shared" si="73"/>
        <v>103.2338695</v>
      </c>
      <c r="BZ117" s="50">
        <f t="shared" ref="BZ117:CA117" si="2052">BZ$1*AA117</f>
        <v>6.283185307</v>
      </c>
      <c r="CA117" s="50">
        <f t="shared" si="2052"/>
        <v>0</v>
      </c>
      <c r="CB117" s="72">
        <f t="shared" si="75"/>
        <v>6.283185307</v>
      </c>
      <c r="CC117" s="72">
        <f t="shared" si="76"/>
        <v>0</v>
      </c>
      <c r="CD117" s="72">
        <f t="shared" si="77"/>
        <v>0</v>
      </c>
      <c r="CE117" s="73">
        <f t="shared" ref="CE117:CF117" si="2053">POWER(AE117,CE$1)</f>
        <v>5.245754813</v>
      </c>
      <c r="CF117" s="73">
        <f t="shared" si="2053"/>
        <v>38.70480321</v>
      </c>
      <c r="CG117" s="74">
        <f t="shared" si="79"/>
        <v>203.0359078</v>
      </c>
      <c r="CH117" s="75">
        <f t="shared" si="80"/>
        <v>-203.0359078</v>
      </c>
      <c r="CI117" s="75">
        <f t="shared" si="81"/>
        <v>0</v>
      </c>
      <c r="CJ117" s="75">
        <f t="shared" si="82"/>
        <v>3.141592654</v>
      </c>
      <c r="CK117" s="75">
        <f t="shared" si="83"/>
        <v>203.0359078</v>
      </c>
      <c r="CL117" s="50">
        <f t="shared" si="84"/>
        <v>0</v>
      </c>
      <c r="CM117" s="72">
        <f t="shared" si="85"/>
        <v>0</v>
      </c>
      <c r="CN117" s="72">
        <f t="shared" si="86"/>
        <v>0</v>
      </c>
      <c r="CO117" s="72">
        <f t="shared" si="87"/>
        <v>0</v>
      </c>
      <c r="CP117" s="73">
        <f t="shared" si="88"/>
        <v>240.7949062</v>
      </c>
      <c r="CQ117" s="74">
        <f t="shared" si="89"/>
        <v>240.7949062</v>
      </c>
      <c r="CR117" s="75">
        <f t="shared" si="90"/>
        <v>963.1796249</v>
      </c>
      <c r="CS117" s="75">
        <f t="shared" si="91"/>
        <v>0</v>
      </c>
      <c r="CT117" s="75">
        <f t="shared" si="92"/>
        <v>0</v>
      </c>
      <c r="CU117" s="75">
        <f t="shared" si="93"/>
        <v>963.1796249</v>
      </c>
      <c r="CV117" s="50">
        <f t="shared" si="94"/>
        <v>9.424777961</v>
      </c>
      <c r="CW117" s="50">
        <f t="shared" si="95"/>
        <v>3.141592654</v>
      </c>
      <c r="CX117" s="72">
        <f t="shared" si="96"/>
        <v>12.56637061</v>
      </c>
      <c r="CY117" s="72">
        <f t="shared" si="97"/>
        <v>0</v>
      </c>
      <c r="CZ117" s="72">
        <f t="shared" si="98"/>
        <v>0</v>
      </c>
      <c r="DA117" s="73">
        <f t="shared" si="99"/>
        <v>12.01467373</v>
      </c>
      <c r="DB117" s="73">
        <f t="shared" si="100"/>
        <v>0.03623648985</v>
      </c>
      <c r="DC117" s="74">
        <f t="shared" si="101"/>
        <v>0.4353696028</v>
      </c>
      <c r="DD117" s="75">
        <f t="shared" si="102"/>
        <v>1.741478411</v>
      </c>
      <c r="DE117" s="75">
        <f t="shared" si="103"/>
        <v>0</v>
      </c>
      <c r="DF117" s="75">
        <f t="shared" si="104"/>
        <v>0</v>
      </c>
      <c r="DG117" s="75">
        <f t="shared" si="105"/>
        <v>1.741478411</v>
      </c>
      <c r="DH117" s="50">
        <f t="shared" ref="DH117:DJ117" si="2054">DH$1*AA117</f>
        <v>3.141592654</v>
      </c>
      <c r="DI117" s="50">
        <f t="shared" si="2054"/>
        <v>0</v>
      </c>
      <c r="DJ117" s="50">
        <f t="shared" si="2054"/>
        <v>3.141592654</v>
      </c>
      <c r="DK117" s="72">
        <f t="shared" si="107"/>
        <v>6.283185307</v>
      </c>
      <c r="DL117" s="72">
        <f t="shared" si="108"/>
        <v>0</v>
      </c>
      <c r="DM117" s="72">
        <f t="shared" si="109"/>
        <v>0</v>
      </c>
      <c r="DN117" s="73">
        <f t="shared" ref="DN117:DP117" si="2055">POWER(AE117,DN$1)</f>
        <v>2.290361284</v>
      </c>
      <c r="DO117" s="73">
        <f t="shared" si="2055"/>
        <v>6.221318447</v>
      </c>
      <c r="DP117" s="73">
        <f t="shared" si="2055"/>
        <v>0.03623648985</v>
      </c>
      <c r="DQ117" s="74">
        <f t="shared" si="111"/>
        <v>0.5163361684</v>
      </c>
      <c r="DR117" s="75">
        <f t="shared" si="112"/>
        <v>-9.294051032</v>
      </c>
      <c r="DS117" s="75">
        <f t="shared" si="113"/>
        <v>0</v>
      </c>
      <c r="DT117" s="75">
        <f t="shared" si="114"/>
        <v>3.141592654</v>
      </c>
      <c r="DU117" s="75">
        <f t="shared" si="115"/>
        <v>9.294051032</v>
      </c>
      <c r="DV117" s="50">
        <f t="shared" si="116"/>
        <v>6.283185307</v>
      </c>
      <c r="DW117" s="72">
        <f t="shared" si="117"/>
        <v>6.283185307</v>
      </c>
      <c r="DX117" s="72">
        <f t="shared" si="118"/>
        <v>0</v>
      </c>
      <c r="DY117" s="72">
        <f t="shared" si="119"/>
        <v>0</v>
      </c>
      <c r="DZ117" s="73">
        <f t="shared" si="120"/>
        <v>0.001313083197</v>
      </c>
      <c r="EA117" s="74">
        <f t="shared" si="121"/>
        <v>0.001313083197</v>
      </c>
      <c r="EB117" s="75">
        <f t="shared" si="122"/>
        <v>0.03545324632</v>
      </c>
      <c r="EC117" s="75">
        <f t="shared" si="123"/>
        <v>0</v>
      </c>
      <c r="ED117" s="75">
        <f t="shared" si="124"/>
        <v>0</v>
      </c>
      <c r="EE117" s="75">
        <f t="shared" si="125"/>
        <v>0.03545324632</v>
      </c>
      <c r="EF117" s="76">
        <f t="shared" ref="EF117:EG117" si="2056">CH117+CR117+DD117+DR117+EB117</f>
        <v>752.6265977</v>
      </c>
      <c r="EG117" s="76">
        <f t="shared" si="2056"/>
        <v>0</v>
      </c>
      <c r="EH117" s="76">
        <f t="shared" si="127"/>
        <v>0</v>
      </c>
      <c r="EI117" s="77">
        <f t="shared" si="128"/>
        <v>752.6265977</v>
      </c>
      <c r="EJ117" s="50">
        <f t="shared" si="129"/>
        <v>0</v>
      </c>
      <c r="EK117" s="72">
        <f t="shared" si="130"/>
        <v>0</v>
      </c>
      <c r="EL117" s="72">
        <f t="shared" si="131"/>
        <v>0</v>
      </c>
      <c r="EM117" s="72">
        <f t="shared" si="132"/>
        <v>0</v>
      </c>
      <c r="EN117" s="73">
        <f t="shared" si="133"/>
        <v>27.43404086</v>
      </c>
      <c r="EO117" s="74">
        <f t="shared" si="134"/>
        <v>27.43404086</v>
      </c>
      <c r="EP117" s="75">
        <f t="shared" si="135"/>
        <v>142.5514579</v>
      </c>
      <c r="EQ117" s="75">
        <f t="shared" si="136"/>
        <v>0</v>
      </c>
      <c r="ER117" s="75">
        <f t="shared" si="137"/>
        <v>0</v>
      </c>
      <c r="ES117" s="75">
        <f t="shared" si="138"/>
        <v>142.5514579</v>
      </c>
      <c r="ET117" s="76">
        <f t="shared" ref="ET117:EU117" si="2057">BV117+EP117</f>
        <v>39.31758838</v>
      </c>
      <c r="EU117" s="76">
        <f t="shared" si="2057"/>
        <v>0</v>
      </c>
      <c r="EV117" s="76">
        <f t="shared" si="140"/>
        <v>0</v>
      </c>
      <c r="EW117" s="77">
        <f t="shared" si="141"/>
        <v>39.31758838</v>
      </c>
      <c r="EX117" s="50">
        <f t="shared" si="142"/>
        <v>0</v>
      </c>
      <c r="EY117" s="72">
        <f t="shared" si="143"/>
        <v>0</v>
      </c>
      <c r="EZ117" s="72">
        <f t="shared" si="144"/>
        <v>0</v>
      </c>
      <c r="FA117" s="72">
        <f t="shared" si="145"/>
        <v>0</v>
      </c>
      <c r="FB117" s="73">
        <f t="shared" si="146"/>
        <v>3.400391777</v>
      </c>
      <c r="FC117" s="74">
        <f t="shared" si="147"/>
        <v>3.400391777</v>
      </c>
      <c r="FD117" s="75">
        <f t="shared" si="148"/>
        <v>0.8996309139</v>
      </c>
      <c r="FE117" s="75">
        <f t="shared" si="149"/>
        <v>0</v>
      </c>
      <c r="FF117" s="75">
        <f t="shared" si="150"/>
        <v>0</v>
      </c>
      <c r="FG117" s="75">
        <f t="shared" si="151"/>
        <v>0.8996309139</v>
      </c>
      <c r="FH117" s="50">
        <f t="shared" si="152"/>
        <v>6.283185307</v>
      </c>
      <c r="FI117" s="72">
        <f t="shared" si="153"/>
        <v>6.283185307</v>
      </c>
      <c r="FJ117" s="72">
        <f t="shared" si="154"/>
        <v>0</v>
      </c>
      <c r="FK117" s="72">
        <f t="shared" si="155"/>
        <v>0</v>
      </c>
      <c r="FL117" s="73">
        <f t="shared" si="156"/>
        <v>5.245754813</v>
      </c>
      <c r="FM117" s="74">
        <f t="shared" si="157"/>
        <v>5.245754813</v>
      </c>
      <c r="FN117" s="75">
        <f t="shared" si="158"/>
        <v>-5.245754813</v>
      </c>
      <c r="FO117" s="75">
        <f t="shared" si="159"/>
        <v>0</v>
      </c>
      <c r="FP117" s="75">
        <f t="shared" si="160"/>
        <v>3.141592654</v>
      </c>
      <c r="FQ117" s="75">
        <f t="shared" si="161"/>
        <v>5.245754813</v>
      </c>
      <c r="FR117" s="76">
        <f t="shared" si="162"/>
        <v>13.41820053</v>
      </c>
      <c r="FS117" s="76">
        <f t="shared" si="163"/>
        <v>0</v>
      </c>
      <c r="FT117" s="76">
        <f t="shared" si="164"/>
        <v>0</v>
      </c>
      <c r="FU117" s="77">
        <f t="shared" si="165"/>
        <v>13.41820053</v>
      </c>
      <c r="FV117" s="50">
        <f t="shared" si="166"/>
        <v>0</v>
      </c>
      <c r="FW117" s="50">
        <f t="shared" si="167"/>
        <v>0</v>
      </c>
      <c r="FX117" s="72">
        <f t="shared" si="168"/>
        <v>0</v>
      </c>
      <c r="FY117" s="72">
        <f t="shared" si="169"/>
        <v>0</v>
      </c>
      <c r="FZ117" s="72">
        <f t="shared" si="170"/>
        <v>0</v>
      </c>
      <c r="GA117" s="73">
        <f t="shared" si="171"/>
        <v>13.41820053</v>
      </c>
      <c r="GB117" s="73">
        <f t="shared" si="172"/>
        <v>1.11156696</v>
      </c>
      <c r="GC117" s="74">
        <f t="shared" si="173"/>
        <v>14.91522837</v>
      </c>
      <c r="GD117" s="75">
        <f t="shared" si="174"/>
        <v>1.657247596</v>
      </c>
      <c r="GE117" s="75">
        <f t="shared" si="175"/>
        <v>0</v>
      </c>
      <c r="GF117" s="75">
        <f t="shared" si="176"/>
        <v>0</v>
      </c>
      <c r="GG117" s="75">
        <f t="shared" si="177"/>
        <v>1.657247596</v>
      </c>
      <c r="GH117" s="78">
        <f t="shared" si="178"/>
        <v>-0.5</v>
      </c>
      <c r="GI117" s="78">
        <f t="shared" si="179"/>
        <v>-0.8660254038</v>
      </c>
      <c r="GJ117" s="78">
        <f t="shared" si="180"/>
        <v>-2.094395102</v>
      </c>
      <c r="GK117" s="78">
        <f t="shared" si="181"/>
        <v>1</v>
      </c>
      <c r="GL117" s="79">
        <f t="shared" si="182"/>
        <v>-0.5</v>
      </c>
      <c r="GM117" s="79">
        <f t="shared" si="183"/>
        <v>0.8660254038</v>
      </c>
      <c r="GN117" s="79">
        <f t="shared" si="184"/>
        <v>2.094395102</v>
      </c>
      <c r="GO117" s="79">
        <f t="shared" si="185"/>
        <v>1</v>
      </c>
      <c r="GP117" s="50">
        <f t="shared" si="186"/>
        <v>-2.094395102</v>
      </c>
      <c r="GQ117" s="50">
        <f t="shared" si="187"/>
        <v>0</v>
      </c>
      <c r="GR117" s="72">
        <f t="shared" si="188"/>
        <v>-2.094395102</v>
      </c>
      <c r="GS117" s="72">
        <f t="shared" si="189"/>
        <v>-2.094395102</v>
      </c>
      <c r="GT117" s="72">
        <f t="shared" si="190"/>
        <v>-2.094395102</v>
      </c>
      <c r="GU117" s="73">
        <f t="shared" si="191"/>
        <v>1</v>
      </c>
      <c r="GV117" s="73">
        <f t="shared" si="192"/>
        <v>0.8996309139</v>
      </c>
      <c r="GW117" s="74">
        <f t="shared" si="193"/>
        <v>0.8996309139</v>
      </c>
      <c r="GX117" s="75">
        <f t="shared" si="194"/>
        <v>-0.4498154569</v>
      </c>
      <c r="GY117" s="75">
        <f t="shared" si="195"/>
        <v>-0.7791032254</v>
      </c>
      <c r="GZ117" s="75">
        <f t="shared" si="196"/>
        <v>-2.094395102</v>
      </c>
      <c r="HA117" s="75">
        <f t="shared" si="197"/>
        <v>0.8996309139</v>
      </c>
      <c r="HB117" s="50">
        <f t="shared" si="198"/>
        <v>2.094395102</v>
      </c>
      <c r="HC117" s="50">
        <f t="shared" si="199"/>
        <v>0</v>
      </c>
      <c r="HD117" s="72">
        <f t="shared" si="200"/>
        <v>2.094395102</v>
      </c>
      <c r="HE117" s="72">
        <f t="shared" si="201"/>
        <v>2.094395102</v>
      </c>
      <c r="HF117" s="72">
        <f t="shared" si="202"/>
        <v>2.094395102</v>
      </c>
      <c r="HG117" s="73">
        <f t="shared" si="203"/>
        <v>1</v>
      </c>
      <c r="HH117" s="73">
        <f t="shared" si="204"/>
        <v>1.657247596</v>
      </c>
      <c r="HI117" s="74">
        <f t="shared" si="205"/>
        <v>1.657247596</v>
      </c>
      <c r="HJ117" s="75">
        <f t="shared" si="206"/>
        <v>-0.8286237982</v>
      </c>
      <c r="HK117" s="75">
        <f t="shared" si="207"/>
        <v>1.435218519</v>
      </c>
      <c r="HL117" s="75">
        <f t="shared" si="208"/>
        <v>2.094395102</v>
      </c>
      <c r="HM117" s="75">
        <f t="shared" si="209"/>
        <v>1.657247596</v>
      </c>
      <c r="HN117" s="50">
        <f t="shared" si="210"/>
        <v>2.094395102</v>
      </c>
      <c r="HO117" s="50">
        <f t="shared" si="211"/>
        <v>0</v>
      </c>
      <c r="HP117" s="72">
        <f t="shared" si="212"/>
        <v>2.094395102</v>
      </c>
      <c r="HQ117" s="72">
        <f t="shared" si="213"/>
        <v>2.094395102</v>
      </c>
      <c r="HR117" s="72">
        <f t="shared" si="214"/>
        <v>2.094395102</v>
      </c>
      <c r="HS117" s="73">
        <f t="shared" si="215"/>
        <v>1</v>
      </c>
      <c r="HT117" s="73">
        <f t="shared" si="216"/>
        <v>0.8996309139</v>
      </c>
      <c r="HU117" s="74">
        <f t="shared" si="217"/>
        <v>0.8996309139</v>
      </c>
      <c r="HV117" s="75">
        <f t="shared" si="218"/>
        <v>-0.4498154569</v>
      </c>
      <c r="HW117" s="75">
        <f t="shared" si="219"/>
        <v>0.7791032254</v>
      </c>
      <c r="HX117" s="75">
        <f t="shared" si="220"/>
        <v>2.094395102</v>
      </c>
      <c r="HY117" s="75">
        <f t="shared" si="221"/>
        <v>0.8996309139</v>
      </c>
      <c r="HZ117" s="50">
        <f t="shared" si="222"/>
        <v>-2.094395102</v>
      </c>
      <c r="IA117" s="50">
        <f t="shared" si="223"/>
        <v>0</v>
      </c>
      <c r="IB117" s="72">
        <f t="shared" si="224"/>
        <v>-2.094395102</v>
      </c>
      <c r="IC117" s="72">
        <f t="shared" si="225"/>
        <v>-2.094395102</v>
      </c>
      <c r="ID117" s="72">
        <f t="shared" si="226"/>
        <v>-2.094395102</v>
      </c>
      <c r="IE117" s="73">
        <f t="shared" si="227"/>
        <v>1</v>
      </c>
      <c r="IF117" s="73">
        <f t="shared" si="228"/>
        <v>1.657247596</v>
      </c>
      <c r="IG117" s="74">
        <f t="shared" si="229"/>
        <v>1.657247596</v>
      </c>
      <c r="IH117" s="75">
        <f t="shared" si="230"/>
        <v>-0.8286237982</v>
      </c>
      <c r="II117" s="75">
        <f t="shared" si="231"/>
        <v>-1.435218519</v>
      </c>
      <c r="IJ117" s="75">
        <f t="shared" si="232"/>
        <v>-2.094395102</v>
      </c>
      <c r="IK117" s="75">
        <f t="shared" si="233"/>
        <v>1.657247596</v>
      </c>
    </row>
    <row r="118" ht="12.75" customHeight="1">
      <c r="A118" s="80">
        <f>'Cubic Input'!P122</f>
        <v>0.1421007032</v>
      </c>
      <c r="B118" s="80">
        <f>'Cubic Input'!Q122</f>
        <v>0.05533201375</v>
      </c>
      <c r="C118" s="80">
        <f>'Cubic Input'!R122</f>
        <v>0.836437945</v>
      </c>
      <c r="D118" s="80">
        <f>'Cubic Input'!S122</f>
        <v>-0.02472409678</v>
      </c>
      <c r="E118" s="80">
        <f t="shared" ref="E118:H118" si="2058">0</f>
        <v>0</v>
      </c>
      <c r="F118" s="80">
        <f t="shared" si="2058"/>
        <v>0</v>
      </c>
      <c r="G118" s="80">
        <f t="shared" si="2058"/>
        <v>0</v>
      </c>
      <c r="H118" s="81">
        <f t="shared" si="2058"/>
        <v>0</v>
      </c>
      <c r="I118" s="65">
        <f>'Cubic Input'!M122</f>
        <v>0.02631469765</v>
      </c>
      <c r="J118" s="66">
        <f t="shared" si="27"/>
        <v>0.02949687725</v>
      </c>
      <c r="K118" s="66">
        <f t="shared" si="28"/>
        <v>-0.2094414012</v>
      </c>
      <c r="L118" s="67">
        <f t="shared" si="29"/>
        <v>0.02949687725</v>
      </c>
      <c r="M118" s="67">
        <f t="shared" si="30"/>
        <v>0</v>
      </c>
      <c r="N118" s="68">
        <f t="shared" si="31"/>
        <v>-0.2094414012</v>
      </c>
      <c r="O118" s="68">
        <f t="shared" si="32"/>
        <v>-2.419653635</v>
      </c>
      <c r="P118" s="69">
        <f t="shared" si="33"/>
        <v>-0.2094414012</v>
      </c>
      <c r="Q118" s="69">
        <f t="shared" si="34"/>
        <v>2.419653635</v>
      </c>
      <c r="R118" s="70">
        <f t="shared" ref="R118:U118" si="2059">ATAN2(A118,E118)</f>
        <v>0</v>
      </c>
      <c r="S118" s="70">
        <f t="shared" si="2059"/>
        <v>0</v>
      </c>
      <c r="T118" s="70">
        <f t="shared" si="2059"/>
        <v>0</v>
      </c>
      <c r="U118" s="70">
        <f t="shared" si="2059"/>
        <v>3.141592654</v>
      </c>
      <c r="V118" s="70">
        <f t="shared" ref="V118:Y118" si="2060">SQRT(POWER(A118,2)+POWER(E118,2))</f>
        <v>0.1421007032</v>
      </c>
      <c r="W118" s="70">
        <f t="shared" si="2060"/>
        <v>0.05533201375</v>
      </c>
      <c r="X118" s="70">
        <f t="shared" si="2060"/>
        <v>0.836437945</v>
      </c>
      <c r="Y118" s="70">
        <f t="shared" si="2060"/>
        <v>0.02472409678</v>
      </c>
      <c r="Z118" s="71">
        <f t="shared" ref="Z118:AC118" si="2061">R118-$R118</f>
        <v>0</v>
      </c>
      <c r="AA118" s="71">
        <f t="shared" si="2061"/>
        <v>0</v>
      </c>
      <c r="AB118" s="71">
        <f t="shared" si="2061"/>
        <v>0</v>
      </c>
      <c r="AC118" s="71">
        <f t="shared" si="2061"/>
        <v>3.141592654</v>
      </c>
      <c r="AD118" s="71">
        <f t="shared" ref="AD118:AG118" si="2062">V118/$V118</f>
        <v>1</v>
      </c>
      <c r="AE118" s="71">
        <f t="shared" si="2062"/>
        <v>0.3893859251</v>
      </c>
      <c r="AF118" s="71">
        <f t="shared" si="2062"/>
        <v>5.886233681</v>
      </c>
      <c r="AG118" s="71">
        <f t="shared" si="2062"/>
        <v>0.1739899679</v>
      </c>
      <c r="AH118" s="80">
        <f t="shared" ref="AH118:AK118" si="2063">AD118*COS(Z118)</f>
        <v>1</v>
      </c>
      <c r="AI118" s="80">
        <f t="shared" si="2063"/>
        <v>0.3893859251</v>
      </c>
      <c r="AJ118" s="80">
        <f t="shared" si="2063"/>
        <v>5.886233681</v>
      </c>
      <c r="AK118" s="80">
        <f t="shared" si="2063"/>
        <v>-0.1739899679</v>
      </c>
      <c r="AL118" s="80">
        <f t="shared" ref="AL118:AO118" si="2064">AD118*SIN(Z118)</f>
        <v>0</v>
      </c>
      <c r="AM118" s="80">
        <f t="shared" si="2064"/>
        <v>0</v>
      </c>
      <c r="AN118" s="80">
        <f t="shared" si="2064"/>
        <v>0</v>
      </c>
      <c r="AO118" s="80">
        <f t="shared" si="2064"/>
        <v>0</v>
      </c>
      <c r="AP118" s="50">
        <f t="shared" si="41"/>
        <v>0</v>
      </c>
      <c r="AQ118" s="72">
        <f t="shared" si="42"/>
        <v>0</v>
      </c>
      <c r="AR118" s="72">
        <f t="shared" si="43"/>
        <v>0</v>
      </c>
      <c r="AS118" s="72">
        <f t="shared" si="44"/>
        <v>0</v>
      </c>
      <c r="AT118" s="73">
        <f t="shared" si="45"/>
        <v>0.05903923857</v>
      </c>
      <c r="AU118" s="74">
        <f t="shared" si="46"/>
        <v>0.05903923857</v>
      </c>
      <c r="AV118" s="75">
        <f t="shared" si="47"/>
        <v>-0.1180784771</v>
      </c>
      <c r="AW118" s="75">
        <f t="shared" si="48"/>
        <v>0</v>
      </c>
      <c r="AX118" s="75">
        <f t="shared" si="49"/>
        <v>3.141592654</v>
      </c>
      <c r="AY118" s="75">
        <f t="shared" si="50"/>
        <v>0.1180784771</v>
      </c>
      <c r="AZ118" s="50">
        <f t="shared" ref="AZ118:BA118" si="2065">AZ$1*AA118</f>
        <v>0</v>
      </c>
      <c r="BA118" s="50">
        <f t="shared" si="2065"/>
        <v>0</v>
      </c>
      <c r="BB118" s="72">
        <f t="shared" si="52"/>
        <v>0</v>
      </c>
      <c r="BC118" s="72">
        <f t="shared" si="53"/>
        <v>0</v>
      </c>
      <c r="BD118" s="72">
        <f t="shared" si="54"/>
        <v>0</v>
      </c>
      <c r="BE118" s="73">
        <f t="shared" ref="BE118:BF118" si="2066">POWER(AE118,BE$1)</f>
        <v>0.3893859251</v>
      </c>
      <c r="BF118" s="73">
        <f t="shared" si="2066"/>
        <v>5.886233681</v>
      </c>
      <c r="BG118" s="74">
        <f t="shared" si="56"/>
        <v>2.292016547</v>
      </c>
      <c r="BH118" s="75">
        <f t="shared" si="57"/>
        <v>20.62814892</v>
      </c>
      <c r="BI118" s="75">
        <f t="shared" si="58"/>
        <v>0</v>
      </c>
      <c r="BJ118" s="75">
        <f t="shared" si="59"/>
        <v>0</v>
      </c>
      <c r="BK118" s="75">
        <f t="shared" si="60"/>
        <v>20.62814892</v>
      </c>
      <c r="BL118" s="50">
        <f t="shared" si="61"/>
        <v>3.141592654</v>
      </c>
      <c r="BM118" s="72">
        <f t="shared" si="62"/>
        <v>3.141592654</v>
      </c>
      <c r="BN118" s="72">
        <f t="shared" si="63"/>
        <v>3.141592654</v>
      </c>
      <c r="BO118" s="72">
        <f t="shared" si="64"/>
        <v>3.141592654</v>
      </c>
      <c r="BP118" s="73">
        <f t="shared" si="65"/>
        <v>0.1739899679</v>
      </c>
      <c r="BQ118" s="74">
        <f t="shared" si="66"/>
        <v>0.1739899679</v>
      </c>
      <c r="BR118" s="75">
        <f t="shared" si="67"/>
        <v>4.697729134</v>
      </c>
      <c r="BS118" s="75">
        <f t="shared" si="68"/>
        <v>0</v>
      </c>
      <c r="BT118" s="75">
        <f t="shared" si="69"/>
        <v>0</v>
      </c>
      <c r="BU118" s="75">
        <f t="shared" si="70"/>
        <v>4.697729134</v>
      </c>
      <c r="BV118" s="76">
        <f t="shared" ref="BV118:BW118" si="2067">AV118+BH118+BR118</f>
        <v>25.20779958</v>
      </c>
      <c r="BW118" s="76">
        <f t="shared" si="2067"/>
        <v>0</v>
      </c>
      <c r="BX118" s="76">
        <f t="shared" si="72"/>
        <v>0</v>
      </c>
      <c r="BY118" s="77">
        <f t="shared" si="73"/>
        <v>25.20779958</v>
      </c>
      <c r="BZ118" s="50">
        <f t="shared" ref="BZ118:CA118" si="2068">BZ$1*AA118</f>
        <v>0</v>
      </c>
      <c r="CA118" s="50">
        <f t="shared" si="2068"/>
        <v>0</v>
      </c>
      <c r="CB118" s="72">
        <f t="shared" si="75"/>
        <v>0</v>
      </c>
      <c r="CC118" s="72">
        <f t="shared" si="76"/>
        <v>0</v>
      </c>
      <c r="CD118" s="72">
        <f t="shared" si="77"/>
        <v>0</v>
      </c>
      <c r="CE118" s="73">
        <f t="shared" ref="CE118:CF118" si="2069">POWER(AE118,CE$1)</f>
        <v>0.1516213986</v>
      </c>
      <c r="CF118" s="73">
        <f t="shared" si="2069"/>
        <v>34.64774695</v>
      </c>
      <c r="CG118" s="74">
        <f t="shared" si="79"/>
        <v>5.253339852</v>
      </c>
      <c r="CH118" s="75">
        <f t="shared" si="80"/>
        <v>-5.253339852</v>
      </c>
      <c r="CI118" s="75">
        <f t="shared" si="81"/>
        <v>0</v>
      </c>
      <c r="CJ118" s="75">
        <f t="shared" si="82"/>
        <v>3.141592654</v>
      </c>
      <c r="CK118" s="75">
        <f t="shared" si="83"/>
        <v>5.253339852</v>
      </c>
      <c r="CL118" s="50">
        <f t="shared" si="84"/>
        <v>0</v>
      </c>
      <c r="CM118" s="72">
        <f t="shared" si="85"/>
        <v>0</v>
      </c>
      <c r="CN118" s="72">
        <f t="shared" si="86"/>
        <v>0</v>
      </c>
      <c r="CO118" s="72">
        <f t="shared" si="87"/>
        <v>0</v>
      </c>
      <c r="CP118" s="73">
        <f t="shared" si="88"/>
        <v>203.9447351</v>
      </c>
      <c r="CQ118" s="74">
        <f t="shared" si="89"/>
        <v>203.9447351</v>
      </c>
      <c r="CR118" s="75">
        <f t="shared" si="90"/>
        <v>815.7789402</v>
      </c>
      <c r="CS118" s="75">
        <f t="shared" si="91"/>
        <v>0</v>
      </c>
      <c r="CT118" s="75">
        <f t="shared" si="92"/>
        <v>0</v>
      </c>
      <c r="CU118" s="75">
        <f t="shared" si="93"/>
        <v>815.7789402</v>
      </c>
      <c r="CV118" s="50">
        <f t="shared" si="94"/>
        <v>0</v>
      </c>
      <c r="CW118" s="50">
        <f t="shared" si="95"/>
        <v>3.141592654</v>
      </c>
      <c r="CX118" s="72">
        <f t="shared" si="96"/>
        <v>3.141592654</v>
      </c>
      <c r="CY118" s="72">
        <f t="shared" si="97"/>
        <v>3.141592654</v>
      </c>
      <c r="CZ118" s="72">
        <f t="shared" si="98"/>
        <v>3.141592654</v>
      </c>
      <c r="DA118" s="73">
        <f t="shared" si="99"/>
        <v>0.05903923857</v>
      </c>
      <c r="DB118" s="73">
        <f t="shared" si="100"/>
        <v>0.1739899679</v>
      </c>
      <c r="DC118" s="74">
        <f t="shared" si="101"/>
        <v>0.01027223522</v>
      </c>
      <c r="DD118" s="75">
        <f t="shared" si="102"/>
        <v>-0.0410889409</v>
      </c>
      <c r="DE118" s="75">
        <f t="shared" si="103"/>
        <v>0</v>
      </c>
      <c r="DF118" s="75">
        <f t="shared" si="104"/>
        <v>3.141592654</v>
      </c>
      <c r="DG118" s="75">
        <f t="shared" si="105"/>
        <v>0.0410889409</v>
      </c>
      <c r="DH118" s="50">
        <f t="shared" ref="DH118:DJ118" si="2070">DH$1*AA118</f>
        <v>0</v>
      </c>
      <c r="DI118" s="50">
        <f t="shared" si="2070"/>
        <v>0</v>
      </c>
      <c r="DJ118" s="50">
        <f t="shared" si="2070"/>
        <v>3.141592654</v>
      </c>
      <c r="DK118" s="72">
        <f t="shared" si="107"/>
        <v>3.141592654</v>
      </c>
      <c r="DL118" s="72">
        <f t="shared" si="108"/>
        <v>3.141592654</v>
      </c>
      <c r="DM118" s="72">
        <f t="shared" si="109"/>
        <v>3.141592654</v>
      </c>
      <c r="DN118" s="73">
        <f t="shared" ref="DN118:DP118" si="2071">POWER(AE118,DN$1)</f>
        <v>0.3893859251</v>
      </c>
      <c r="DO118" s="73">
        <f t="shared" si="2071"/>
        <v>5.886233681</v>
      </c>
      <c r="DP118" s="73">
        <f t="shared" si="2071"/>
        <v>0.1739899679</v>
      </c>
      <c r="DQ118" s="74">
        <f t="shared" si="111"/>
        <v>0.3987878855</v>
      </c>
      <c r="DR118" s="75">
        <f t="shared" si="112"/>
        <v>7.178181939</v>
      </c>
      <c r="DS118" s="75">
        <f t="shared" si="113"/>
        <v>0</v>
      </c>
      <c r="DT118" s="75">
        <f t="shared" si="114"/>
        <v>0</v>
      </c>
      <c r="DU118" s="75">
        <f t="shared" si="115"/>
        <v>7.178181939</v>
      </c>
      <c r="DV118" s="50">
        <f t="shared" si="116"/>
        <v>6.283185307</v>
      </c>
      <c r="DW118" s="72">
        <f t="shared" si="117"/>
        <v>6.283185307</v>
      </c>
      <c r="DX118" s="72">
        <f t="shared" si="118"/>
        <v>0</v>
      </c>
      <c r="DY118" s="72">
        <f t="shared" si="119"/>
        <v>0</v>
      </c>
      <c r="DZ118" s="73">
        <f t="shared" si="120"/>
        <v>0.03027250894</v>
      </c>
      <c r="EA118" s="74">
        <f t="shared" si="121"/>
        <v>0.03027250894</v>
      </c>
      <c r="EB118" s="75">
        <f t="shared" si="122"/>
        <v>0.8173577413</v>
      </c>
      <c r="EC118" s="75">
        <f t="shared" si="123"/>
        <v>0</v>
      </c>
      <c r="ED118" s="75">
        <f t="shared" si="124"/>
        <v>0</v>
      </c>
      <c r="EE118" s="75">
        <f t="shared" si="125"/>
        <v>0.8173577413</v>
      </c>
      <c r="EF118" s="76">
        <f t="shared" ref="EF118:EG118" si="2072">CH118+CR118+DD118+DR118+EB118</f>
        <v>818.4800511</v>
      </c>
      <c r="EG118" s="76">
        <f t="shared" si="2072"/>
        <v>0</v>
      </c>
      <c r="EH118" s="76">
        <f t="shared" si="127"/>
        <v>0</v>
      </c>
      <c r="EI118" s="77">
        <f t="shared" si="128"/>
        <v>818.4800511</v>
      </c>
      <c r="EJ118" s="50">
        <f t="shared" si="129"/>
        <v>0</v>
      </c>
      <c r="EK118" s="72">
        <f t="shared" si="130"/>
        <v>0</v>
      </c>
      <c r="EL118" s="72">
        <f t="shared" si="131"/>
        <v>0</v>
      </c>
      <c r="EM118" s="72">
        <f t="shared" si="132"/>
        <v>0</v>
      </c>
      <c r="EN118" s="73">
        <f t="shared" si="133"/>
        <v>28.60909036</v>
      </c>
      <c r="EO118" s="74">
        <f t="shared" si="134"/>
        <v>28.60909036</v>
      </c>
      <c r="EP118" s="75">
        <f t="shared" si="135"/>
        <v>148.6571942</v>
      </c>
      <c r="EQ118" s="75">
        <f t="shared" si="136"/>
        <v>0</v>
      </c>
      <c r="ER118" s="75">
        <f t="shared" si="137"/>
        <v>0</v>
      </c>
      <c r="ES118" s="75">
        <f t="shared" si="138"/>
        <v>148.6571942</v>
      </c>
      <c r="ET118" s="76">
        <f t="shared" ref="ET118:EU118" si="2073">BV118+EP118</f>
        <v>173.8649938</v>
      </c>
      <c r="EU118" s="76">
        <f t="shared" si="2073"/>
        <v>0</v>
      </c>
      <c r="EV118" s="76">
        <f t="shared" si="140"/>
        <v>0</v>
      </c>
      <c r="EW118" s="77">
        <f t="shared" si="141"/>
        <v>173.8649938</v>
      </c>
      <c r="EX118" s="50">
        <f t="shared" si="142"/>
        <v>0</v>
      </c>
      <c r="EY118" s="72">
        <f t="shared" si="143"/>
        <v>0</v>
      </c>
      <c r="EZ118" s="72">
        <f t="shared" si="144"/>
        <v>0</v>
      </c>
      <c r="FA118" s="72">
        <f t="shared" si="145"/>
        <v>0</v>
      </c>
      <c r="FB118" s="73">
        <f t="shared" si="146"/>
        <v>5.581325911</v>
      </c>
      <c r="FC118" s="74">
        <f t="shared" si="147"/>
        <v>5.581325911</v>
      </c>
      <c r="FD118" s="75">
        <f t="shared" si="148"/>
        <v>1.476633771</v>
      </c>
      <c r="FE118" s="75">
        <f t="shared" si="149"/>
        <v>0</v>
      </c>
      <c r="FF118" s="75">
        <f t="shared" si="150"/>
        <v>0</v>
      </c>
      <c r="FG118" s="75">
        <f t="shared" si="151"/>
        <v>1.476633771</v>
      </c>
      <c r="FH118" s="50">
        <f t="shared" si="152"/>
        <v>0</v>
      </c>
      <c r="FI118" s="72">
        <f t="shared" si="153"/>
        <v>0</v>
      </c>
      <c r="FJ118" s="72">
        <f t="shared" si="154"/>
        <v>0</v>
      </c>
      <c r="FK118" s="72">
        <f t="shared" si="155"/>
        <v>0</v>
      </c>
      <c r="FL118" s="73">
        <f t="shared" si="156"/>
        <v>0.1516213986</v>
      </c>
      <c r="FM118" s="74">
        <f t="shared" si="157"/>
        <v>0.1516213986</v>
      </c>
      <c r="FN118" s="75">
        <f t="shared" si="158"/>
        <v>-0.1516213986</v>
      </c>
      <c r="FO118" s="75">
        <f t="shared" si="159"/>
        <v>0</v>
      </c>
      <c r="FP118" s="75">
        <f t="shared" si="160"/>
        <v>3.141592654</v>
      </c>
      <c r="FQ118" s="75">
        <f t="shared" si="161"/>
        <v>0.1516213986</v>
      </c>
      <c r="FR118" s="76">
        <f t="shared" si="162"/>
        <v>17.50707964</v>
      </c>
      <c r="FS118" s="76">
        <f t="shared" si="163"/>
        <v>0</v>
      </c>
      <c r="FT118" s="76">
        <f t="shared" si="164"/>
        <v>0</v>
      </c>
      <c r="FU118" s="77">
        <f t="shared" si="165"/>
        <v>17.50707964</v>
      </c>
      <c r="FV118" s="50">
        <f t="shared" si="166"/>
        <v>0</v>
      </c>
      <c r="FW118" s="50">
        <f t="shared" si="167"/>
        <v>0</v>
      </c>
      <c r="FX118" s="72">
        <f t="shared" si="168"/>
        <v>0</v>
      </c>
      <c r="FY118" s="72">
        <f t="shared" si="169"/>
        <v>0</v>
      </c>
      <c r="FZ118" s="72">
        <f t="shared" si="170"/>
        <v>0</v>
      </c>
      <c r="GA118" s="73">
        <f t="shared" si="171"/>
        <v>17.50707964</v>
      </c>
      <c r="GB118" s="73">
        <f t="shared" si="172"/>
        <v>0.6772159895</v>
      </c>
      <c r="GC118" s="74">
        <f t="shared" si="173"/>
        <v>11.85607426</v>
      </c>
      <c r="GD118" s="75">
        <f t="shared" si="174"/>
        <v>1.317341585</v>
      </c>
      <c r="GE118" s="75">
        <f t="shared" si="175"/>
        <v>0</v>
      </c>
      <c r="GF118" s="75">
        <f t="shared" si="176"/>
        <v>0</v>
      </c>
      <c r="GG118" s="75">
        <f t="shared" si="177"/>
        <v>1.317341585</v>
      </c>
      <c r="GH118" s="78">
        <f t="shared" si="178"/>
        <v>-0.5</v>
      </c>
      <c r="GI118" s="78">
        <f t="shared" si="179"/>
        <v>-0.8660254038</v>
      </c>
      <c r="GJ118" s="78">
        <f t="shared" si="180"/>
        <v>-2.094395102</v>
      </c>
      <c r="GK118" s="78">
        <f t="shared" si="181"/>
        <v>1</v>
      </c>
      <c r="GL118" s="79">
        <f t="shared" si="182"/>
        <v>-0.5</v>
      </c>
      <c r="GM118" s="79">
        <f t="shared" si="183"/>
        <v>0.8660254038</v>
      </c>
      <c r="GN118" s="79">
        <f t="shared" si="184"/>
        <v>2.094395102</v>
      </c>
      <c r="GO118" s="79">
        <f t="shared" si="185"/>
        <v>1</v>
      </c>
      <c r="GP118" s="50">
        <f t="shared" si="186"/>
        <v>-2.094395102</v>
      </c>
      <c r="GQ118" s="50">
        <f t="shared" si="187"/>
        <v>0</v>
      </c>
      <c r="GR118" s="72">
        <f t="shared" si="188"/>
        <v>-2.094395102</v>
      </c>
      <c r="GS118" s="72">
        <f t="shared" si="189"/>
        <v>-2.094395102</v>
      </c>
      <c r="GT118" s="72">
        <f t="shared" si="190"/>
        <v>-2.094395102</v>
      </c>
      <c r="GU118" s="73">
        <f t="shared" si="191"/>
        <v>1</v>
      </c>
      <c r="GV118" s="73">
        <f t="shared" si="192"/>
        <v>1.476633771</v>
      </c>
      <c r="GW118" s="74">
        <f t="shared" si="193"/>
        <v>1.476633771</v>
      </c>
      <c r="GX118" s="75">
        <f t="shared" si="194"/>
        <v>-0.7383168853</v>
      </c>
      <c r="GY118" s="75">
        <f t="shared" si="195"/>
        <v>-1.278802357</v>
      </c>
      <c r="GZ118" s="75">
        <f t="shared" si="196"/>
        <v>-2.094395102</v>
      </c>
      <c r="HA118" s="75">
        <f t="shared" si="197"/>
        <v>1.476633771</v>
      </c>
      <c r="HB118" s="50">
        <f t="shared" si="198"/>
        <v>2.094395102</v>
      </c>
      <c r="HC118" s="50">
        <f t="shared" si="199"/>
        <v>0</v>
      </c>
      <c r="HD118" s="72">
        <f t="shared" si="200"/>
        <v>2.094395102</v>
      </c>
      <c r="HE118" s="72">
        <f t="shared" si="201"/>
        <v>2.094395102</v>
      </c>
      <c r="HF118" s="72">
        <f t="shared" si="202"/>
        <v>2.094395102</v>
      </c>
      <c r="HG118" s="73">
        <f t="shared" si="203"/>
        <v>1</v>
      </c>
      <c r="HH118" s="73">
        <f t="shared" si="204"/>
        <v>1.317341585</v>
      </c>
      <c r="HI118" s="74">
        <f t="shared" si="205"/>
        <v>1.317341585</v>
      </c>
      <c r="HJ118" s="75">
        <f t="shared" si="206"/>
        <v>-0.6586707925</v>
      </c>
      <c r="HK118" s="75">
        <f t="shared" si="207"/>
        <v>1.140851278</v>
      </c>
      <c r="HL118" s="75">
        <f t="shared" si="208"/>
        <v>2.094395102</v>
      </c>
      <c r="HM118" s="75">
        <f t="shared" si="209"/>
        <v>1.317341585</v>
      </c>
      <c r="HN118" s="50">
        <f t="shared" si="210"/>
        <v>2.094395102</v>
      </c>
      <c r="HO118" s="50">
        <f t="shared" si="211"/>
        <v>0</v>
      </c>
      <c r="HP118" s="72">
        <f t="shared" si="212"/>
        <v>2.094395102</v>
      </c>
      <c r="HQ118" s="72">
        <f t="shared" si="213"/>
        <v>2.094395102</v>
      </c>
      <c r="HR118" s="72">
        <f t="shared" si="214"/>
        <v>2.094395102</v>
      </c>
      <c r="HS118" s="73">
        <f t="shared" si="215"/>
        <v>1</v>
      </c>
      <c r="HT118" s="73">
        <f t="shared" si="216"/>
        <v>1.476633771</v>
      </c>
      <c r="HU118" s="74">
        <f t="shared" si="217"/>
        <v>1.476633771</v>
      </c>
      <c r="HV118" s="75">
        <f t="shared" si="218"/>
        <v>-0.7383168853</v>
      </c>
      <c r="HW118" s="75">
        <f t="shared" si="219"/>
        <v>1.278802357</v>
      </c>
      <c r="HX118" s="75">
        <f t="shared" si="220"/>
        <v>2.094395102</v>
      </c>
      <c r="HY118" s="75">
        <f t="shared" si="221"/>
        <v>1.476633771</v>
      </c>
      <c r="HZ118" s="50">
        <f t="shared" si="222"/>
        <v>-2.094395102</v>
      </c>
      <c r="IA118" s="50">
        <f t="shared" si="223"/>
        <v>0</v>
      </c>
      <c r="IB118" s="72">
        <f t="shared" si="224"/>
        <v>-2.094395102</v>
      </c>
      <c r="IC118" s="72">
        <f t="shared" si="225"/>
        <v>-2.094395102</v>
      </c>
      <c r="ID118" s="72">
        <f t="shared" si="226"/>
        <v>-2.094395102</v>
      </c>
      <c r="IE118" s="73">
        <f t="shared" si="227"/>
        <v>1</v>
      </c>
      <c r="IF118" s="73">
        <f t="shared" si="228"/>
        <v>1.317341585</v>
      </c>
      <c r="IG118" s="74">
        <f t="shared" si="229"/>
        <v>1.317341585</v>
      </c>
      <c r="IH118" s="75">
        <f t="shared" si="230"/>
        <v>-0.6586707925</v>
      </c>
      <c r="II118" s="75">
        <f t="shared" si="231"/>
        <v>-1.140851278</v>
      </c>
      <c r="IJ118" s="75">
        <f t="shared" si="232"/>
        <v>-2.094395102</v>
      </c>
      <c r="IK118" s="75">
        <f t="shared" si="233"/>
        <v>1.317341585</v>
      </c>
    </row>
    <row r="119" ht="12.75" customHeight="1">
      <c r="A119" s="80">
        <f>'Cubic Input'!P123</f>
        <v>0.1421007032</v>
      </c>
      <c r="B119" s="80">
        <f>'Cubic Input'!Q123</f>
        <v>-0.5591865883</v>
      </c>
      <c r="C119" s="80">
        <f>'Cubic Input'!R123</f>
        <v>0.8495978868</v>
      </c>
      <c r="D119" s="80">
        <f>'Cubic Input'!S123</f>
        <v>-0.02179764222</v>
      </c>
      <c r="E119" s="80">
        <f t="shared" ref="E119:H119" si="2074">0</f>
        <v>0</v>
      </c>
      <c r="F119" s="80">
        <f t="shared" si="2074"/>
        <v>0</v>
      </c>
      <c r="G119" s="80">
        <f t="shared" si="2074"/>
        <v>0</v>
      </c>
      <c r="H119" s="81">
        <f t="shared" si="2074"/>
        <v>0</v>
      </c>
      <c r="I119" s="65">
        <f>'Cubic Input'!M123</f>
        <v>0.02186875028</v>
      </c>
      <c r="J119" s="66">
        <f t="shared" si="27"/>
        <v>0.0261018696</v>
      </c>
      <c r="K119" s="66">
        <f t="shared" si="28"/>
        <v>1.954520569</v>
      </c>
      <c r="L119" s="67">
        <f t="shared" si="29"/>
        <v>0.0261018696</v>
      </c>
      <c r="M119" s="67">
        <f t="shared" si="30"/>
        <v>0</v>
      </c>
      <c r="N119" s="68">
        <f t="shared" si="31"/>
        <v>1.954520569</v>
      </c>
      <c r="O119" s="68">
        <f t="shared" si="32"/>
        <v>-1.434105894</v>
      </c>
      <c r="P119" s="69">
        <f t="shared" si="33"/>
        <v>1.954520569</v>
      </c>
      <c r="Q119" s="69">
        <f t="shared" si="34"/>
        <v>1.434105894</v>
      </c>
      <c r="R119" s="70">
        <f t="shared" ref="R119:U119" si="2075">ATAN2(A119,E119)</f>
        <v>0</v>
      </c>
      <c r="S119" s="70">
        <f t="shared" si="2075"/>
        <v>3.141592654</v>
      </c>
      <c r="T119" s="70">
        <f t="shared" si="2075"/>
        <v>0</v>
      </c>
      <c r="U119" s="70">
        <f t="shared" si="2075"/>
        <v>3.141592654</v>
      </c>
      <c r="V119" s="70">
        <f t="shared" ref="V119:Y119" si="2076">SQRT(POWER(A119,2)+POWER(E119,2))</f>
        <v>0.1421007032</v>
      </c>
      <c r="W119" s="70">
        <f t="shared" si="2076"/>
        <v>0.5591865883</v>
      </c>
      <c r="X119" s="70">
        <f t="shared" si="2076"/>
        <v>0.8495978868</v>
      </c>
      <c r="Y119" s="70">
        <f t="shared" si="2076"/>
        <v>0.02179764222</v>
      </c>
      <c r="Z119" s="71">
        <f t="shared" ref="Z119:AC119" si="2077">R119-$R119</f>
        <v>0</v>
      </c>
      <c r="AA119" s="71">
        <f t="shared" si="2077"/>
        <v>3.141592654</v>
      </c>
      <c r="AB119" s="71">
        <f t="shared" si="2077"/>
        <v>0</v>
      </c>
      <c r="AC119" s="71">
        <f t="shared" si="2077"/>
        <v>3.141592654</v>
      </c>
      <c r="AD119" s="71">
        <f t="shared" ref="AD119:AG119" si="2078">V119/$V119</f>
        <v>1</v>
      </c>
      <c r="AE119" s="71">
        <f t="shared" si="2078"/>
        <v>3.935143007</v>
      </c>
      <c r="AF119" s="71">
        <f t="shared" si="2078"/>
        <v>5.97884365</v>
      </c>
      <c r="AG119" s="71">
        <f t="shared" si="2078"/>
        <v>0.1533957379</v>
      </c>
      <c r="AH119" s="80">
        <f t="shared" ref="AH119:AK119" si="2079">AD119*COS(Z119)</f>
        <v>1</v>
      </c>
      <c r="AI119" s="80">
        <f t="shared" si="2079"/>
        <v>-3.935143007</v>
      </c>
      <c r="AJ119" s="80">
        <f t="shared" si="2079"/>
        <v>5.97884365</v>
      </c>
      <c r="AK119" s="80">
        <f t="shared" si="2079"/>
        <v>-0.1533957379</v>
      </c>
      <c r="AL119" s="80">
        <f t="shared" ref="AL119:AO119" si="2080">AD119*SIN(Z119)</f>
        <v>0</v>
      </c>
      <c r="AM119" s="80">
        <f t="shared" si="2080"/>
        <v>0</v>
      </c>
      <c r="AN119" s="80">
        <f t="shared" si="2080"/>
        <v>0</v>
      </c>
      <c r="AO119" s="80">
        <f t="shared" si="2080"/>
        <v>0</v>
      </c>
      <c r="AP119" s="50">
        <f t="shared" si="41"/>
        <v>9.424777961</v>
      </c>
      <c r="AQ119" s="72">
        <f t="shared" si="42"/>
        <v>9.424777961</v>
      </c>
      <c r="AR119" s="72">
        <f t="shared" si="43"/>
        <v>3.141592654</v>
      </c>
      <c r="AS119" s="72">
        <f t="shared" si="44"/>
        <v>3.141592654</v>
      </c>
      <c r="AT119" s="73">
        <f t="shared" si="45"/>
        <v>60.93706869</v>
      </c>
      <c r="AU119" s="74">
        <f t="shared" si="46"/>
        <v>60.93706869</v>
      </c>
      <c r="AV119" s="75">
        <f t="shared" si="47"/>
        <v>121.8741374</v>
      </c>
      <c r="AW119" s="75">
        <f t="shared" si="48"/>
        <v>0</v>
      </c>
      <c r="AX119" s="75">
        <f t="shared" si="49"/>
        <v>0</v>
      </c>
      <c r="AY119" s="75">
        <f t="shared" si="50"/>
        <v>121.8741374</v>
      </c>
      <c r="AZ119" s="50">
        <f t="shared" ref="AZ119:BA119" si="2081">AZ$1*AA119</f>
        <v>3.141592654</v>
      </c>
      <c r="BA119" s="50">
        <f t="shared" si="2081"/>
        <v>0</v>
      </c>
      <c r="BB119" s="72">
        <f t="shared" si="52"/>
        <v>3.141592654</v>
      </c>
      <c r="BC119" s="72">
        <f t="shared" si="53"/>
        <v>3.141592654</v>
      </c>
      <c r="BD119" s="72">
        <f t="shared" si="54"/>
        <v>3.141592654</v>
      </c>
      <c r="BE119" s="73">
        <f t="shared" ref="BE119:BF119" si="2082">POWER(AE119,BE$1)</f>
        <v>3.935143007</v>
      </c>
      <c r="BF119" s="73">
        <f t="shared" si="2082"/>
        <v>5.97884365</v>
      </c>
      <c r="BG119" s="74">
        <f t="shared" si="56"/>
        <v>23.52760478</v>
      </c>
      <c r="BH119" s="75">
        <f t="shared" si="57"/>
        <v>-211.748443</v>
      </c>
      <c r="BI119" s="75">
        <f t="shared" si="58"/>
        <v>0</v>
      </c>
      <c r="BJ119" s="75">
        <f t="shared" si="59"/>
        <v>3.141592654</v>
      </c>
      <c r="BK119" s="75">
        <f t="shared" si="60"/>
        <v>211.748443</v>
      </c>
      <c r="BL119" s="50">
        <f t="shared" si="61"/>
        <v>3.141592654</v>
      </c>
      <c r="BM119" s="72">
        <f t="shared" si="62"/>
        <v>3.141592654</v>
      </c>
      <c r="BN119" s="72">
        <f t="shared" si="63"/>
        <v>3.141592654</v>
      </c>
      <c r="BO119" s="72">
        <f t="shared" si="64"/>
        <v>3.141592654</v>
      </c>
      <c r="BP119" s="73">
        <f t="shared" si="65"/>
        <v>0.1533957379</v>
      </c>
      <c r="BQ119" s="74">
        <f t="shared" si="66"/>
        <v>0.1533957379</v>
      </c>
      <c r="BR119" s="75">
        <f t="shared" si="67"/>
        <v>4.141684924</v>
      </c>
      <c r="BS119" s="75">
        <f t="shared" si="68"/>
        <v>0</v>
      </c>
      <c r="BT119" s="75">
        <f t="shared" si="69"/>
        <v>0</v>
      </c>
      <c r="BU119" s="75">
        <f t="shared" si="70"/>
        <v>4.141684924</v>
      </c>
      <c r="BV119" s="76">
        <f t="shared" ref="BV119:BW119" si="2083">AV119+BH119+BR119</f>
        <v>-85.73262074</v>
      </c>
      <c r="BW119" s="76">
        <f t="shared" si="2083"/>
        <v>0</v>
      </c>
      <c r="BX119" s="76">
        <f t="shared" si="72"/>
        <v>3.141592654</v>
      </c>
      <c r="BY119" s="77">
        <f t="shared" si="73"/>
        <v>85.73262074</v>
      </c>
      <c r="BZ119" s="50">
        <f t="shared" ref="BZ119:CA119" si="2084">BZ$1*AA119</f>
        <v>6.283185307</v>
      </c>
      <c r="CA119" s="50">
        <f t="shared" si="2084"/>
        <v>0</v>
      </c>
      <c r="CB119" s="72">
        <f t="shared" si="75"/>
        <v>6.283185307</v>
      </c>
      <c r="CC119" s="72">
        <f t="shared" si="76"/>
        <v>0</v>
      </c>
      <c r="CD119" s="72">
        <f t="shared" si="77"/>
        <v>0</v>
      </c>
      <c r="CE119" s="73">
        <f t="shared" ref="CE119:CF119" si="2085">POWER(AE119,CE$1)</f>
        <v>15.48535049</v>
      </c>
      <c r="CF119" s="73">
        <f t="shared" si="2085"/>
        <v>35.7465714</v>
      </c>
      <c r="CG119" s="74">
        <f t="shared" si="79"/>
        <v>553.5481868</v>
      </c>
      <c r="CH119" s="75">
        <f t="shared" si="80"/>
        <v>-553.5481868</v>
      </c>
      <c r="CI119" s="75">
        <f t="shared" si="81"/>
        <v>0</v>
      </c>
      <c r="CJ119" s="75">
        <f t="shared" si="82"/>
        <v>3.141592654</v>
      </c>
      <c r="CK119" s="75">
        <f t="shared" si="83"/>
        <v>553.5481868</v>
      </c>
      <c r="CL119" s="50">
        <f t="shared" si="84"/>
        <v>0</v>
      </c>
      <c r="CM119" s="72">
        <f t="shared" si="85"/>
        <v>0</v>
      </c>
      <c r="CN119" s="72">
        <f t="shared" si="86"/>
        <v>0</v>
      </c>
      <c r="CO119" s="72">
        <f t="shared" si="87"/>
        <v>0</v>
      </c>
      <c r="CP119" s="73">
        <f t="shared" si="88"/>
        <v>213.7231614</v>
      </c>
      <c r="CQ119" s="74">
        <f t="shared" si="89"/>
        <v>213.7231614</v>
      </c>
      <c r="CR119" s="75">
        <f t="shared" si="90"/>
        <v>854.8926456</v>
      </c>
      <c r="CS119" s="75">
        <f t="shared" si="91"/>
        <v>0</v>
      </c>
      <c r="CT119" s="75">
        <f t="shared" si="92"/>
        <v>0</v>
      </c>
      <c r="CU119" s="75">
        <f t="shared" si="93"/>
        <v>854.8926456</v>
      </c>
      <c r="CV119" s="50">
        <f t="shared" si="94"/>
        <v>9.424777961</v>
      </c>
      <c r="CW119" s="50">
        <f t="shared" si="95"/>
        <v>3.141592654</v>
      </c>
      <c r="CX119" s="72">
        <f t="shared" si="96"/>
        <v>12.56637061</v>
      </c>
      <c r="CY119" s="72">
        <f t="shared" si="97"/>
        <v>0</v>
      </c>
      <c r="CZ119" s="72">
        <f t="shared" si="98"/>
        <v>0</v>
      </c>
      <c r="DA119" s="73">
        <f t="shared" si="99"/>
        <v>60.93706869</v>
      </c>
      <c r="DB119" s="73">
        <f t="shared" si="100"/>
        <v>0.1533957379</v>
      </c>
      <c r="DC119" s="74">
        <f t="shared" si="101"/>
        <v>9.347486618</v>
      </c>
      <c r="DD119" s="75">
        <f t="shared" si="102"/>
        <v>37.38994647</v>
      </c>
      <c r="DE119" s="75">
        <f t="shared" si="103"/>
        <v>0</v>
      </c>
      <c r="DF119" s="75">
        <f t="shared" si="104"/>
        <v>0</v>
      </c>
      <c r="DG119" s="75">
        <f t="shared" si="105"/>
        <v>37.38994647</v>
      </c>
      <c r="DH119" s="50">
        <f t="shared" ref="DH119:DJ119" si="2086">DH$1*AA119</f>
        <v>3.141592654</v>
      </c>
      <c r="DI119" s="50">
        <f t="shared" si="2086"/>
        <v>0</v>
      </c>
      <c r="DJ119" s="50">
        <f t="shared" si="2086"/>
        <v>3.141592654</v>
      </c>
      <c r="DK119" s="72">
        <f t="shared" si="107"/>
        <v>6.283185307</v>
      </c>
      <c r="DL119" s="72">
        <f t="shared" si="108"/>
        <v>0</v>
      </c>
      <c r="DM119" s="72">
        <f t="shared" si="109"/>
        <v>0</v>
      </c>
      <c r="DN119" s="73">
        <f t="shared" ref="DN119:DP119" si="2087">POWER(AE119,DN$1)</f>
        <v>3.935143007</v>
      </c>
      <c r="DO119" s="73">
        <f t="shared" si="2087"/>
        <v>5.97884365</v>
      </c>
      <c r="DP119" s="73">
        <f t="shared" si="2087"/>
        <v>0.1533957379</v>
      </c>
      <c r="DQ119" s="74">
        <f t="shared" si="111"/>
        <v>3.609034297</v>
      </c>
      <c r="DR119" s="75">
        <f t="shared" si="112"/>
        <v>-64.96261735</v>
      </c>
      <c r="DS119" s="75">
        <f t="shared" si="113"/>
        <v>0</v>
      </c>
      <c r="DT119" s="75">
        <f t="shared" si="114"/>
        <v>3.141592654</v>
      </c>
      <c r="DU119" s="75">
        <f t="shared" si="115"/>
        <v>64.96261735</v>
      </c>
      <c r="DV119" s="50">
        <f t="shared" si="116"/>
        <v>6.283185307</v>
      </c>
      <c r="DW119" s="72">
        <f t="shared" si="117"/>
        <v>6.283185307</v>
      </c>
      <c r="DX119" s="72">
        <f t="shared" si="118"/>
        <v>0</v>
      </c>
      <c r="DY119" s="72">
        <f t="shared" si="119"/>
        <v>0</v>
      </c>
      <c r="DZ119" s="73">
        <f t="shared" si="120"/>
        <v>0.02353025241</v>
      </c>
      <c r="EA119" s="74">
        <f t="shared" si="121"/>
        <v>0.02353025241</v>
      </c>
      <c r="EB119" s="75">
        <f t="shared" si="122"/>
        <v>0.6353168151</v>
      </c>
      <c r="EC119" s="75">
        <f t="shared" si="123"/>
        <v>0</v>
      </c>
      <c r="ED119" s="75">
        <f t="shared" si="124"/>
        <v>0</v>
      </c>
      <c r="EE119" s="75">
        <f t="shared" si="125"/>
        <v>0.6353168151</v>
      </c>
      <c r="EF119" s="76">
        <f t="shared" ref="EF119:EG119" si="2088">CH119+CR119+DD119+DR119+EB119</f>
        <v>274.4071048</v>
      </c>
      <c r="EG119" s="76">
        <f t="shared" si="2088"/>
        <v>0</v>
      </c>
      <c r="EH119" s="76">
        <f t="shared" si="127"/>
        <v>0</v>
      </c>
      <c r="EI119" s="77">
        <f t="shared" si="128"/>
        <v>274.4071048</v>
      </c>
      <c r="EJ119" s="50">
        <f t="shared" si="129"/>
        <v>0</v>
      </c>
      <c r="EK119" s="72">
        <f t="shared" si="130"/>
        <v>0</v>
      </c>
      <c r="EL119" s="72">
        <f t="shared" si="131"/>
        <v>0</v>
      </c>
      <c r="EM119" s="72">
        <f t="shared" si="132"/>
        <v>0</v>
      </c>
      <c r="EN119" s="73">
        <f t="shared" si="133"/>
        <v>16.56523784</v>
      </c>
      <c r="EO119" s="74">
        <f t="shared" si="134"/>
        <v>16.56523784</v>
      </c>
      <c r="EP119" s="75">
        <f t="shared" si="135"/>
        <v>86.07550075</v>
      </c>
      <c r="EQ119" s="75">
        <f t="shared" si="136"/>
        <v>0</v>
      </c>
      <c r="ER119" s="75">
        <f t="shared" si="137"/>
        <v>0</v>
      </c>
      <c r="ES119" s="75">
        <f t="shared" si="138"/>
        <v>86.07550075</v>
      </c>
      <c r="ET119" s="76">
        <f t="shared" ref="ET119:EU119" si="2089">BV119+EP119</f>
        <v>0.3428800061</v>
      </c>
      <c r="EU119" s="76">
        <f t="shared" si="2089"/>
        <v>0</v>
      </c>
      <c r="EV119" s="76">
        <f t="shared" si="140"/>
        <v>0</v>
      </c>
      <c r="EW119" s="77">
        <f t="shared" si="141"/>
        <v>0.3428800061</v>
      </c>
      <c r="EX119" s="50">
        <f t="shared" si="142"/>
        <v>0</v>
      </c>
      <c r="EY119" s="72">
        <f t="shared" si="143"/>
        <v>0</v>
      </c>
      <c r="EZ119" s="72">
        <f t="shared" si="144"/>
        <v>0</v>
      </c>
      <c r="FA119" s="72">
        <f t="shared" si="145"/>
        <v>0</v>
      </c>
      <c r="FB119" s="73">
        <f t="shared" si="146"/>
        <v>0.699918362</v>
      </c>
      <c r="FC119" s="74">
        <f t="shared" si="147"/>
        <v>0.699918362</v>
      </c>
      <c r="FD119" s="75">
        <f t="shared" si="148"/>
        <v>0.1851751907</v>
      </c>
      <c r="FE119" s="75">
        <f t="shared" si="149"/>
        <v>0</v>
      </c>
      <c r="FF119" s="75">
        <f t="shared" si="150"/>
        <v>0</v>
      </c>
      <c r="FG119" s="75">
        <f t="shared" si="151"/>
        <v>0.1851751907</v>
      </c>
      <c r="FH119" s="50">
        <f t="shared" si="152"/>
        <v>6.283185307</v>
      </c>
      <c r="FI119" s="72">
        <f t="shared" si="153"/>
        <v>6.283185307</v>
      </c>
      <c r="FJ119" s="72">
        <f t="shared" si="154"/>
        <v>0</v>
      </c>
      <c r="FK119" s="72">
        <f t="shared" si="155"/>
        <v>0</v>
      </c>
      <c r="FL119" s="73">
        <f t="shared" si="156"/>
        <v>15.48535049</v>
      </c>
      <c r="FM119" s="74">
        <f t="shared" si="157"/>
        <v>15.48535049</v>
      </c>
      <c r="FN119" s="75">
        <f t="shared" si="158"/>
        <v>-15.48535049</v>
      </c>
      <c r="FO119" s="75">
        <f t="shared" si="159"/>
        <v>0</v>
      </c>
      <c r="FP119" s="75">
        <f t="shared" si="160"/>
        <v>3.141592654</v>
      </c>
      <c r="FQ119" s="75">
        <f t="shared" si="161"/>
        <v>15.48535049</v>
      </c>
      <c r="FR119" s="76">
        <f t="shared" si="162"/>
        <v>2.451180463</v>
      </c>
      <c r="FS119" s="76">
        <f t="shared" si="163"/>
        <v>0</v>
      </c>
      <c r="FT119" s="76">
        <f t="shared" si="164"/>
        <v>0</v>
      </c>
      <c r="FU119" s="77">
        <f t="shared" si="165"/>
        <v>2.451180463</v>
      </c>
      <c r="FV119" s="50">
        <f t="shared" si="166"/>
        <v>0</v>
      </c>
      <c r="FW119" s="50">
        <f t="shared" si="167"/>
        <v>0</v>
      </c>
      <c r="FX119" s="72">
        <f t="shared" si="168"/>
        <v>0</v>
      </c>
      <c r="FY119" s="72">
        <f t="shared" si="169"/>
        <v>0</v>
      </c>
      <c r="FZ119" s="72">
        <f t="shared" si="170"/>
        <v>0</v>
      </c>
      <c r="GA119" s="73">
        <f t="shared" si="171"/>
        <v>2.451180463</v>
      </c>
      <c r="GB119" s="73">
        <f t="shared" si="172"/>
        <v>5.400291455</v>
      </c>
      <c r="GC119" s="74">
        <f t="shared" si="173"/>
        <v>13.23708891</v>
      </c>
      <c r="GD119" s="75">
        <f t="shared" si="174"/>
        <v>1.470787657</v>
      </c>
      <c r="GE119" s="75">
        <f t="shared" si="175"/>
        <v>0</v>
      </c>
      <c r="GF119" s="75">
        <f t="shared" si="176"/>
        <v>0</v>
      </c>
      <c r="GG119" s="75">
        <f t="shared" si="177"/>
        <v>1.470787657</v>
      </c>
      <c r="GH119" s="78">
        <f t="shared" si="178"/>
        <v>-0.5</v>
      </c>
      <c r="GI119" s="78">
        <f t="shared" si="179"/>
        <v>-0.8660254038</v>
      </c>
      <c r="GJ119" s="78">
        <f t="shared" si="180"/>
        <v>-2.094395102</v>
      </c>
      <c r="GK119" s="78">
        <f t="shared" si="181"/>
        <v>1</v>
      </c>
      <c r="GL119" s="79">
        <f t="shared" si="182"/>
        <v>-0.5</v>
      </c>
      <c r="GM119" s="79">
        <f t="shared" si="183"/>
        <v>0.8660254038</v>
      </c>
      <c r="GN119" s="79">
        <f t="shared" si="184"/>
        <v>2.094395102</v>
      </c>
      <c r="GO119" s="79">
        <f t="shared" si="185"/>
        <v>1</v>
      </c>
      <c r="GP119" s="50">
        <f t="shared" si="186"/>
        <v>-2.094395102</v>
      </c>
      <c r="GQ119" s="50">
        <f t="shared" si="187"/>
        <v>0</v>
      </c>
      <c r="GR119" s="72">
        <f t="shared" si="188"/>
        <v>-2.094395102</v>
      </c>
      <c r="GS119" s="72">
        <f t="shared" si="189"/>
        <v>-2.094395102</v>
      </c>
      <c r="GT119" s="72">
        <f t="shared" si="190"/>
        <v>-2.094395102</v>
      </c>
      <c r="GU119" s="73">
        <f t="shared" si="191"/>
        <v>1</v>
      </c>
      <c r="GV119" s="73">
        <f t="shared" si="192"/>
        <v>0.1851751907</v>
      </c>
      <c r="GW119" s="74">
        <f t="shared" si="193"/>
        <v>0.1851751907</v>
      </c>
      <c r="GX119" s="75">
        <f t="shared" si="194"/>
        <v>-0.09258759534</v>
      </c>
      <c r="GY119" s="75">
        <f t="shared" si="195"/>
        <v>-0.1603664193</v>
      </c>
      <c r="GZ119" s="75">
        <f t="shared" si="196"/>
        <v>-2.094395102</v>
      </c>
      <c r="HA119" s="75">
        <f t="shared" si="197"/>
        <v>0.1851751907</v>
      </c>
      <c r="HB119" s="50">
        <f t="shared" si="198"/>
        <v>2.094395102</v>
      </c>
      <c r="HC119" s="50">
        <f t="shared" si="199"/>
        <v>0</v>
      </c>
      <c r="HD119" s="72">
        <f t="shared" si="200"/>
        <v>2.094395102</v>
      </c>
      <c r="HE119" s="72">
        <f t="shared" si="201"/>
        <v>2.094395102</v>
      </c>
      <c r="HF119" s="72">
        <f t="shared" si="202"/>
        <v>2.094395102</v>
      </c>
      <c r="HG119" s="73">
        <f t="shared" si="203"/>
        <v>1</v>
      </c>
      <c r="HH119" s="73">
        <f t="shared" si="204"/>
        <v>1.470787657</v>
      </c>
      <c r="HI119" s="74">
        <f t="shared" si="205"/>
        <v>1.470787657</v>
      </c>
      <c r="HJ119" s="75">
        <f t="shared" si="206"/>
        <v>-0.7353938284</v>
      </c>
      <c r="HK119" s="75">
        <f t="shared" si="207"/>
        <v>1.273739474</v>
      </c>
      <c r="HL119" s="75">
        <f t="shared" si="208"/>
        <v>2.094395102</v>
      </c>
      <c r="HM119" s="75">
        <f t="shared" si="209"/>
        <v>1.470787657</v>
      </c>
      <c r="HN119" s="50">
        <f t="shared" si="210"/>
        <v>2.094395102</v>
      </c>
      <c r="HO119" s="50">
        <f t="shared" si="211"/>
        <v>0</v>
      </c>
      <c r="HP119" s="72">
        <f t="shared" si="212"/>
        <v>2.094395102</v>
      </c>
      <c r="HQ119" s="72">
        <f t="shared" si="213"/>
        <v>2.094395102</v>
      </c>
      <c r="HR119" s="72">
        <f t="shared" si="214"/>
        <v>2.094395102</v>
      </c>
      <c r="HS119" s="73">
        <f t="shared" si="215"/>
        <v>1</v>
      </c>
      <c r="HT119" s="73">
        <f t="shared" si="216"/>
        <v>0.1851751907</v>
      </c>
      <c r="HU119" s="74">
        <f t="shared" si="217"/>
        <v>0.1851751907</v>
      </c>
      <c r="HV119" s="75">
        <f t="shared" si="218"/>
        <v>-0.09258759534</v>
      </c>
      <c r="HW119" s="75">
        <f t="shared" si="219"/>
        <v>0.1603664193</v>
      </c>
      <c r="HX119" s="75">
        <f t="shared" si="220"/>
        <v>2.094395102</v>
      </c>
      <c r="HY119" s="75">
        <f t="shared" si="221"/>
        <v>0.1851751907</v>
      </c>
      <c r="HZ119" s="50">
        <f t="shared" si="222"/>
        <v>-2.094395102</v>
      </c>
      <c r="IA119" s="50">
        <f t="shared" si="223"/>
        <v>0</v>
      </c>
      <c r="IB119" s="72">
        <f t="shared" si="224"/>
        <v>-2.094395102</v>
      </c>
      <c r="IC119" s="72">
        <f t="shared" si="225"/>
        <v>-2.094395102</v>
      </c>
      <c r="ID119" s="72">
        <f t="shared" si="226"/>
        <v>-2.094395102</v>
      </c>
      <c r="IE119" s="73">
        <f t="shared" si="227"/>
        <v>1</v>
      </c>
      <c r="IF119" s="73">
        <f t="shared" si="228"/>
        <v>1.470787657</v>
      </c>
      <c r="IG119" s="74">
        <f t="shared" si="229"/>
        <v>1.470787657</v>
      </c>
      <c r="IH119" s="75">
        <f t="shared" si="230"/>
        <v>-0.7353938284</v>
      </c>
      <c r="II119" s="75">
        <f t="shared" si="231"/>
        <v>-1.273739474</v>
      </c>
      <c r="IJ119" s="75">
        <f t="shared" si="232"/>
        <v>-2.094395102</v>
      </c>
      <c r="IK119" s="75">
        <f t="shared" si="233"/>
        <v>1.470787657</v>
      </c>
    </row>
    <row r="120" ht="12.75" customHeight="1">
      <c r="A120" s="80">
        <f>'Cubic Input'!P124</f>
        <v>0.1421007032</v>
      </c>
      <c r="B120" s="80">
        <f>'Cubic Input'!Q124</f>
        <v>-0.3698636158</v>
      </c>
      <c r="C120" s="80">
        <f>'Cubic Input'!R124</f>
        <v>0.8822239053</v>
      </c>
      <c r="D120" s="80">
        <f>'Cubic Input'!S124</f>
        <v>-0.004374410723</v>
      </c>
      <c r="E120" s="80">
        <f t="shared" ref="E120:H120" si="2090">0</f>
        <v>0</v>
      </c>
      <c r="F120" s="80">
        <f t="shared" si="2090"/>
        <v>0</v>
      </c>
      <c r="G120" s="80">
        <f t="shared" si="2090"/>
        <v>0</v>
      </c>
      <c r="H120" s="81">
        <f t="shared" si="2090"/>
        <v>0</v>
      </c>
      <c r="I120" s="65">
        <f>'Cubic Input'!M124</f>
        <v>0.006205774319</v>
      </c>
      <c r="J120" s="66">
        <f t="shared" si="27"/>
        <v>0.004968721125</v>
      </c>
      <c r="K120" s="66">
        <f t="shared" si="28"/>
        <v>1.298929382</v>
      </c>
      <c r="L120" s="67">
        <f t="shared" si="29"/>
        <v>0.004968721125</v>
      </c>
      <c r="M120" s="67">
        <f t="shared" si="30"/>
        <v>0</v>
      </c>
      <c r="N120" s="68">
        <f t="shared" si="31"/>
        <v>1.298929382</v>
      </c>
      <c r="O120" s="68">
        <f t="shared" si="32"/>
        <v>-2.123279525</v>
      </c>
      <c r="P120" s="69">
        <f t="shared" si="33"/>
        <v>1.298929382</v>
      </c>
      <c r="Q120" s="69">
        <f t="shared" si="34"/>
        <v>2.123279525</v>
      </c>
      <c r="R120" s="70">
        <f t="shared" ref="R120:U120" si="2091">ATAN2(A120,E120)</f>
        <v>0</v>
      </c>
      <c r="S120" s="70">
        <f t="shared" si="2091"/>
        <v>3.141592654</v>
      </c>
      <c r="T120" s="70">
        <f t="shared" si="2091"/>
        <v>0</v>
      </c>
      <c r="U120" s="70">
        <f t="shared" si="2091"/>
        <v>3.141592654</v>
      </c>
      <c r="V120" s="70">
        <f t="shared" ref="V120:Y120" si="2092">SQRT(POWER(A120,2)+POWER(E120,2))</f>
        <v>0.1421007032</v>
      </c>
      <c r="W120" s="70">
        <f t="shared" si="2092"/>
        <v>0.3698636158</v>
      </c>
      <c r="X120" s="70">
        <f t="shared" si="2092"/>
        <v>0.8822239053</v>
      </c>
      <c r="Y120" s="70">
        <f t="shared" si="2092"/>
        <v>0.004374410723</v>
      </c>
      <c r="Z120" s="71">
        <f t="shared" ref="Z120:AC120" si="2093">R120-$R120</f>
        <v>0</v>
      </c>
      <c r="AA120" s="71">
        <f t="shared" si="2093"/>
        <v>3.141592654</v>
      </c>
      <c r="AB120" s="71">
        <f t="shared" si="2093"/>
        <v>0</v>
      </c>
      <c r="AC120" s="71">
        <f t="shared" si="2093"/>
        <v>3.141592654</v>
      </c>
      <c r="AD120" s="71">
        <f t="shared" ref="AD120:AG120" si="2094">V120/$V120</f>
        <v>1</v>
      </c>
      <c r="AE120" s="71">
        <f t="shared" si="2094"/>
        <v>2.602827485</v>
      </c>
      <c r="AF120" s="71">
        <f t="shared" si="2094"/>
        <v>6.208441519</v>
      </c>
      <c r="AG120" s="71">
        <f t="shared" si="2094"/>
        <v>0.0307838781</v>
      </c>
      <c r="AH120" s="80">
        <f t="shared" ref="AH120:AK120" si="2095">AD120*COS(Z120)</f>
        <v>1</v>
      </c>
      <c r="AI120" s="80">
        <f t="shared" si="2095"/>
        <v>-2.602827485</v>
      </c>
      <c r="AJ120" s="80">
        <f t="shared" si="2095"/>
        <v>6.208441519</v>
      </c>
      <c r="AK120" s="80">
        <f t="shared" si="2095"/>
        <v>-0.0307838781</v>
      </c>
      <c r="AL120" s="80">
        <f t="shared" ref="AL120:AO120" si="2096">AD120*SIN(Z120)</f>
        <v>0</v>
      </c>
      <c r="AM120" s="80">
        <f t="shared" si="2096"/>
        <v>0</v>
      </c>
      <c r="AN120" s="80">
        <f t="shared" si="2096"/>
        <v>0</v>
      </c>
      <c r="AO120" s="80">
        <f t="shared" si="2096"/>
        <v>0</v>
      </c>
      <c r="AP120" s="50">
        <f t="shared" si="41"/>
        <v>9.424777961</v>
      </c>
      <c r="AQ120" s="72">
        <f t="shared" si="42"/>
        <v>9.424777961</v>
      </c>
      <c r="AR120" s="72">
        <f t="shared" si="43"/>
        <v>3.141592654</v>
      </c>
      <c r="AS120" s="72">
        <f t="shared" si="44"/>
        <v>3.141592654</v>
      </c>
      <c r="AT120" s="73">
        <f t="shared" si="45"/>
        <v>17.63340378</v>
      </c>
      <c r="AU120" s="74">
        <f t="shared" si="46"/>
        <v>17.63340378</v>
      </c>
      <c r="AV120" s="75">
        <f t="shared" si="47"/>
        <v>35.26680756</v>
      </c>
      <c r="AW120" s="75">
        <f t="shared" si="48"/>
        <v>0</v>
      </c>
      <c r="AX120" s="75">
        <f t="shared" si="49"/>
        <v>0</v>
      </c>
      <c r="AY120" s="75">
        <f t="shared" si="50"/>
        <v>35.26680756</v>
      </c>
      <c r="AZ120" s="50">
        <f t="shared" ref="AZ120:BA120" si="2097">AZ$1*AA120</f>
        <v>3.141592654</v>
      </c>
      <c r="BA120" s="50">
        <f t="shared" si="2097"/>
        <v>0</v>
      </c>
      <c r="BB120" s="72">
        <f t="shared" si="52"/>
        <v>3.141592654</v>
      </c>
      <c r="BC120" s="72">
        <f t="shared" si="53"/>
        <v>3.141592654</v>
      </c>
      <c r="BD120" s="72">
        <f t="shared" si="54"/>
        <v>3.141592654</v>
      </c>
      <c r="BE120" s="73">
        <f t="shared" ref="BE120:BF120" si="2098">POWER(AE120,BE$1)</f>
        <v>2.602827485</v>
      </c>
      <c r="BF120" s="73">
        <f t="shared" si="2098"/>
        <v>6.208441519</v>
      </c>
      <c r="BG120" s="74">
        <f t="shared" si="56"/>
        <v>16.15950222</v>
      </c>
      <c r="BH120" s="75">
        <f t="shared" si="57"/>
        <v>-145.43552</v>
      </c>
      <c r="BI120" s="75">
        <f t="shared" si="58"/>
        <v>0</v>
      </c>
      <c r="BJ120" s="75">
        <f t="shared" si="59"/>
        <v>3.141592654</v>
      </c>
      <c r="BK120" s="75">
        <f t="shared" si="60"/>
        <v>145.43552</v>
      </c>
      <c r="BL120" s="50">
        <f t="shared" si="61"/>
        <v>3.141592654</v>
      </c>
      <c r="BM120" s="72">
        <f t="shared" si="62"/>
        <v>3.141592654</v>
      </c>
      <c r="BN120" s="72">
        <f t="shared" si="63"/>
        <v>3.141592654</v>
      </c>
      <c r="BO120" s="72">
        <f t="shared" si="64"/>
        <v>3.141592654</v>
      </c>
      <c r="BP120" s="73">
        <f t="shared" si="65"/>
        <v>0.0307838781</v>
      </c>
      <c r="BQ120" s="74">
        <f t="shared" si="66"/>
        <v>0.0307838781</v>
      </c>
      <c r="BR120" s="75">
        <f t="shared" si="67"/>
        <v>0.8311647086</v>
      </c>
      <c r="BS120" s="75">
        <f t="shared" si="68"/>
        <v>0</v>
      </c>
      <c r="BT120" s="75">
        <f t="shared" si="69"/>
        <v>0</v>
      </c>
      <c r="BU120" s="75">
        <f t="shared" si="70"/>
        <v>0.8311647086</v>
      </c>
      <c r="BV120" s="76">
        <f t="shared" ref="BV120:BW120" si="2099">AV120+BH120+BR120</f>
        <v>-109.3375478</v>
      </c>
      <c r="BW120" s="76">
        <f t="shared" si="2099"/>
        <v>0</v>
      </c>
      <c r="BX120" s="76">
        <f t="shared" si="72"/>
        <v>3.141592654</v>
      </c>
      <c r="BY120" s="77">
        <f t="shared" si="73"/>
        <v>109.3375478</v>
      </c>
      <c r="BZ120" s="50">
        <f t="shared" ref="BZ120:CA120" si="2100">BZ$1*AA120</f>
        <v>6.283185307</v>
      </c>
      <c r="CA120" s="50">
        <f t="shared" si="2100"/>
        <v>0</v>
      </c>
      <c r="CB120" s="72">
        <f t="shared" si="75"/>
        <v>6.283185307</v>
      </c>
      <c r="CC120" s="72">
        <f t="shared" si="76"/>
        <v>0</v>
      </c>
      <c r="CD120" s="72">
        <f t="shared" si="77"/>
        <v>0</v>
      </c>
      <c r="CE120" s="73">
        <f t="shared" ref="CE120:CF120" si="2101">POWER(AE120,CE$1)</f>
        <v>6.774710917</v>
      </c>
      <c r="CF120" s="73">
        <f t="shared" si="2101"/>
        <v>38.54474609</v>
      </c>
      <c r="CG120" s="74">
        <f t="shared" si="79"/>
        <v>261.1295121</v>
      </c>
      <c r="CH120" s="75">
        <f t="shared" si="80"/>
        <v>-261.1295121</v>
      </c>
      <c r="CI120" s="75">
        <f t="shared" si="81"/>
        <v>0</v>
      </c>
      <c r="CJ120" s="75">
        <f t="shared" si="82"/>
        <v>3.141592654</v>
      </c>
      <c r="CK120" s="75">
        <f t="shared" si="83"/>
        <v>261.1295121</v>
      </c>
      <c r="CL120" s="50">
        <f t="shared" si="84"/>
        <v>0</v>
      </c>
      <c r="CM120" s="72">
        <f t="shared" si="85"/>
        <v>0</v>
      </c>
      <c r="CN120" s="72">
        <f t="shared" si="86"/>
        <v>0</v>
      </c>
      <c r="CO120" s="72">
        <f t="shared" si="87"/>
        <v>0</v>
      </c>
      <c r="CP120" s="73">
        <f t="shared" si="88"/>
        <v>239.3028019</v>
      </c>
      <c r="CQ120" s="74">
        <f t="shared" si="89"/>
        <v>239.3028019</v>
      </c>
      <c r="CR120" s="75">
        <f t="shared" si="90"/>
        <v>957.2112077</v>
      </c>
      <c r="CS120" s="75">
        <f t="shared" si="91"/>
        <v>0</v>
      </c>
      <c r="CT120" s="75">
        <f t="shared" si="92"/>
        <v>0</v>
      </c>
      <c r="CU120" s="75">
        <f t="shared" si="93"/>
        <v>957.2112077</v>
      </c>
      <c r="CV120" s="50">
        <f t="shared" si="94"/>
        <v>9.424777961</v>
      </c>
      <c r="CW120" s="50">
        <f t="shared" si="95"/>
        <v>3.141592654</v>
      </c>
      <c r="CX120" s="72">
        <f t="shared" si="96"/>
        <v>12.56637061</v>
      </c>
      <c r="CY120" s="72">
        <f t="shared" si="97"/>
        <v>0</v>
      </c>
      <c r="CZ120" s="72">
        <f t="shared" si="98"/>
        <v>0</v>
      </c>
      <c r="DA120" s="73">
        <f t="shared" si="99"/>
        <v>17.63340378</v>
      </c>
      <c r="DB120" s="73">
        <f t="shared" si="100"/>
        <v>0.0307838781</v>
      </c>
      <c r="DC120" s="74">
        <f t="shared" si="101"/>
        <v>0.5428245524</v>
      </c>
      <c r="DD120" s="75">
        <f t="shared" si="102"/>
        <v>2.171298209</v>
      </c>
      <c r="DE120" s="75">
        <f t="shared" si="103"/>
        <v>0</v>
      </c>
      <c r="DF120" s="75">
        <f t="shared" si="104"/>
        <v>0</v>
      </c>
      <c r="DG120" s="75">
        <f t="shared" si="105"/>
        <v>2.171298209</v>
      </c>
      <c r="DH120" s="50">
        <f t="shared" ref="DH120:DJ120" si="2102">DH$1*AA120</f>
        <v>3.141592654</v>
      </c>
      <c r="DI120" s="50">
        <f t="shared" si="2102"/>
        <v>0</v>
      </c>
      <c r="DJ120" s="50">
        <f t="shared" si="2102"/>
        <v>3.141592654</v>
      </c>
      <c r="DK120" s="72">
        <f t="shared" si="107"/>
        <v>6.283185307</v>
      </c>
      <c r="DL120" s="72">
        <f t="shared" si="108"/>
        <v>0</v>
      </c>
      <c r="DM120" s="72">
        <f t="shared" si="109"/>
        <v>0</v>
      </c>
      <c r="DN120" s="73">
        <f t="shared" ref="DN120:DP120" si="2103">POWER(AE120,DN$1)</f>
        <v>2.602827485</v>
      </c>
      <c r="DO120" s="73">
        <f t="shared" si="2103"/>
        <v>6.208441519</v>
      </c>
      <c r="DP120" s="73">
        <f t="shared" si="2103"/>
        <v>0.0307838781</v>
      </c>
      <c r="DQ120" s="74">
        <f t="shared" si="111"/>
        <v>0.4974521466</v>
      </c>
      <c r="DR120" s="75">
        <f t="shared" si="112"/>
        <v>-8.954138638</v>
      </c>
      <c r="DS120" s="75">
        <f t="shared" si="113"/>
        <v>0</v>
      </c>
      <c r="DT120" s="75">
        <f t="shared" si="114"/>
        <v>3.141592654</v>
      </c>
      <c r="DU120" s="75">
        <f t="shared" si="115"/>
        <v>8.954138638</v>
      </c>
      <c r="DV120" s="50">
        <f t="shared" si="116"/>
        <v>6.283185307</v>
      </c>
      <c r="DW120" s="72">
        <f t="shared" si="117"/>
        <v>6.283185307</v>
      </c>
      <c r="DX120" s="72">
        <f t="shared" si="118"/>
        <v>0</v>
      </c>
      <c r="DY120" s="72">
        <f t="shared" si="119"/>
        <v>0</v>
      </c>
      <c r="DZ120" s="73">
        <f t="shared" si="120"/>
        <v>0.0009476471506</v>
      </c>
      <c r="EA120" s="74">
        <f t="shared" si="121"/>
        <v>0.0009476471506</v>
      </c>
      <c r="EB120" s="75">
        <f t="shared" si="122"/>
        <v>0.02558647307</v>
      </c>
      <c r="EC120" s="75">
        <f t="shared" si="123"/>
        <v>0</v>
      </c>
      <c r="ED120" s="75">
        <f t="shared" si="124"/>
        <v>0</v>
      </c>
      <c r="EE120" s="75">
        <f t="shared" si="125"/>
        <v>0.02558647307</v>
      </c>
      <c r="EF120" s="76">
        <f t="shared" ref="EF120:EG120" si="2104">CH120+CR120+DD120+DR120+EB120</f>
        <v>689.3244417</v>
      </c>
      <c r="EG120" s="76">
        <f t="shared" si="2104"/>
        <v>0</v>
      </c>
      <c r="EH120" s="76">
        <f t="shared" si="127"/>
        <v>0</v>
      </c>
      <c r="EI120" s="77">
        <f t="shared" si="128"/>
        <v>689.3244417</v>
      </c>
      <c r="EJ120" s="50">
        <f t="shared" si="129"/>
        <v>0</v>
      </c>
      <c r="EK120" s="72">
        <f t="shared" si="130"/>
        <v>0</v>
      </c>
      <c r="EL120" s="72">
        <f t="shared" si="131"/>
        <v>0</v>
      </c>
      <c r="EM120" s="72">
        <f t="shared" si="132"/>
        <v>0</v>
      </c>
      <c r="EN120" s="73">
        <f t="shared" si="133"/>
        <v>26.25498889</v>
      </c>
      <c r="EO120" s="74">
        <f t="shared" si="134"/>
        <v>26.25498889</v>
      </c>
      <c r="EP120" s="75">
        <f t="shared" si="135"/>
        <v>136.4249241</v>
      </c>
      <c r="EQ120" s="75">
        <f t="shared" si="136"/>
        <v>0</v>
      </c>
      <c r="ER120" s="75">
        <f t="shared" si="137"/>
        <v>0</v>
      </c>
      <c r="ES120" s="75">
        <f t="shared" si="138"/>
        <v>136.4249241</v>
      </c>
      <c r="ET120" s="76">
        <f t="shared" ref="ET120:EU120" si="2105">BV120+EP120</f>
        <v>27.08737638</v>
      </c>
      <c r="EU120" s="76">
        <f t="shared" si="2105"/>
        <v>0</v>
      </c>
      <c r="EV120" s="76">
        <f t="shared" si="140"/>
        <v>0</v>
      </c>
      <c r="EW120" s="77">
        <f t="shared" si="141"/>
        <v>27.08737638</v>
      </c>
      <c r="EX120" s="50">
        <f t="shared" si="142"/>
        <v>0</v>
      </c>
      <c r="EY120" s="72">
        <f t="shared" si="143"/>
        <v>0</v>
      </c>
      <c r="EZ120" s="72">
        <f t="shared" si="144"/>
        <v>0</v>
      </c>
      <c r="FA120" s="72">
        <f t="shared" si="145"/>
        <v>0</v>
      </c>
      <c r="FB120" s="73">
        <f t="shared" si="146"/>
        <v>3.003232678</v>
      </c>
      <c r="FC120" s="74">
        <f t="shared" si="147"/>
        <v>3.003232678</v>
      </c>
      <c r="FD120" s="75">
        <f t="shared" si="148"/>
        <v>0.7945557853</v>
      </c>
      <c r="FE120" s="75">
        <f t="shared" si="149"/>
        <v>0</v>
      </c>
      <c r="FF120" s="75">
        <f t="shared" si="150"/>
        <v>0</v>
      </c>
      <c r="FG120" s="75">
        <f t="shared" si="151"/>
        <v>0.7945557853</v>
      </c>
      <c r="FH120" s="50">
        <f t="shared" si="152"/>
        <v>6.283185307</v>
      </c>
      <c r="FI120" s="72">
        <f t="shared" si="153"/>
        <v>6.283185307</v>
      </c>
      <c r="FJ120" s="72">
        <f t="shared" si="154"/>
        <v>0</v>
      </c>
      <c r="FK120" s="72">
        <f t="shared" si="155"/>
        <v>0</v>
      </c>
      <c r="FL120" s="73">
        <f t="shared" si="156"/>
        <v>6.774710917</v>
      </c>
      <c r="FM120" s="74">
        <f t="shared" si="157"/>
        <v>6.774710917</v>
      </c>
      <c r="FN120" s="75">
        <f t="shared" si="158"/>
        <v>-6.774710917</v>
      </c>
      <c r="FO120" s="75">
        <f t="shared" si="159"/>
        <v>0</v>
      </c>
      <c r="FP120" s="75">
        <f t="shared" si="160"/>
        <v>3.141592654</v>
      </c>
      <c r="FQ120" s="75">
        <f t="shared" si="161"/>
        <v>6.774710917</v>
      </c>
      <c r="FR120" s="76">
        <f t="shared" si="162"/>
        <v>11.85061364</v>
      </c>
      <c r="FS120" s="76">
        <f t="shared" si="163"/>
        <v>0</v>
      </c>
      <c r="FT120" s="76">
        <f t="shared" si="164"/>
        <v>0</v>
      </c>
      <c r="FU120" s="77">
        <f t="shared" si="165"/>
        <v>11.85061364</v>
      </c>
      <c r="FV120" s="50">
        <f t="shared" si="166"/>
        <v>0</v>
      </c>
      <c r="FW120" s="50">
        <f t="shared" si="167"/>
        <v>0</v>
      </c>
      <c r="FX120" s="72">
        <f t="shared" si="168"/>
        <v>0</v>
      </c>
      <c r="FY120" s="72">
        <f t="shared" si="169"/>
        <v>0</v>
      </c>
      <c r="FZ120" s="72">
        <f t="shared" si="170"/>
        <v>0</v>
      </c>
      <c r="GA120" s="73">
        <f t="shared" si="171"/>
        <v>11.85061364</v>
      </c>
      <c r="GB120" s="73">
        <f t="shared" si="172"/>
        <v>1.258564872</v>
      </c>
      <c r="GC120" s="74">
        <f t="shared" si="173"/>
        <v>14.91476603</v>
      </c>
      <c r="GD120" s="75">
        <f t="shared" si="174"/>
        <v>1.657196226</v>
      </c>
      <c r="GE120" s="75">
        <f t="shared" si="175"/>
        <v>0</v>
      </c>
      <c r="GF120" s="75">
        <f t="shared" si="176"/>
        <v>0</v>
      </c>
      <c r="GG120" s="75">
        <f t="shared" si="177"/>
        <v>1.657196226</v>
      </c>
      <c r="GH120" s="78">
        <f t="shared" si="178"/>
        <v>-0.5</v>
      </c>
      <c r="GI120" s="78">
        <f t="shared" si="179"/>
        <v>-0.8660254038</v>
      </c>
      <c r="GJ120" s="78">
        <f t="shared" si="180"/>
        <v>-2.094395102</v>
      </c>
      <c r="GK120" s="78">
        <f t="shared" si="181"/>
        <v>1</v>
      </c>
      <c r="GL120" s="79">
        <f t="shared" si="182"/>
        <v>-0.5</v>
      </c>
      <c r="GM120" s="79">
        <f t="shared" si="183"/>
        <v>0.8660254038</v>
      </c>
      <c r="GN120" s="79">
        <f t="shared" si="184"/>
        <v>2.094395102</v>
      </c>
      <c r="GO120" s="79">
        <f t="shared" si="185"/>
        <v>1</v>
      </c>
      <c r="GP120" s="50">
        <f t="shared" si="186"/>
        <v>-2.094395102</v>
      </c>
      <c r="GQ120" s="50">
        <f t="shared" si="187"/>
        <v>0</v>
      </c>
      <c r="GR120" s="72">
        <f t="shared" si="188"/>
        <v>-2.094395102</v>
      </c>
      <c r="GS120" s="72">
        <f t="shared" si="189"/>
        <v>-2.094395102</v>
      </c>
      <c r="GT120" s="72">
        <f t="shared" si="190"/>
        <v>-2.094395102</v>
      </c>
      <c r="GU120" s="73">
        <f t="shared" si="191"/>
        <v>1</v>
      </c>
      <c r="GV120" s="73">
        <f t="shared" si="192"/>
        <v>0.7945557853</v>
      </c>
      <c r="GW120" s="74">
        <f t="shared" si="193"/>
        <v>0.7945557853</v>
      </c>
      <c r="GX120" s="75">
        <f t="shared" si="194"/>
        <v>-0.3972778927</v>
      </c>
      <c r="GY120" s="75">
        <f t="shared" si="195"/>
        <v>-0.6881054948</v>
      </c>
      <c r="GZ120" s="75">
        <f t="shared" si="196"/>
        <v>-2.094395102</v>
      </c>
      <c r="HA120" s="75">
        <f t="shared" si="197"/>
        <v>0.7945557853</v>
      </c>
      <c r="HB120" s="50">
        <f t="shared" si="198"/>
        <v>2.094395102</v>
      </c>
      <c r="HC120" s="50">
        <f t="shared" si="199"/>
        <v>0</v>
      </c>
      <c r="HD120" s="72">
        <f t="shared" si="200"/>
        <v>2.094395102</v>
      </c>
      <c r="HE120" s="72">
        <f t="shared" si="201"/>
        <v>2.094395102</v>
      </c>
      <c r="HF120" s="72">
        <f t="shared" si="202"/>
        <v>2.094395102</v>
      </c>
      <c r="HG120" s="73">
        <f t="shared" si="203"/>
        <v>1</v>
      </c>
      <c r="HH120" s="73">
        <f t="shared" si="204"/>
        <v>1.657196226</v>
      </c>
      <c r="HI120" s="74">
        <f t="shared" si="205"/>
        <v>1.657196226</v>
      </c>
      <c r="HJ120" s="75">
        <f t="shared" si="206"/>
        <v>-0.8285981129</v>
      </c>
      <c r="HK120" s="75">
        <f t="shared" si="207"/>
        <v>1.435174031</v>
      </c>
      <c r="HL120" s="75">
        <f t="shared" si="208"/>
        <v>2.094395102</v>
      </c>
      <c r="HM120" s="75">
        <f t="shared" si="209"/>
        <v>1.657196226</v>
      </c>
      <c r="HN120" s="50">
        <f t="shared" si="210"/>
        <v>2.094395102</v>
      </c>
      <c r="HO120" s="50">
        <f t="shared" si="211"/>
        <v>0</v>
      </c>
      <c r="HP120" s="72">
        <f t="shared" si="212"/>
        <v>2.094395102</v>
      </c>
      <c r="HQ120" s="72">
        <f t="shared" si="213"/>
        <v>2.094395102</v>
      </c>
      <c r="HR120" s="72">
        <f t="shared" si="214"/>
        <v>2.094395102</v>
      </c>
      <c r="HS120" s="73">
        <f t="shared" si="215"/>
        <v>1</v>
      </c>
      <c r="HT120" s="73">
        <f t="shared" si="216"/>
        <v>0.7945557853</v>
      </c>
      <c r="HU120" s="74">
        <f t="shared" si="217"/>
        <v>0.7945557853</v>
      </c>
      <c r="HV120" s="75">
        <f t="shared" si="218"/>
        <v>-0.3972778927</v>
      </c>
      <c r="HW120" s="75">
        <f t="shared" si="219"/>
        <v>0.6881054948</v>
      </c>
      <c r="HX120" s="75">
        <f t="shared" si="220"/>
        <v>2.094395102</v>
      </c>
      <c r="HY120" s="75">
        <f t="shared" si="221"/>
        <v>0.7945557853</v>
      </c>
      <c r="HZ120" s="50">
        <f t="shared" si="222"/>
        <v>-2.094395102</v>
      </c>
      <c r="IA120" s="50">
        <f t="shared" si="223"/>
        <v>0</v>
      </c>
      <c r="IB120" s="72">
        <f t="shared" si="224"/>
        <v>-2.094395102</v>
      </c>
      <c r="IC120" s="72">
        <f t="shared" si="225"/>
        <v>-2.094395102</v>
      </c>
      <c r="ID120" s="72">
        <f t="shared" si="226"/>
        <v>-2.094395102</v>
      </c>
      <c r="IE120" s="73">
        <f t="shared" si="227"/>
        <v>1</v>
      </c>
      <c r="IF120" s="73">
        <f t="shared" si="228"/>
        <v>1.657196226</v>
      </c>
      <c r="IG120" s="74">
        <f t="shared" si="229"/>
        <v>1.657196226</v>
      </c>
      <c r="IH120" s="75">
        <f t="shared" si="230"/>
        <v>-0.8285981129</v>
      </c>
      <c r="II120" s="75">
        <f t="shared" si="231"/>
        <v>-1.435174031</v>
      </c>
      <c r="IJ120" s="75">
        <f t="shared" si="232"/>
        <v>-2.094395102</v>
      </c>
      <c r="IK120" s="75">
        <f t="shared" si="233"/>
        <v>1.657196226</v>
      </c>
    </row>
    <row r="121" ht="12.75" customHeight="1">
      <c r="A121" s="80">
        <f>'Cubic Input'!P125</f>
        <v>0.1421007032</v>
      </c>
      <c r="B121" s="80">
        <f>'Cubic Input'!Q125</f>
        <v>-0.5220749637</v>
      </c>
      <c r="C121" s="80">
        <f>'Cubic Input'!R125</f>
        <v>0.8540885045</v>
      </c>
      <c r="D121" s="80">
        <f>'Cubic Input'!S125</f>
        <v>-0.03615734584</v>
      </c>
      <c r="E121" s="80">
        <f t="shared" ref="E121:H121" si="2106">0</f>
        <v>0</v>
      </c>
      <c r="F121" s="80">
        <f t="shared" si="2106"/>
        <v>0</v>
      </c>
      <c r="G121" s="80">
        <f t="shared" si="2106"/>
        <v>0</v>
      </c>
      <c r="H121" s="81">
        <f t="shared" si="2106"/>
        <v>0</v>
      </c>
      <c r="I121" s="65">
        <f>'Cubic Input'!M125</f>
        <v>0.04354343666</v>
      </c>
      <c r="J121" s="66">
        <f t="shared" si="27"/>
        <v>0.0434761522</v>
      </c>
      <c r="K121" s="66">
        <f t="shared" si="28"/>
        <v>1.815251299</v>
      </c>
      <c r="L121" s="67">
        <f t="shared" si="29"/>
        <v>0.0434761522</v>
      </c>
      <c r="M121" s="67">
        <f t="shared" si="30"/>
        <v>0</v>
      </c>
      <c r="N121" s="68">
        <f t="shared" si="31"/>
        <v>1.815251299</v>
      </c>
      <c r="O121" s="68">
        <f t="shared" si="32"/>
        <v>-1.599208475</v>
      </c>
      <c r="P121" s="69">
        <f t="shared" si="33"/>
        <v>1.815251299</v>
      </c>
      <c r="Q121" s="69">
        <f t="shared" si="34"/>
        <v>1.599208475</v>
      </c>
      <c r="R121" s="70">
        <f t="shared" ref="R121:U121" si="2107">ATAN2(A121,E121)</f>
        <v>0</v>
      </c>
      <c r="S121" s="70">
        <f t="shared" si="2107"/>
        <v>3.141592654</v>
      </c>
      <c r="T121" s="70">
        <f t="shared" si="2107"/>
        <v>0</v>
      </c>
      <c r="U121" s="70">
        <f t="shared" si="2107"/>
        <v>3.141592654</v>
      </c>
      <c r="V121" s="70">
        <f t="shared" ref="V121:Y121" si="2108">SQRT(POWER(A121,2)+POWER(E121,2))</f>
        <v>0.1421007032</v>
      </c>
      <c r="W121" s="70">
        <f t="shared" si="2108"/>
        <v>0.5220749637</v>
      </c>
      <c r="X121" s="70">
        <f t="shared" si="2108"/>
        <v>0.8540885045</v>
      </c>
      <c r="Y121" s="70">
        <f t="shared" si="2108"/>
        <v>0.03615734584</v>
      </c>
      <c r="Z121" s="71">
        <f t="shared" ref="Z121:AC121" si="2109">R121-$R121</f>
        <v>0</v>
      </c>
      <c r="AA121" s="71">
        <f t="shared" si="2109"/>
        <v>3.141592654</v>
      </c>
      <c r="AB121" s="71">
        <f t="shared" si="2109"/>
        <v>0</v>
      </c>
      <c r="AC121" s="71">
        <f t="shared" si="2109"/>
        <v>3.141592654</v>
      </c>
      <c r="AD121" s="71">
        <f t="shared" ref="AD121:AG121" si="2110">V121/$V121</f>
        <v>1</v>
      </c>
      <c r="AE121" s="71">
        <f t="shared" si="2110"/>
        <v>3.67397875</v>
      </c>
      <c r="AF121" s="71">
        <f t="shared" si="2110"/>
        <v>6.010445308</v>
      </c>
      <c r="AG121" s="71">
        <f t="shared" si="2110"/>
        <v>0.2544487468</v>
      </c>
      <c r="AH121" s="80">
        <f t="shared" ref="AH121:AK121" si="2111">AD121*COS(Z121)</f>
        <v>1</v>
      </c>
      <c r="AI121" s="80">
        <f t="shared" si="2111"/>
        <v>-3.67397875</v>
      </c>
      <c r="AJ121" s="80">
        <f t="shared" si="2111"/>
        <v>6.010445308</v>
      </c>
      <c r="AK121" s="80">
        <f t="shared" si="2111"/>
        <v>-0.2544487468</v>
      </c>
      <c r="AL121" s="80">
        <f t="shared" ref="AL121:AO121" si="2112">AD121*SIN(Z121)</f>
        <v>0</v>
      </c>
      <c r="AM121" s="80">
        <f t="shared" si="2112"/>
        <v>0</v>
      </c>
      <c r="AN121" s="80">
        <f t="shared" si="2112"/>
        <v>0</v>
      </c>
      <c r="AO121" s="80">
        <f t="shared" si="2112"/>
        <v>0</v>
      </c>
      <c r="AP121" s="50">
        <f t="shared" si="41"/>
        <v>9.424777961</v>
      </c>
      <c r="AQ121" s="72">
        <f t="shared" si="42"/>
        <v>9.424777961</v>
      </c>
      <c r="AR121" s="72">
        <f t="shared" si="43"/>
        <v>3.141592654</v>
      </c>
      <c r="AS121" s="72">
        <f t="shared" si="44"/>
        <v>3.141592654</v>
      </c>
      <c r="AT121" s="73">
        <f t="shared" si="45"/>
        <v>49.59180551</v>
      </c>
      <c r="AU121" s="74">
        <f t="shared" si="46"/>
        <v>49.59180551</v>
      </c>
      <c r="AV121" s="75">
        <f t="shared" si="47"/>
        <v>99.18361103</v>
      </c>
      <c r="AW121" s="75">
        <f t="shared" si="48"/>
        <v>0</v>
      </c>
      <c r="AX121" s="75">
        <f t="shared" si="49"/>
        <v>0</v>
      </c>
      <c r="AY121" s="75">
        <f t="shared" si="50"/>
        <v>99.18361103</v>
      </c>
      <c r="AZ121" s="50">
        <f t="shared" ref="AZ121:BA121" si="2113">AZ$1*AA121</f>
        <v>3.141592654</v>
      </c>
      <c r="BA121" s="50">
        <f t="shared" si="2113"/>
        <v>0</v>
      </c>
      <c r="BB121" s="72">
        <f t="shared" si="52"/>
        <v>3.141592654</v>
      </c>
      <c r="BC121" s="72">
        <f t="shared" si="53"/>
        <v>3.141592654</v>
      </c>
      <c r="BD121" s="72">
        <f t="shared" si="54"/>
        <v>3.141592654</v>
      </c>
      <c r="BE121" s="73">
        <f t="shared" ref="BE121:BF121" si="2114">POWER(AE121,BE$1)</f>
        <v>3.67397875</v>
      </c>
      <c r="BF121" s="73">
        <f t="shared" si="2114"/>
        <v>6.010445308</v>
      </c>
      <c r="BG121" s="74">
        <f t="shared" si="56"/>
        <v>22.08224834</v>
      </c>
      <c r="BH121" s="75">
        <f t="shared" si="57"/>
        <v>-198.740235</v>
      </c>
      <c r="BI121" s="75">
        <f t="shared" si="58"/>
        <v>0</v>
      </c>
      <c r="BJ121" s="75">
        <f t="shared" si="59"/>
        <v>3.141592654</v>
      </c>
      <c r="BK121" s="75">
        <f t="shared" si="60"/>
        <v>198.740235</v>
      </c>
      <c r="BL121" s="50">
        <f t="shared" si="61"/>
        <v>3.141592654</v>
      </c>
      <c r="BM121" s="72">
        <f t="shared" si="62"/>
        <v>3.141592654</v>
      </c>
      <c r="BN121" s="72">
        <f t="shared" si="63"/>
        <v>3.141592654</v>
      </c>
      <c r="BO121" s="72">
        <f t="shared" si="64"/>
        <v>3.141592654</v>
      </c>
      <c r="BP121" s="73">
        <f t="shared" si="65"/>
        <v>0.2544487468</v>
      </c>
      <c r="BQ121" s="74">
        <f t="shared" si="66"/>
        <v>0.2544487468</v>
      </c>
      <c r="BR121" s="75">
        <f t="shared" si="67"/>
        <v>6.870116164</v>
      </c>
      <c r="BS121" s="75">
        <f t="shared" si="68"/>
        <v>0</v>
      </c>
      <c r="BT121" s="75">
        <f t="shared" si="69"/>
        <v>0</v>
      </c>
      <c r="BU121" s="75">
        <f t="shared" si="70"/>
        <v>6.870116164</v>
      </c>
      <c r="BV121" s="76">
        <f t="shared" ref="BV121:BW121" si="2115">AV121+BH121+BR121</f>
        <v>-92.68650786</v>
      </c>
      <c r="BW121" s="76">
        <f t="shared" si="2115"/>
        <v>0</v>
      </c>
      <c r="BX121" s="76">
        <f t="shared" si="72"/>
        <v>3.141592654</v>
      </c>
      <c r="BY121" s="77">
        <f t="shared" si="73"/>
        <v>92.68650786</v>
      </c>
      <c r="BZ121" s="50">
        <f t="shared" ref="BZ121:CA121" si="2116">BZ$1*AA121</f>
        <v>6.283185307</v>
      </c>
      <c r="CA121" s="50">
        <f t="shared" si="2116"/>
        <v>0</v>
      </c>
      <c r="CB121" s="72">
        <f t="shared" si="75"/>
        <v>6.283185307</v>
      </c>
      <c r="CC121" s="72">
        <f t="shared" si="76"/>
        <v>0</v>
      </c>
      <c r="CD121" s="72">
        <f t="shared" si="77"/>
        <v>0</v>
      </c>
      <c r="CE121" s="73">
        <f t="shared" ref="CE121:CF121" si="2117">POWER(AE121,CE$1)</f>
        <v>13.49811986</v>
      </c>
      <c r="CF121" s="73">
        <f t="shared" si="2117"/>
        <v>36.1254528</v>
      </c>
      <c r="CG121" s="74">
        <f t="shared" si="79"/>
        <v>487.6256917</v>
      </c>
      <c r="CH121" s="75">
        <f t="shared" si="80"/>
        <v>-487.6256917</v>
      </c>
      <c r="CI121" s="75">
        <f t="shared" si="81"/>
        <v>0</v>
      </c>
      <c r="CJ121" s="75">
        <f t="shared" si="82"/>
        <v>3.141592654</v>
      </c>
      <c r="CK121" s="75">
        <f t="shared" si="83"/>
        <v>487.6256917</v>
      </c>
      <c r="CL121" s="50">
        <f t="shared" si="84"/>
        <v>0</v>
      </c>
      <c r="CM121" s="72">
        <f t="shared" si="85"/>
        <v>0</v>
      </c>
      <c r="CN121" s="72">
        <f t="shared" si="86"/>
        <v>0</v>
      </c>
      <c r="CO121" s="72">
        <f t="shared" si="87"/>
        <v>0</v>
      </c>
      <c r="CP121" s="73">
        <f t="shared" si="88"/>
        <v>217.1300583</v>
      </c>
      <c r="CQ121" s="74">
        <f t="shared" si="89"/>
        <v>217.1300583</v>
      </c>
      <c r="CR121" s="75">
        <f t="shared" si="90"/>
        <v>868.5202331</v>
      </c>
      <c r="CS121" s="75">
        <f t="shared" si="91"/>
        <v>0</v>
      </c>
      <c r="CT121" s="75">
        <f t="shared" si="92"/>
        <v>0</v>
      </c>
      <c r="CU121" s="75">
        <f t="shared" si="93"/>
        <v>868.5202331</v>
      </c>
      <c r="CV121" s="50">
        <f t="shared" si="94"/>
        <v>9.424777961</v>
      </c>
      <c r="CW121" s="50">
        <f t="shared" si="95"/>
        <v>3.141592654</v>
      </c>
      <c r="CX121" s="72">
        <f t="shared" si="96"/>
        <v>12.56637061</v>
      </c>
      <c r="CY121" s="72">
        <f t="shared" si="97"/>
        <v>0</v>
      </c>
      <c r="CZ121" s="72">
        <f t="shared" si="98"/>
        <v>0</v>
      </c>
      <c r="DA121" s="73">
        <f t="shared" si="99"/>
        <v>49.59180551</v>
      </c>
      <c r="DB121" s="73">
        <f t="shared" si="100"/>
        <v>0.2544487468</v>
      </c>
      <c r="DC121" s="74">
        <f t="shared" si="101"/>
        <v>12.61857276</v>
      </c>
      <c r="DD121" s="75">
        <f t="shared" si="102"/>
        <v>50.47429106</v>
      </c>
      <c r="DE121" s="75">
        <f t="shared" si="103"/>
        <v>0</v>
      </c>
      <c r="DF121" s="75">
        <f t="shared" si="104"/>
        <v>0</v>
      </c>
      <c r="DG121" s="75">
        <f t="shared" si="105"/>
        <v>50.47429106</v>
      </c>
      <c r="DH121" s="50">
        <f t="shared" ref="DH121:DJ121" si="2118">DH$1*AA121</f>
        <v>3.141592654</v>
      </c>
      <c r="DI121" s="50">
        <f t="shared" si="2118"/>
        <v>0</v>
      </c>
      <c r="DJ121" s="50">
        <f t="shared" si="2118"/>
        <v>3.141592654</v>
      </c>
      <c r="DK121" s="72">
        <f t="shared" si="107"/>
        <v>6.283185307</v>
      </c>
      <c r="DL121" s="72">
        <f t="shared" si="108"/>
        <v>0</v>
      </c>
      <c r="DM121" s="72">
        <f t="shared" si="109"/>
        <v>0</v>
      </c>
      <c r="DN121" s="73">
        <f t="shared" ref="DN121:DP121" si="2119">POWER(AE121,DN$1)</f>
        <v>3.67397875</v>
      </c>
      <c r="DO121" s="73">
        <f t="shared" si="2119"/>
        <v>6.010445308</v>
      </c>
      <c r="DP121" s="73">
        <f t="shared" si="2119"/>
        <v>0.2544487468</v>
      </c>
      <c r="DQ121" s="74">
        <f t="shared" si="111"/>
        <v>5.618800417</v>
      </c>
      <c r="DR121" s="75">
        <f t="shared" si="112"/>
        <v>-101.1384075</v>
      </c>
      <c r="DS121" s="75">
        <f t="shared" si="113"/>
        <v>0</v>
      </c>
      <c r="DT121" s="75">
        <f t="shared" si="114"/>
        <v>3.141592654</v>
      </c>
      <c r="DU121" s="75">
        <f t="shared" si="115"/>
        <v>101.1384075</v>
      </c>
      <c r="DV121" s="50">
        <f t="shared" si="116"/>
        <v>6.283185307</v>
      </c>
      <c r="DW121" s="72">
        <f t="shared" si="117"/>
        <v>6.283185307</v>
      </c>
      <c r="DX121" s="72">
        <f t="shared" si="118"/>
        <v>0</v>
      </c>
      <c r="DY121" s="72">
        <f t="shared" si="119"/>
        <v>0</v>
      </c>
      <c r="DZ121" s="73">
        <f t="shared" si="120"/>
        <v>0.06474416475</v>
      </c>
      <c r="EA121" s="74">
        <f t="shared" si="121"/>
        <v>0.06474416475</v>
      </c>
      <c r="EB121" s="75">
        <f t="shared" si="122"/>
        <v>1.748092448</v>
      </c>
      <c r="EC121" s="75">
        <f t="shared" si="123"/>
        <v>0</v>
      </c>
      <c r="ED121" s="75">
        <f t="shared" si="124"/>
        <v>0</v>
      </c>
      <c r="EE121" s="75">
        <f t="shared" si="125"/>
        <v>1.748092448</v>
      </c>
      <c r="EF121" s="76">
        <f t="shared" ref="EF121:EG121" si="2120">CH121+CR121+DD121+DR121+EB121</f>
        <v>331.9785174</v>
      </c>
      <c r="EG121" s="76">
        <f t="shared" si="2120"/>
        <v>0</v>
      </c>
      <c r="EH121" s="76">
        <f t="shared" si="127"/>
        <v>0</v>
      </c>
      <c r="EI121" s="77">
        <f t="shared" si="128"/>
        <v>331.9785174</v>
      </c>
      <c r="EJ121" s="50">
        <f t="shared" si="129"/>
        <v>0</v>
      </c>
      <c r="EK121" s="72">
        <f t="shared" si="130"/>
        <v>0</v>
      </c>
      <c r="EL121" s="72">
        <f t="shared" si="131"/>
        <v>0</v>
      </c>
      <c r="EM121" s="72">
        <f t="shared" si="132"/>
        <v>0</v>
      </c>
      <c r="EN121" s="73">
        <f t="shared" si="133"/>
        <v>18.22027764</v>
      </c>
      <c r="EO121" s="74">
        <f t="shared" si="134"/>
        <v>18.22027764</v>
      </c>
      <c r="EP121" s="75">
        <f t="shared" si="135"/>
        <v>94.67533981</v>
      </c>
      <c r="EQ121" s="75">
        <f t="shared" si="136"/>
        <v>0</v>
      </c>
      <c r="ER121" s="75">
        <f t="shared" si="137"/>
        <v>0</v>
      </c>
      <c r="ES121" s="75">
        <f t="shared" si="138"/>
        <v>94.67533981</v>
      </c>
      <c r="ET121" s="76">
        <f t="shared" ref="ET121:EU121" si="2121">BV121+EP121</f>
        <v>1.988831955</v>
      </c>
      <c r="EU121" s="76">
        <f t="shared" si="2121"/>
        <v>0</v>
      </c>
      <c r="EV121" s="76">
        <f t="shared" si="140"/>
        <v>0</v>
      </c>
      <c r="EW121" s="77">
        <f t="shared" si="141"/>
        <v>1.988831955</v>
      </c>
      <c r="EX121" s="50">
        <f t="shared" si="142"/>
        <v>0</v>
      </c>
      <c r="EY121" s="72">
        <f t="shared" si="143"/>
        <v>0</v>
      </c>
      <c r="EZ121" s="72">
        <f t="shared" si="144"/>
        <v>0</v>
      </c>
      <c r="FA121" s="72">
        <f t="shared" si="145"/>
        <v>0</v>
      </c>
      <c r="FB121" s="73">
        <f t="shared" si="146"/>
        <v>1.257571529</v>
      </c>
      <c r="FC121" s="74">
        <f t="shared" si="147"/>
        <v>1.257571529</v>
      </c>
      <c r="FD121" s="75">
        <f t="shared" si="148"/>
        <v>0.3327117279</v>
      </c>
      <c r="FE121" s="75">
        <f t="shared" si="149"/>
        <v>0</v>
      </c>
      <c r="FF121" s="75">
        <f t="shared" si="150"/>
        <v>0</v>
      </c>
      <c r="FG121" s="75">
        <f t="shared" si="151"/>
        <v>0.3327117279</v>
      </c>
      <c r="FH121" s="50">
        <f t="shared" si="152"/>
        <v>6.283185307</v>
      </c>
      <c r="FI121" s="72">
        <f t="shared" si="153"/>
        <v>6.283185307</v>
      </c>
      <c r="FJ121" s="72">
        <f t="shared" si="154"/>
        <v>0</v>
      </c>
      <c r="FK121" s="72">
        <f t="shared" si="155"/>
        <v>0</v>
      </c>
      <c r="FL121" s="73">
        <f t="shared" si="156"/>
        <v>13.49811986</v>
      </c>
      <c r="FM121" s="74">
        <f t="shared" si="157"/>
        <v>13.49811986</v>
      </c>
      <c r="FN121" s="75">
        <f t="shared" si="158"/>
        <v>-13.49811986</v>
      </c>
      <c r="FO121" s="75">
        <f t="shared" si="159"/>
        <v>0</v>
      </c>
      <c r="FP121" s="75">
        <f t="shared" si="160"/>
        <v>3.141592654</v>
      </c>
      <c r="FQ121" s="75">
        <f t="shared" si="161"/>
        <v>13.49811986</v>
      </c>
      <c r="FR121" s="76">
        <f t="shared" si="162"/>
        <v>4.533216068</v>
      </c>
      <c r="FS121" s="76">
        <f t="shared" si="163"/>
        <v>0</v>
      </c>
      <c r="FT121" s="76">
        <f t="shared" si="164"/>
        <v>0</v>
      </c>
      <c r="FU121" s="77">
        <f t="shared" si="165"/>
        <v>4.533216068</v>
      </c>
      <c r="FV121" s="50">
        <f t="shared" si="166"/>
        <v>0</v>
      </c>
      <c r="FW121" s="50">
        <f t="shared" si="167"/>
        <v>0</v>
      </c>
      <c r="FX121" s="72">
        <f t="shared" si="168"/>
        <v>0</v>
      </c>
      <c r="FY121" s="72">
        <f t="shared" si="169"/>
        <v>0</v>
      </c>
      <c r="FZ121" s="72">
        <f t="shared" si="170"/>
        <v>0</v>
      </c>
      <c r="GA121" s="73">
        <f t="shared" si="171"/>
        <v>4.533216068</v>
      </c>
      <c r="GB121" s="73">
        <f t="shared" si="172"/>
        <v>3.005604901</v>
      </c>
      <c r="GC121" s="74">
        <f t="shared" si="173"/>
        <v>13.62505643</v>
      </c>
      <c r="GD121" s="75">
        <f t="shared" si="174"/>
        <v>1.513895159</v>
      </c>
      <c r="GE121" s="75">
        <f t="shared" si="175"/>
        <v>0</v>
      </c>
      <c r="GF121" s="75">
        <f t="shared" si="176"/>
        <v>0</v>
      </c>
      <c r="GG121" s="75">
        <f t="shared" si="177"/>
        <v>1.513895159</v>
      </c>
      <c r="GH121" s="78">
        <f t="shared" si="178"/>
        <v>-0.5</v>
      </c>
      <c r="GI121" s="78">
        <f t="shared" si="179"/>
        <v>-0.8660254038</v>
      </c>
      <c r="GJ121" s="78">
        <f t="shared" si="180"/>
        <v>-2.094395102</v>
      </c>
      <c r="GK121" s="78">
        <f t="shared" si="181"/>
        <v>1</v>
      </c>
      <c r="GL121" s="79">
        <f t="shared" si="182"/>
        <v>-0.5</v>
      </c>
      <c r="GM121" s="79">
        <f t="shared" si="183"/>
        <v>0.8660254038</v>
      </c>
      <c r="GN121" s="79">
        <f t="shared" si="184"/>
        <v>2.094395102</v>
      </c>
      <c r="GO121" s="79">
        <f t="shared" si="185"/>
        <v>1</v>
      </c>
      <c r="GP121" s="50">
        <f t="shared" si="186"/>
        <v>-2.094395102</v>
      </c>
      <c r="GQ121" s="50">
        <f t="shared" si="187"/>
        <v>0</v>
      </c>
      <c r="GR121" s="72">
        <f t="shared" si="188"/>
        <v>-2.094395102</v>
      </c>
      <c r="GS121" s="72">
        <f t="shared" si="189"/>
        <v>-2.094395102</v>
      </c>
      <c r="GT121" s="72">
        <f t="shared" si="190"/>
        <v>-2.094395102</v>
      </c>
      <c r="GU121" s="73">
        <f t="shared" si="191"/>
        <v>1</v>
      </c>
      <c r="GV121" s="73">
        <f t="shared" si="192"/>
        <v>0.3327117279</v>
      </c>
      <c r="GW121" s="74">
        <f t="shared" si="193"/>
        <v>0.3327117279</v>
      </c>
      <c r="GX121" s="75">
        <f t="shared" si="194"/>
        <v>-0.166355864</v>
      </c>
      <c r="GY121" s="75">
        <f t="shared" si="195"/>
        <v>-0.2881368085</v>
      </c>
      <c r="GZ121" s="75">
        <f t="shared" si="196"/>
        <v>-2.094395102</v>
      </c>
      <c r="HA121" s="75">
        <f t="shared" si="197"/>
        <v>0.3327117279</v>
      </c>
      <c r="HB121" s="50">
        <f t="shared" si="198"/>
        <v>2.094395102</v>
      </c>
      <c r="HC121" s="50">
        <f t="shared" si="199"/>
        <v>0</v>
      </c>
      <c r="HD121" s="72">
        <f t="shared" si="200"/>
        <v>2.094395102</v>
      </c>
      <c r="HE121" s="72">
        <f t="shared" si="201"/>
        <v>2.094395102</v>
      </c>
      <c r="HF121" s="72">
        <f t="shared" si="202"/>
        <v>2.094395102</v>
      </c>
      <c r="HG121" s="73">
        <f t="shared" si="203"/>
        <v>1</v>
      </c>
      <c r="HH121" s="73">
        <f t="shared" si="204"/>
        <v>1.513895159</v>
      </c>
      <c r="HI121" s="74">
        <f t="shared" si="205"/>
        <v>1.513895159</v>
      </c>
      <c r="HJ121" s="75">
        <f t="shared" si="206"/>
        <v>-0.7569475795</v>
      </c>
      <c r="HK121" s="75">
        <f t="shared" si="207"/>
        <v>1.311071666</v>
      </c>
      <c r="HL121" s="75">
        <f t="shared" si="208"/>
        <v>2.094395102</v>
      </c>
      <c r="HM121" s="75">
        <f t="shared" si="209"/>
        <v>1.513895159</v>
      </c>
      <c r="HN121" s="50">
        <f t="shared" si="210"/>
        <v>2.094395102</v>
      </c>
      <c r="HO121" s="50">
        <f t="shared" si="211"/>
        <v>0</v>
      </c>
      <c r="HP121" s="72">
        <f t="shared" si="212"/>
        <v>2.094395102</v>
      </c>
      <c r="HQ121" s="72">
        <f t="shared" si="213"/>
        <v>2.094395102</v>
      </c>
      <c r="HR121" s="72">
        <f t="shared" si="214"/>
        <v>2.094395102</v>
      </c>
      <c r="HS121" s="73">
        <f t="shared" si="215"/>
        <v>1</v>
      </c>
      <c r="HT121" s="73">
        <f t="shared" si="216"/>
        <v>0.3327117279</v>
      </c>
      <c r="HU121" s="74">
        <f t="shared" si="217"/>
        <v>0.3327117279</v>
      </c>
      <c r="HV121" s="75">
        <f t="shared" si="218"/>
        <v>-0.166355864</v>
      </c>
      <c r="HW121" s="75">
        <f t="shared" si="219"/>
        <v>0.2881368085</v>
      </c>
      <c r="HX121" s="75">
        <f t="shared" si="220"/>
        <v>2.094395102</v>
      </c>
      <c r="HY121" s="75">
        <f t="shared" si="221"/>
        <v>0.3327117279</v>
      </c>
      <c r="HZ121" s="50">
        <f t="shared" si="222"/>
        <v>-2.094395102</v>
      </c>
      <c r="IA121" s="50">
        <f t="shared" si="223"/>
        <v>0</v>
      </c>
      <c r="IB121" s="72">
        <f t="shared" si="224"/>
        <v>-2.094395102</v>
      </c>
      <c r="IC121" s="72">
        <f t="shared" si="225"/>
        <v>-2.094395102</v>
      </c>
      <c r="ID121" s="72">
        <f t="shared" si="226"/>
        <v>-2.094395102</v>
      </c>
      <c r="IE121" s="73">
        <f t="shared" si="227"/>
        <v>1</v>
      </c>
      <c r="IF121" s="73">
        <f t="shared" si="228"/>
        <v>1.513895159</v>
      </c>
      <c r="IG121" s="74">
        <f t="shared" si="229"/>
        <v>1.513895159</v>
      </c>
      <c r="IH121" s="75">
        <f t="shared" si="230"/>
        <v>-0.7569475795</v>
      </c>
      <c r="II121" s="75">
        <f t="shared" si="231"/>
        <v>-1.311071666</v>
      </c>
      <c r="IJ121" s="75">
        <f t="shared" si="232"/>
        <v>-2.094395102</v>
      </c>
      <c r="IK121" s="75">
        <f t="shared" si="233"/>
        <v>1.513895159</v>
      </c>
    </row>
    <row r="122" ht="12.75" customHeight="1">
      <c r="A122" s="80">
        <f>'Cubic Input'!P126</f>
        <v>0.1421007032</v>
      </c>
      <c r="B122" s="80">
        <f>'Cubic Input'!Q126</f>
        <v>-0.72985675</v>
      </c>
      <c r="C122" s="80">
        <f>'Cubic Input'!R126</f>
        <v>0.7741320949</v>
      </c>
      <c r="D122" s="80">
        <f>'Cubic Input'!S126</f>
        <v>-0.07576840254</v>
      </c>
      <c r="E122" s="80">
        <f t="shared" ref="E122:H122" si="2122">0</f>
        <v>0</v>
      </c>
      <c r="F122" s="80">
        <f t="shared" si="2122"/>
        <v>0</v>
      </c>
      <c r="G122" s="80">
        <f t="shared" si="2122"/>
        <v>0</v>
      </c>
      <c r="H122" s="81">
        <f t="shared" si="2122"/>
        <v>0</v>
      </c>
      <c r="I122" s="65">
        <f>'Cubic Input'!M126</f>
        <v>0.1230888912</v>
      </c>
      <c r="J122" s="66">
        <f t="shared" si="27"/>
        <v>0.1087991178</v>
      </c>
      <c r="K122" s="66">
        <f t="shared" si="28"/>
        <v>0.1087991178</v>
      </c>
      <c r="L122" s="67">
        <f t="shared" si="29"/>
        <v>3.704444745</v>
      </c>
      <c r="M122" s="67">
        <f t="shared" si="30"/>
        <v>0</v>
      </c>
      <c r="N122" s="68">
        <f t="shared" si="31"/>
        <v>1.322949934</v>
      </c>
      <c r="O122" s="68">
        <f t="shared" si="32"/>
        <v>0</v>
      </c>
      <c r="P122" s="69">
        <f t="shared" si="33"/>
        <v>0.1087991178</v>
      </c>
      <c r="Q122" s="69">
        <f t="shared" si="34"/>
        <v>0</v>
      </c>
      <c r="R122" s="70">
        <f t="shared" ref="R122:U122" si="2123">ATAN2(A122,E122)</f>
        <v>0</v>
      </c>
      <c r="S122" s="70">
        <f t="shared" si="2123"/>
        <v>3.141592654</v>
      </c>
      <c r="T122" s="70">
        <f t="shared" si="2123"/>
        <v>0</v>
      </c>
      <c r="U122" s="70">
        <f t="shared" si="2123"/>
        <v>3.141592654</v>
      </c>
      <c r="V122" s="70">
        <f t="shared" ref="V122:Y122" si="2124">SQRT(POWER(A122,2)+POWER(E122,2))</f>
        <v>0.1421007032</v>
      </c>
      <c r="W122" s="70">
        <f t="shared" si="2124"/>
        <v>0.72985675</v>
      </c>
      <c r="X122" s="70">
        <f t="shared" si="2124"/>
        <v>0.7741320949</v>
      </c>
      <c r="Y122" s="70">
        <f t="shared" si="2124"/>
        <v>0.07576840254</v>
      </c>
      <c r="Z122" s="71">
        <f t="shared" ref="Z122:AC122" si="2125">R122-$R122</f>
        <v>0</v>
      </c>
      <c r="AA122" s="71">
        <f t="shared" si="2125"/>
        <v>3.141592654</v>
      </c>
      <c r="AB122" s="71">
        <f t="shared" si="2125"/>
        <v>0</v>
      </c>
      <c r="AC122" s="71">
        <f t="shared" si="2125"/>
        <v>3.141592654</v>
      </c>
      <c r="AD122" s="71">
        <f t="shared" ref="AD122:AG122" si="2126">V122/$V122</f>
        <v>1</v>
      </c>
      <c r="AE122" s="71">
        <f t="shared" si="2126"/>
        <v>5.136193797</v>
      </c>
      <c r="AF122" s="71">
        <f t="shared" si="2126"/>
        <v>5.447771036</v>
      </c>
      <c r="AG122" s="71">
        <f t="shared" si="2126"/>
        <v>0.5332021648</v>
      </c>
      <c r="AH122" s="80">
        <f t="shared" ref="AH122:AK122" si="2127">AD122*COS(Z122)</f>
        <v>1</v>
      </c>
      <c r="AI122" s="80">
        <f t="shared" si="2127"/>
        <v>-5.136193797</v>
      </c>
      <c r="AJ122" s="80">
        <f t="shared" si="2127"/>
        <v>5.447771036</v>
      </c>
      <c r="AK122" s="80">
        <f t="shared" si="2127"/>
        <v>-0.5332021648</v>
      </c>
      <c r="AL122" s="80">
        <f t="shared" ref="AL122:AO122" si="2128">AD122*SIN(Z122)</f>
        <v>0</v>
      </c>
      <c r="AM122" s="80">
        <f t="shared" si="2128"/>
        <v>0</v>
      </c>
      <c r="AN122" s="80">
        <f t="shared" si="2128"/>
        <v>0</v>
      </c>
      <c r="AO122" s="80">
        <f t="shared" si="2128"/>
        <v>0</v>
      </c>
      <c r="AP122" s="50">
        <f t="shared" si="41"/>
        <v>9.424777961</v>
      </c>
      <c r="AQ122" s="72">
        <f t="shared" si="42"/>
        <v>9.424777961</v>
      </c>
      <c r="AR122" s="72">
        <f t="shared" si="43"/>
        <v>3.141592654</v>
      </c>
      <c r="AS122" s="72">
        <f t="shared" si="44"/>
        <v>3.141592654</v>
      </c>
      <c r="AT122" s="73">
        <f t="shared" si="45"/>
        <v>135.4952922</v>
      </c>
      <c r="AU122" s="74">
        <f t="shared" si="46"/>
        <v>135.4952922</v>
      </c>
      <c r="AV122" s="75">
        <f t="shared" si="47"/>
        <v>270.9905845</v>
      </c>
      <c r="AW122" s="75">
        <f t="shared" si="48"/>
        <v>0</v>
      </c>
      <c r="AX122" s="75">
        <f t="shared" si="49"/>
        <v>0</v>
      </c>
      <c r="AY122" s="75">
        <f t="shared" si="50"/>
        <v>270.9905845</v>
      </c>
      <c r="AZ122" s="50">
        <f t="shared" ref="AZ122:BA122" si="2129">AZ$1*AA122</f>
        <v>3.141592654</v>
      </c>
      <c r="BA122" s="50">
        <f t="shared" si="2129"/>
        <v>0</v>
      </c>
      <c r="BB122" s="72">
        <f t="shared" si="52"/>
        <v>3.141592654</v>
      </c>
      <c r="BC122" s="72">
        <f t="shared" si="53"/>
        <v>3.141592654</v>
      </c>
      <c r="BD122" s="72">
        <f t="shared" si="54"/>
        <v>3.141592654</v>
      </c>
      <c r="BE122" s="73">
        <f t="shared" ref="BE122:BF122" si="2130">POWER(AE122,BE$1)</f>
        <v>5.136193797</v>
      </c>
      <c r="BF122" s="73">
        <f t="shared" si="2130"/>
        <v>5.447771036</v>
      </c>
      <c r="BG122" s="74">
        <f t="shared" si="56"/>
        <v>27.9808078</v>
      </c>
      <c r="BH122" s="75">
        <f t="shared" si="57"/>
        <v>-251.8272702</v>
      </c>
      <c r="BI122" s="75">
        <f t="shared" si="58"/>
        <v>0</v>
      </c>
      <c r="BJ122" s="75">
        <f t="shared" si="59"/>
        <v>3.141592654</v>
      </c>
      <c r="BK122" s="75">
        <f t="shared" si="60"/>
        <v>251.8272702</v>
      </c>
      <c r="BL122" s="50">
        <f t="shared" si="61"/>
        <v>3.141592654</v>
      </c>
      <c r="BM122" s="72">
        <f t="shared" si="62"/>
        <v>3.141592654</v>
      </c>
      <c r="BN122" s="72">
        <f t="shared" si="63"/>
        <v>3.141592654</v>
      </c>
      <c r="BO122" s="72">
        <f t="shared" si="64"/>
        <v>3.141592654</v>
      </c>
      <c r="BP122" s="73">
        <f t="shared" si="65"/>
        <v>0.5332021648</v>
      </c>
      <c r="BQ122" s="74">
        <f t="shared" si="66"/>
        <v>0.5332021648</v>
      </c>
      <c r="BR122" s="75">
        <f t="shared" si="67"/>
        <v>14.39645845</v>
      </c>
      <c r="BS122" s="75">
        <f t="shared" si="68"/>
        <v>0</v>
      </c>
      <c r="BT122" s="75">
        <f t="shared" si="69"/>
        <v>0</v>
      </c>
      <c r="BU122" s="75">
        <f t="shared" si="70"/>
        <v>14.39645845</v>
      </c>
      <c r="BV122" s="76">
        <f t="shared" ref="BV122:BW122" si="2131">AV122+BH122+BR122</f>
        <v>33.55977269</v>
      </c>
      <c r="BW122" s="76">
        <f t="shared" si="2131"/>
        <v>0</v>
      </c>
      <c r="BX122" s="76">
        <f t="shared" si="72"/>
        <v>0</v>
      </c>
      <c r="BY122" s="77">
        <f t="shared" si="73"/>
        <v>33.55977269</v>
      </c>
      <c r="BZ122" s="50">
        <f t="shared" ref="BZ122:CA122" si="2132">BZ$1*AA122</f>
        <v>6.283185307</v>
      </c>
      <c r="CA122" s="50">
        <f t="shared" si="2132"/>
        <v>0</v>
      </c>
      <c r="CB122" s="72">
        <f t="shared" si="75"/>
        <v>6.283185307</v>
      </c>
      <c r="CC122" s="72">
        <f t="shared" si="76"/>
        <v>0</v>
      </c>
      <c r="CD122" s="72">
        <f t="shared" si="77"/>
        <v>0</v>
      </c>
      <c r="CE122" s="73">
        <f t="shared" ref="CE122:CF122" si="2133">POWER(AE122,CE$1)</f>
        <v>26.38048672</v>
      </c>
      <c r="CF122" s="73">
        <f t="shared" si="2133"/>
        <v>29.67820926</v>
      </c>
      <c r="CG122" s="74">
        <f t="shared" si="79"/>
        <v>782.9256053</v>
      </c>
      <c r="CH122" s="75">
        <f t="shared" si="80"/>
        <v>-782.9256053</v>
      </c>
      <c r="CI122" s="75">
        <f t="shared" si="81"/>
        <v>0</v>
      </c>
      <c r="CJ122" s="75">
        <f t="shared" si="82"/>
        <v>3.141592654</v>
      </c>
      <c r="CK122" s="75">
        <f t="shared" si="83"/>
        <v>782.9256053</v>
      </c>
      <c r="CL122" s="50">
        <f t="shared" si="84"/>
        <v>0</v>
      </c>
      <c r="CM122" s="72">
        <f t="shared" si="85"/>
        <v>0</v>
      </c>
      <c r="CN122" s="72">
        <f t="shared" si="86"/>
        <v>0</v>
      </c>
      <c r="CO122" s="72">
        <f t="shared" si="87"/>
        <v>0</v>
      </c>
      <c r="CP122" s="73">
        <f t="shared" si="88"/>
        <v>161.6800888</v>
      </c>
      <c r="CQ122" s="74">
        <f t="shared" si="89"/>
        <v>161.6800888</v>
      </c>
      <c r="CR122" s="75">
        <f t="shared" si="90"/>
        <v>646.7203553</v>
      </c>
      <c r="CS122" s="75">
        <f t="shared" si="91"/>
        <v>0</v>
      </c>
      <c r="CT122" s="75">
        <f t="shared" si="92"/>
        <v>0</v>
      </c>
      <c r="CU122" s="75">
        <f t="shared" si="93"/>
        <v>646.7203553</v>
      </c>
      <c r="CV122" s="50">
        <f t="shared" si="94"/>
        <v>9.424777961</v>
      </c>
      <c r="CW122" s="50">
        <f t="shared" si="95"/>
        <v>3.141592654</v>
      </c>
      <c r="CX122" s="72">
        <f t="shared" si="96"/>
        <v>12.56637061</v>
      </c>
      <c r="CY122" s="72">
        <f t="shared" si="97"/>
        <v>0</v>
      </c>
      <c r="CZ122" s="72">
        <f t="shared" si="98"/>
        <v>0</v>
      </c>
      <c r="DA122" s="73">
        <f t="shared" si="99"/>
        <v>135.4952922</v>
      </c>
      <c r="DB122" s="73">
        <f t="shared" si="100"/>
        <v>0.5332021648</v>
      </c>
      <c r="DC122" s="74">
        <f t="shared" si="101"/>
        <v>72.24638313</v>
      </c>
      <c r="DD122" s="75">
        <f t="shared" si="102"/>
        <v>288.9855325</v>
      </c>
      <c r="DE122" s="75">
        <f t="shared" si="103"/>
        <v>0</v>
      </c>
      <c r="DF122" s="75">
        <f t="shared" si="104"/>
        <v>0</v>
      </c>
      <c r="DG122" s="75">
        <f t="shared" si="105"/>
        <v>288.9855325</v>
      </c>
      <c r="DH122" s="50">
        <f t="shared" ref="DH122:DJ122" si="2134">DH$1*AA122</f>
        <v>3.141592654</v>
      </c>
      <c r="DI122" s="50">
        <f t="shared" si="2134"/>
        <v>0</v>
      </c>
      <c r="DJ122" s="50">
        <f t="shared" si="2134"/>
        <v>3.141592654</v>
      </c>
      <c r="DK122" s="72">
        <f t="shared" si="107"/>
        <v>6.283185307</v>
      </c>
      <c r="DL122" s="72">
        <f t="shared" si="108"/>
        <v>0</v>
      </c>
      <c r="DM122" s="72">
        <f t="shared" si="109"/>
        <v>0</v>
      </c>
      <c r="DN122" s="73">
        <f t="shared" ref="DN122:DP122" si="2135">POWER(AE122,DN$1)</f>
        <v>5.136193797</v>
      </c>
      <c r="DO122" s="73">
        <f t="shared" si="2135"/>
        <v>5.447771036</v>
      </c>
      <c r="DP122" s="73">
        <f t="shared" si="2135"/>
        <v>0.5332021648</v>
      </c>
      <c r="DQ122" s="74">
        <f t="shared" si="111"/>
        <v>14.91942729</v>
      </c>
      <c r="DR122" s="75">
        <f t="shared" si="112"/>
        <v>-268.5496913</v>
      </c>
      <c r="DS122" s="75">
        <f t="shared" si="113"/>
        <v>0</v>
      </c>
      <c r="DT122" s="75">
        <f t="shared" si="114"/>
        <v>3.141592654</v>
      </c>
      <c r="DU122" s="75">
        <f t="shared" si="115"/>
        <v>268.5496913</v>
      </c>
      <c r="DV122" s="50">
        <f t="shared" si="116"/>
        <v>6.283185307</v>
      </c>
      <c r="DW122" s="72">
        <f t="shared" si="117"/>
        <v>6.283185307</v>
      </c>
      <c r="DX122" s="72">
        <f t="shared" si="118"/>
        <v>0</v>
      </c>
      <c r="DY122" s="72">
        <f t="shared" si="119"/>
        <v>0</v>
      </c>
      <c r="DZ122" s="73">
        <f t="shared" si="120"/>
        <v>0.2843045485</v>
      </c>
      <c r="EA122" s="74">
        <f t="shared" si="121"/>
        <v>0.2843045485</v>
      </c>
      <c r="EB122" s="75">
        <f t="shared" si="122"/>
        <v>7.67622281</v>
      </c>
      <c r="EC122" s="75">
        <f t="shared" si="123"/>
        <v>0</v>
      </c>
      <c r="ED122" s="75">
        <f t="shared" si="124"/>
        <v>0</v>
      </c>
      <c r="EE122" s="75">
        <f t="shared" si="125"/>
        <v>7.67622281</v>
      </c>
      <c r="EF122" s="76">
        <f t="shared" ref="EF122:EG122" si="2136">CH122+CR122+DD122+DR122+EB122</f>
        <v>-108.0931858</v>
      </c>
      <c r="EG122" s="76">
        <f t="shared" si="2136"/>
        <v>0</v>
      </c>
      <c r="EH122" s="76">
        <f t="shared" si="127"/>
        <v>3.141592654</v>
      </c>
      <c r="EI122" s="77">
        <f t="shared" si="128"/>
        <v>108.0931858</v>
      </c>
      <c r="EJ122" s="50">
        <f t="shared" si="129"/>
        <v>1.570796327</v>
      </c>
      <c r="EK122" s="72">
        <f t="shared" si="130"/>
        <v>1.570796327</v>
      </c>
      <c r="EL122" s="72">
        <f t="shared" si="131"/>
        <v>1.570796327</v>
      </c>
      <c r="EM122" s="72">
        <f t="shared" si="132"/>
        <v>1.570796327</v>
      </c>
      <c r="EN122" s="73">
        <f t="shared" si="133"/>
        <v>10.39678728</v>
      </c>
      <c r="EO122" s="74">
        <f t="shared" si="134"/>
        <v>10.39678728</v>
      </c>
      <c r="EP122" s="75">
        <f t="shared" si="135"/>
        <v>0</v>
      </c>
      <c r="EQ122" s="75">
        <f t="shared" si="136"/>
        <v>54.02329144</v>
      </c>
      <c r="ER122" s="75">
        <f t="shared" si="137"/>
        <v>1.570796327</v>
      </c>
      <c r="ES122" s="75">
        <f t="shared" si="138"/>
        <v>54.02329144</v>
      </c>
      <c r="ET122" s="76">
        <f t="shared" ref="ET122:EU122" si="2137">BV122+EP122</f>
        <v>33.55977269</v>
      </c>
      <c r="EU122" s="76">
        <f t="shared" si="2137"/>
        <v>54.02329144</v>
      </c>
      <c r="EV122" s="76">
        <f t="shared" si="140"/>
        <v>1.014927532</v>
      </c>
      <c r="EW122" s="77">
        <f t="shared" si="141"/>
        <v>63.59854055</v>
      </c>
      <c r="EX122" s="50">
        <f t="shared" si="142"/>
        <v>0.3383091772</v>
      </c>
      <c r="EY122" s="72">
        <f t="shared" si="143"/>
        <v>0.3383091772</v>
      </c>
      <c r="EZ122" s="72">
        <f t="shared" si="144"/>
        <v>0.3383091772</v>
      </c>
      <c r="FA122" s="72">
        <f t="shared" si="145"/>
        <v>0.3383091772</v>
      </c>
      <c r="FB122" s="73">
        <f t="shared" si="146"/>
        <v>3.991618712</v>
      </c>
      <c r="FC122" s="74">
        <f t="shared" si="147"/>
        <v>3.991618712</v>
      </c>
      <c r="FD122" s="75">
        <f t="shared" si="148"/>
        <v>0.996190073</v>
      </c>
      <c r="FE122" s="75">
        <f t="shared" si="149"/>
        <v>0.3504951503</v>
      </c>
      <c r="FF122" s="75">
        <f t="shared" si="150"/>
        <v>0.3383091772</v>
      </c>
      <c r="FG122" s="75">
        <f t="shared" si="151"/>
        <v>1.056049957</v>
      </c>
      <c r="FH122" s="50">
        <f t="shared" si="152"/>
        <v>6.283185307</v>
      </c>
      <c r="FI122" s="72">
        <f t="shared" si="153"/>
        <v>6.283185307</v>
      </c>
      <c r="FJ122" s="72">
        <f t="shared" si="154"/>
        <v>0</v>
      </c>
      <c r="FK122" s="72">
        <f t="shared" si="155"/>
        <v>0</v>
      </c>
      <c r="FL122" s="73">
        <f t="shared" si="156"/>
        <v>26.38048672</v>
      </c>
      <c r="FM122" s="74">
        <f t="shared" si="157"/>
        <v>26.38048672</v>
      </c>
      <c r="FN122" s="75">
        <f t="shared" si="158"/>
        <v>-26.38048672</v>
      </c>
      <c r="FO122" s="75">
        <f t="shared" si="159"/>
        <v>0</v>
      </c>
      <c r="FP122" s="75">
        <f t="shared" si="160"/>
        <v>3.141592654</v>
      </c>
      <c r="FQ122" s="75">
        <f t="shared" si="161"/>
        <v>26.38048672</v>
      </c>
      <c r="FR122" s="76">
        <f t="shared" si="162"/>
        <v>-10.03717361</v>
      </c>
      <c r="FS122" s="76">
        <f t="shared" si="163"/>
        <v>0</v>
      </c>
      <c r="FT122" s="76">
        <f t="shared" si="164"/>
        <v>3.141592654</v>
      </c>
      <c r="FU122" s="77">
        <f t="shared" si="165"/>
        <v>10.03717361</v>
      </c>
      <c r="FV122" s="50">
        <f t="shared" si="166"/>
        <v>3.141592654</v>
      </c>
      <c r="FW122" s="50">
        <f t="shared" si="167"/>
        <v>-0.3383091772</v>
      </c>
      <c r="FX122" s="72">
        <f t="shared" si="168"/>
        <v>2.803283476</v>
      </c>
      <c r="FY122" s="72">
        <f t="shared" si="169"/>
        <v>2.803283476</v>
      </c>
      <c r="FZ122" s="72">
        <f t="shared" si="170"/>
        <v>2.803283476</v>
      </c>
      <c r="GA122" s="73">
        <f t="shared" si="171"/>
        <v>10.03717361</v>
      </c>
      <c r="GB122" s="73">
        <f t="shared" si="172"/>
        <v>0.9469248999</v>
      </c>
      <c r="GC122" s="74">
        <f t="shared" si="173"/>
        <v>9.504449614</v>
      </c>
      <c r="GD122" s="75">
        <f t="shared" si="174"/>
        <v>-0.996190073</v>
      </c>
      <c r="GE122" s="75">
        <f t="shared" si="175"/>
        <v>0.3504951503</v>
      </c>
      <c r="GF122" s="75">
        <f t="shared" si="176"/>
        <v>2.803283476</v>
      </c>
      <c r="GG122" s="75">
        <f t="shared" si="177"/>
        <v>1.056049957</v>
      </c>
      <c r="GH122" s="78">
        <f t="shared" si="178"/>
        <v>-0.5</v>
      </c>
      <c r="GI122" s="78">
        <f t="shared" si="179"/>
        <v>-0.8660254038</v>
      </c>
      <c r="GJ122" s="78">
        <f t="shared" si="180"/>
        <v>-2.094395102</v>
      </c>
      <c r="GK122" s="78">
        <f t="shared" si="181"/>
        <v>1</v>
      </c>
      <c r="GL122" s="79">
        <f t="shared" si="182"/>
        <v>-0.5</v>
      </c>
      <c r="GM122" s="79">
        <f t="shared" si="183"/>
        <v>0.8660254038</v>
      </c>
      <c r="GN122" s="79">
        <f t="shared" si="184"/>
        <v>2.094395102</v>
      </c>
      <c r="GO122" s="79">
        <f t="shared" si="185"/>
        <v>1</v>
      </c>
      <c r="GP122" s="50">
        <f t="shared" si="186"/>
        <v>-2.094395102</v>
      </c>
      <c r="GQ122" s="50">
        <f t="shared" si="187"/>
        <v>0.3383091772</v>
      </c>
      <c r="GR122" s="72">
        <f t="shared" si="188"/>
        <v>-1.756085925</v>
      </c>
      <c r="GS122" s="72">
        <f t="shared" si="189"/>
        <v>-1.756085925</v>
      </c>
      <c r="GT122" s="72">
        <f t="shared" si="190"/>
        <v>-1.756085925</v>
      </c>
      <c r="GU122" s="73">
        <f t="shared" si="191"/>
        <v>1</v>
      </c>
      <c r="GV122" s="73">
        <f t="shared" si="192"/>
        <v>1.056049957</v>
      </c>
      <c r="GW122" s="74">
        <f t="shared" si="193"/>
        <v>1.056049957</v>
      </c>
      <c r="GX122" s="75">
        <f t="shared" si="194"/>
        <v>-0.1945573325</v>
      </c>
      <c r="GY122" s="75">
        <f t="shared" si="195"/>
        <v>-1.037973485</v>
      </c>
      <c r="GZ122" s="75">
        <f t="shared" si="196"/>
        <v>-1.756085925</v>
      </c>
      <c r="HA122" s="75">
        <f t="shared" si="197"/>
        <v>1.056049957</v>
      </c>
      <c r="HB122" s="50">
        <f t="shared" si="198"/>
        <v>2.094395102</v>
      </c>
      <c r="HC122" s="50">
        <f t="shared" si="199"/>
        <v>2.803283476</v>
      </c>
      <c r="HD122" s="72">
        <f t="shared" si="200"/>
        <v>4.897678579</v>
      </c>
      <c r="HE122" s="72">
        <f t="shared" si="201"/>
        <v>4.897678579</v>
      </c>
      <c r="HF122" s="72">
        <f t="shared" si="202"/>
        <v>-1.385506728</v>
      </c>
      <c r="HG122" s="73">
        <f t="shared" si="203"/>
        <v>1</v>
      </c>
      <c r="HH122" s="73">
        <f t="shared" si="204"/>
        <v>1.056049957</v>
      </c>
      <c r="HI122" s="74">
        <f t="shared" si="205"/>
        <v>1.056049957</v>
      </c>
      <c r="HJ122" s="75">
        <f t="shared" si="206"/>
        <v>0.1945573325</v>
      </c>
      <c r="HK122" s="75">
        <f t="shared" si="207"/>
        <v>-1.037973485</v>
      </c>
      <c r="HL122" s="75">
        <f t="shared" si="208"/>
        <v>-1.385506728</v>
      </c>
      <c r="HM122" s="75">
        <f t="shared" si="209"/>
        <v>1.056049957</v>
      </c>
      <c r="HN122" s="50">
        <f t="shared" si="210"/>
        <v>2.094395102</v>
      </c>
      <c r="HO122" s="50">
        <f t="shared" si="211"/>
        <v>0.3383091772</v>
      </c>
      <c r="HP122" s="72">
        <f t="shared" si="212"/>
        <v>2.43270428</v>
      </c>
      <c r="HQ122" s="72">
        <f t="shared" si="213"/>
        <v>2.43270428</v>
      </c>
      <c r="HR122" s="72">
        <f t="shared" si="214"/>
        <v>2.43270428</v>
      </c>
      <c r="HS122" s="73">
        <f t="shared" si="215"/>
        <v>1</v>
      </c>
      <c r="HT122" s="73">
        <f t="shared" si="216"/>
        <v>1.056049957</v>
      </c>
      <c r="HU122" s="74">
        <f t="shared" si="217"/>
        <v>1.056049957</v>
      </c>
      <c r="HV122" s="75">
        <f t="shared" si="218"/>
        <v>-0.8016327406</v>
      </c>
      <c r="HW122" s="75">
        <f t="shared" si="219"/>
        <v>0.6874783351</v>
      </c>
      <c r="HX122" s="75">
        <f t="shared" si="220"/>
        <v>2.43270428</v>
      </c>
      <c r="HY122" s="75">
        <f t="shared" si="221"/>
        <v>1.056049957</v>
      </c>
      <c r="HZ122" s="50">
        <f t="shared" si="222"/>
        <v>-2.094395102</v>
      </c>
      <c r="IA122" s="50">
        <f t="shared" si="223"/>
        <v>2.803283476</v>
      </c>
      <c r="IB122" s="72">
        <f t="shared" si="224"/>
        <v>0.708888374</v>
      </c>
      <c r="IC122" s="72">
        <f t="shared" si="225"/>
        <v>0.708888374</v>
      </c>
      <c r="ID122" s="72">
        <f t="shared" si="226"/>
        <v>0.708888374</v>
      </c>
      <c r="IE122" s="73">
        <f t="shared" si="227"/>
        <v>1</v>
      </c>
      <c r="IF122" s="73">
        <f t="shared" si="228"/>
        <v>1.056049957</v>
      </c>
      <c r="IG122" s="74">
        <f t="shared" si="229"/>
        <v>1.056049957</v>
      </c>
      <c r="IH122" s="75">
        <f t="shared" si="230"/>
        <v>0.8016327406</v>
      </c>
      <c r="II122" s="75">
        <f t="shared" si="231"/>
        <v>0.6874783351</v>
      </c>
      <c r="IJ122" s="75">
        <f t="shared" si="232"/>
        <v>0.708888374</v>
      </c>
      <c r="IK122" s="75">
        <f t="shared" si="233"/>
        <v>1.056049957</v>
      </c>
    </row>
    <row r="123" ht="12.75" customHeight="1">
      <c r="A123" s="80">
        <f>'Cubic Input'!P127</f>
        <v>0.1421007032</v>
      </c>
      <c r="B123" s="80">
        <f>'Cubic Input'!Q127</f>
        <v>0.1885962886</v>
      </c>
      <c r="C123" s="80">
        <f>'Cubic Input'!R127</f>
        <v>0.7930442169</v>
      </c>
      <c r="D123" s="80">
        <f>'Cubic Input'!S127</f>
        <v>-0.01400067531</v>
      </c>
      <c r="E123" s="80">
        <f t="shared" ref="E123:H123" si="2138">0</f>
        <v>0</v>
      </c>
      <c r="F123" s="80">
        <f t="shared" si="2138"/>
        <v>0</v>
      </c>
      <c r="G123" s="80">
        <f t="shared" si="2138"/>
        <v>0</v>
      </c>
      <c r="H123" s="81">
        <f t="shared" si="2138"/>
        <v>0</v>
      </c>
      <c r="I123" s="65">
        <f>'Cubic Input'!M127</f>
        <v>0.01109442179</v>
      </c>
      <c r="J123" s="66">
        <f t="shared" si="27"/>
        <v>0.01757987375</v>
      </c>
      <c r="K123" s="66">
        <f t="shared" si="28"/>
        <v>-0.6723907652</v>
      </c>
      <c r="L123" s="67">
        <f t="shared" si="29"/>
        <v>0.01757987375</v>
      </c>
      <c r="M123" s="67">
        <f t="shared" si="30"/>
        <v>0</v>
      </c>
      <c r="N123" s="68">
        <f t="shared" si="31"/>
        <v>-0.6723907652</v>
      </c>
      <c r="O123" s="68">
        <f t="shared" si="32"/>
        <v>-2.269888182</v>
      </c>
      <c r="P123" s="69">
        <f t="shared" si="33"/>
        <v>-0.6723907652</v>
      </c>
      <c r="Q123" s="69">
        <f t="shared" si="34"/>
        <v>2.269888182</v>
      </c>
      <c r="R123" s="70">
        <f t="shared" ref="R123:U123" si="2139">ATAN2(A123,E123)</f>
        <v>0</v>
      </c>
      <c r="S123" s="70">
        <f t="shared" si="2139"/>
        <v>0</v>
      </c>
      <c r="T123" s="70">
        <f t="shared" si="2139"/>
        <v>0</v>
      </c>
      <c r="U123" s="70">
        <f t="shared" si="2139"/>
        <v>3.141592654</v>
      </c>
      <c r="V123" s="70">
        <f t="shared" ref="V123:Y123" si="2140">SQRT(POWER(A123,2)+POWER(E123,2))</f>
        <v>0.1421007032</v>
      </c>
      <c r="W123" s="70">
        <f t="shared" si="2140"/>
        <v>0.1885962886</v>
      </c>
      <c r="X123" s="70">
        <f t="shared" si="2140"/>
        <v>0.7930442169</v>
      </c>
      <c r="Y123" s="70">
        <f t="shared" si="2140"/>
        <v>0.01400067531</v>
      </c>
      <c r="Z123" s="71">
        <f t="shared" ref="Z123:AC123" si="2141">R123-$R123</f>
        <v>0</v>
      </c>
      <c r="AA123" s="71">
        <f t="shared" si="2141"/>
        <v>0</v>
      </c>
      <c r="AB123" s="71">
        <f t="shared" si="2141"/>
        <v>0</v>
      </c>
      <c r="AC123" s="71">
        <f t="shared" si="2141"/>
        <v>3.141592654</v>
      </c>
      <c r="AD123" s="71">
        <f t="shared" ref="AD123:AG123" si="2142">V123/$V123</f>
        <v>1</v>
      </c>
      <c r="AE123" s="71">
        <f t="shared" si="2142"/>
        <v>1.327201657</v>
      </c>
      <c r="AF123" s="71">
        <f t="shared" si="2142"/>
        <v>5.580860611</v>
      </c>
      <c r="AG123" s="71">
        <f t="shared" si="2142"/>
        <v>0.0985264323</v>
      </c>
      <c r="AH123" s="80">
        <f t="shared" ref="AH123:AK123" si="2143">AD123*COS(Z123)</f>
        <v>1</v>
      </c>
      <c r="AI123" s="80">
        <f t="shared" si="2143"/>
        <v>1.327201657</v>
      </c>
      <c r="AJ123" s="80">
        <f t="shared" si="2143"/>
        <v>5.580860611</v>
      </c>
      <c r="AK123" s="80">
        <f t="shared" si="2143"/>
        <v>-0.0985264323</v>
      </c>
      <c r="AL123" s="80">
        <f t="shared" ref="AL123:AO123" si="2144">AD123*SIN(Z123)</f>
        <v>0</v>
      </c>
      <c r="AM123" s="80">
        <f t="shared" si="2144"/>
        <v>0</v>
      </c>
      <c r="AN123" s="80">
        <f t="shared" si="2144"/>
        <v>0</v>
      </c>
      <c r="AO123" s="80">
        <f t="shared" si="2144"/>
        <v>0</v>
      </c>
      <c r="AP123" s="50">
        <f t="shared" si="41"/>
        <v>0</v>
      </c>
      <c r="AQ123" s="72">
        <f t="shared" si="42"/>
        <v>0</v>
      </c>
      <c r="AR123" s="72">
        <f t="shared" si="43"/>
        <v>0</v>
      </c>
      <c r="AS123" s="72">
        <f t="shared" si="44"/>
        <v>0</v>
      </c>
      <c r="AT123" s="73">
        <f t="shared" si="45"/>
        <v>2.337818254</v>
      </c>
      <c r="AU123" s="74">
        <f t="shared" si="46"/>
        <v>2.337818254</v>
      </c>
      <c r="AV123" s="75">
        <f t="shared" si="47"/>
        <v>-4.675636509</v>
      </c>
      <c r="AW123" s="75">
        <f t="shared" si="48"/>
        <v>0</v>
      </c>
      <c r="AX123" s="75">
        <f t="shared" si="49"/>
        <v>3.141592654</v>
      </c>
      <c r="AY123" s="75">
        <f t="shared" si="50"/>
        <v>4.675636509</v>
      </c>
      <c r="AZ123" s="50">
        <f t="shared" ref="AZ123:BA123" si="2145">AZ$1*AA123</f>
        <v>0</v>
      </c>
      <c r="BA123" s="50">
        <f t="shared" si="2145"/>
        <v>0</v>
      </c>
      <c r="BB123" s="72">
        <f t="shared" si="52"/>
        <v>0</v>
      </c>
      <c r="BC123" s="72">
        <f t="shared" si="53"/>
        <v>0</v>
      </c>
      <c r="BD123" s="72">
        <f t="shared" si="54"/>
        <v>0</v>
      </c>
      <c r="BE123" s="73">
        <f t="shared" ref="BE123:BF123" si="2146">POWER(AE123,BE$1)</f>
        <v>1.327201657</v>
      </c>
      <c r="BF123" s="73">
        <f t="shared" si="2146"/>
        <v>5.580860611</v>
      </c>
      <c r="BG123" s="74">
        <f t="shared" si="56"/>
        <v>7.406927448</v>
      </c>
      <c r="BH123" s="75">
        <f t="shared" si="57"/>
        <v>66.66234703</v>
      </c>
      <c r="BI123" s="75">
        <f t="shared" si="58"/>
        <v>0</v>
      </c>
      <c r="BJ123" s="75">
        <f t="shared" si="59"/>
        <v>0</v>
      </c>
      <c r="BK123" s="75">
        <f t="shared" si="60"/>
        <v>66.66234703</v>
      </c>
      <c r="BL123" s="50">
        <f t="shared" si="61"/>
        <v>3.141592654</v>
      </c>
      <c r="BM123" s="72">
        <f t="shared" si="62"/>
        <v>3.141592654</v>
      </c>
      <c r="BN123" s="72">
        <f t="shared" si="63"/>
        <v>3.141592654</v>
      </c>
      <c r="BO123" s="72">
        <f t="shared" si="64"/>
        <v>3.141592654</v>
      </c>
      <c r="BP123" s="73">
        <f t="shared" si="65"/>
        <v>0.0985264323</v>
      </c>
      <c r="BQ123" s="74">
        <f t="shared" si="66"/>
        <v>0.0985264323</v>
      </c>
      <c r="BR123" s="75">
        <f t="shared" si="67"/>
        <v>2.660213672</v>
      </c>
      <c r="BS123" s="75">
        <f t="shared" si="68"/>
        <v>0</v>
      </c>
      <c r="BT123" s="75">
        <f t="shared" si="69"/>
        <v>0</v>
      </c>
      <c r="BU123" s="75">
        <f t="shared" si="70"/>
        <v>2.660213672</v>
      </c>
      <c r="BV123" s="76">
        <f t="shared" ref="BV123:BW123" si="2147">AV123+BH123+BR123</f>
        <v>64.6469242</v>
      </c>
      <c r="BW123" s="76">
        <f t="shared" si="2147"/>
        <v>0</v>
      </c>
      <c r="BX123" s="76">
        <f t="shared" si="72"/>
        <v>0</v>
      </c>
      <c r="BY123" s="77">
        <f t="shared" si="73"/>
        <v>64.6469242</v>
      </c>
      <c r="BZ123" s="50">
        <f t="shared" ref="BZ123:CA123" si="2148">BZ$1*AA123</f>
        <v>0</v>
      </c>
      <c r="CA123" s="50">
        <f t="shared" si="2148"/>
        <v>0</v>
      </c>
      <c r="CB123" s="72">
        <f t="shared" si="75"/>
        <v>0</v>
      </c>
      <c r="CC123" s="72">
        <f t="shared" si="76"/>
        <v>0</v>
      </c>
      <c r="CD123" s="72">
        <f t="shared" si="77"/>
        <v>0</v>
      </c>
      <c r="CE123" s="73">
        <f t="shared" ref="CE123:CF123" si="2149">POWER(AE123,CE$1)</f>
        <v>1.761464238</v>
      </c>
      <c r="CF123" s="73">
        <f t="shared" si="2149"/>
        <v>31.14600515</v>
      </c>
      <c r="CG123" s="74">
        <f t="shared" si="79"/>
        <v>54.86257422</v>
      </c>
      <c r="CH123" s="75">
        <f t="shared" si="80"/>
        <v>-54.86257422</v>
      </c>
      <c r="CI123" s="75">
        <f t="shared" si="81"/>
        <v>0</v>
      </c>
      <c r="CJ123" s="75">
        <f t="shared" si="82"/>
        <v>3.141592654</v>
      </c>
      <c r="CK123" s="75">
        <f t="shared" si="83"/>
        <v>54.86257422</v>
      </c>
      <c r="CL123" s="50">
        <f t="shared" si="84"/>
        <v>0</v>
      </c>
      <c r="CM123" s="72">
        <f t="shared" si="85"/>
        <v>0</v>
      </c>
      <c r="CN123" s="72">
        <f t="shared" si="86"/>
        <v>0</v>
      </c>
      <c r="CO123" s="72">
        <f t="shared" si="87"/>
        <v>0</v>
      </c>
      <c r="CP123" s="73">
        <f t="shared" si="88"/>
        <v>173.8215133</v>
      </c>
      <c r="CQ123" s="74">
        <f t="shared" si="89"/>
        <v>173.8215133</v>
      </c>
      <c r="CR123" s="75">
        <f t="shared" si="90"/>
        <v>695.2860534</v>
      </c>
      <c r="CS123" s="75">
        <f t="shared" si="91"/>
        <v>0</v>
      </c>
      <c r="CT123" s="75">
        <f t="shared" si="92"/>
        <v>0</v>
      </c>
      <c r="CU123" s="75">
        <f t="shared" si="93"/>
        <v>695.2860534</v>
      </c>
      <c r="CV123" s="50">
        <f t="shared" si="94"/>
        <v>0</v>
      </c>
      <c r="CW123" s="50">
        <f t="shared" si="95"/>
        <v>3.141592654</v>
      </c>
      <c r="CX123" s="72">
        <f t="shared" si="96"/>
        <v>3.141592654</v>
      </c>
      <c r="CY123" s="72">
        <f t="shared" si="97"/>
        <v>3.141592654</v>
      </c>
      <c r="CZ123" s="72">
        <f t="shared" si="98"/>
        <v>3.141592654</v>
      </c>
      <c r="DA123" s="73">
        <f t="shared" si="99"/>
        <v>2.337818254</v>
      </c>
      <c r="DB123" s="73">
        <f t="shared" si="100"/>
        <v>0.0985264323</v>
      </c>
      <c r="DC123" s="74">
        <f t="shared" si="101"/>
        <v>0.230336892</v>
      </c>
      <c r="DD123" s="75">
        <f t="shared" si="102"/>
        <v>-0.9213475679</v>
      </c>
      <c r="DE123" s="75">
        <f t="shared" si="103"/>
        <v>0</v>
      </c>
      <c r="DF123" s="75">
        <f t="shared" si="104"/>
        <v>3.141592654</v>
      </c>
      <c r="DG123" s="75">
        <f t="shared" si="105"/>
        <v>0.9213475679</v>
      </c>
      <c r="DH123" s="50">
        <f t="shared" ref="DH123:DJ123" si="2150">DH$1*AA123</f>
        <v>0</v>
      </c>
      <c r="DI123" s="50">
        <f t="shared" si="2150"/>
        <v>0</v>
      </c>
      <c r="DJ123" s="50">
        <f t="shared" si="2150"/>
        <v>3.141592654</v>
      </c>
      <c r="DK123" s="72">
        <f t="shared" si="107"/>
        <v>3.141592654</v>
      </c>
      <c r="DL123" s="72">
        <f t="shared" si="108"/>
        <v>3.141592654</v>
      </c>
      <c r="DM123" s="72">
        <f t="shared" si="109"/>
        <v>3.141592654</v>
      </c>
      <c r="DN123" s="73">
        <f t="shared" ref="DN123:DP123" si="2151">POWER(AE123,DN$1)</f>
        <v>1.327201657</v>
      </c>
      <c r="DO123" s="73">
        <f t="shared" si="2151"/>
        <v>5.580860611</v>
      </c>
      <c r="DP123" s="73">
        <f t="shared" si="2151"/>
        <v>0.0985264323</v>
      </c>
      <c r="DQ123" s="74">
        <f t="shared" si="111"/>
        <v>0.7297781358</v>
      </c>
      <c r="DR123" s="75">
        <f t="shared" si="112"/>
        <v>13.13600644</v>
      </c>
      <c r="DS123" s="75">
        <f t="shared" si="113"/>
        <v>0</v>
      </c>
      <c r="DT123" s="75">
        <f t="shared" si="114"/>
        <v>0</v>
      </c>
      <c r="DU123" s="75">
        <f t="shared" si="115"/>
        <v>13.13600644</v>
      </c>
      <c r="DV123" s="50">
        <f t="shared" si="116"/>
        <v>6.283185307</v>
      </c>
      <c r="DW123" s="72">
        <f t="shared" si="117"/>
        <v>6.283185307</v>
      </c>
      <c r="DX123" s="72">
        <f t="shared" si="118"/>
        <v>0</v>
      </c>
      <c r="DY123" s="72">
        <f t="shared" si="119"/>
        <v>0</v>
      </c>
      <c r="DZ123" s="73">
        <f t="shared" si="120"/>
        <v>0.009707457862</v>
      </c>
      <c r="EA123" s="74">
        <f t="shared" si="121"/>
        <v>0.009707457862</v>
      </c>
      <c r="EB123" s="75">
        <f t="shared" si="122"/>
        <v>0.2621013623</v>
      </c>
      <c r="EC123" s="75">
        <f t="shared" si="123"/>
        <v>0</v>
      </c>
      <c r="ED123" s="75">
        <f t="shared" si="124"/>
        <v>0</v>
      </c>
      <c r="EE123" s="75">
        <f t="shared" si="125"/>
        <v>0.2621013623</v>
      </c>
      <c r="EF123" s="76">
        <f t="shared" ref="EF123:EG123" si="2152">CH123+CR123+DD123+DR123+EB123</f>
        <v>652.9002394</v>
      </c>
      <c r="EG123" s="76">
        <f t="shared" si="2152"/>
        <v>0</v>
      </c>
      <c r="EH123" s="76">
        <f t="shared" si="127"/>
        <v>0</v>
      </c>
      <c r="EI123" s="77">
        <f t="shared" si="128"/>
        <v>652.9002394</v>
      </c>
      <c r="EJ123" s="50">
        <f t="shared" si="129"/>
        <v>0</v>
      </c>
      <c r="EK123" s="72">
        <f t="shared" si="130"/>
        <v>0</v>
      </c>
      <c r="EL123" s="72">
        <f t="shared" si="131"/>
        <v>0</v>
      </c>
      <c r="EM123" s="72">
        <f t="shared" si="132"/>
        <v>0</v>
      </c>
      <c r="EN123" s="73">
        <f t="shared" si="133"/>
        <v>25.55191264</v>
      </c>
      <c r="EO123" s="74">
        <f t="shared" si="134"/>
        <v>25.55191264</v>
      </c>
      <c r="EP123" s="75">
        <f t="shared" si="135"/>
        <v>132.7716327</v>
      </c>
      <c r="EQ123" s="75">
        <f t="shared" si="136"/>
        <v>0</v>
      </c>
      <c r="ER123" s="75">
        <f t="shared" si="137"/>
        <v>0</v>
      </c>
      <c r="ES123" s="75">
        <f t="shared" si="138"/>
        <v>132.7716327</v>
      </c>
      <c r="ET123" s="76">
        <f t="shared" ref="ET123:EU123" si="2153">BV123+EP123</f>
        <v>197.4185569</v>
      </c>
      <c r="EU123" s="76">
        <f t="shared" si="2153"/>
        <v>0</v>
      </c>
      <c r="EV123" s="76">
        <f t="shared" si="140"/>
        <v>0</v>
      </c>
      <c r="EW123" s="77">
        <f t="shared" si="141"/>
        <v>197.4185569</v>
      </c>
      <c r="EX123" s="50">
        <f t="shared" si="142"/>
        <v>0</v>
      </c>
      <c r="EY123" s="72">
        <f t="shared" si="143"/>
        <v>0</v>
      </c>
      <c r="EZ123" s="72">
        <f t="shared" si="144"/>
        <v>0</v>
      </c>
      <c r="FA123" s="72">
        <f t="shared" si="145"/>
        <v>0</v>
      </c>
      <c r="FB123" s="73">
        <f t="shared" si="146"/>
        <v>5.822765825</v>
      </c>
      <c r="FC123" s="74">
        <f t="shared" si="147"/>
        <v>5.822765825</v>
      </c>
      <c r="FD123" s="75">
        <f t="shared" si="148"/>
        <v>1.540510766</v>
      </c>
      <c r="FE123" s="75">
        <f t="shared" si="149"/>
        <v>0</v>
      </c>
      <c r="FF123" s="75">
        <f t="shared" si="150"/>
        <v>0</v>
      </c>
      <c r="FG123" s="75">
        <f t="shared" si="151"/>
        <v>1.540510766</v>
      </c>
      <c r="FH123" s="50">
        <f t="shared" si="152"/>
        <v>0</v>
      </c>
      <c r="FI123" s="72">
        <f t="shared" si="153"/>
        <v>0</v>
      </c>
      <c r="FJ123" s="72">
        <f t="shared" si="154"/>
        <v>0</v>
      </c>
      <c r="FK123" s="72">
        <f t="shared" si="155"/>
        <v>0</v>
      </c>
      <c r="FL123" s="73">
        <f t="shared" si="156"/>
        <v>1.761464238</v>
      </c>
      <c r="FM123" s="74">
        <f t="shared" si="157"/>
        <v>1.761464238</v>
      </c>
      <c r="FN123" s="75">
        <f t="shared" si="158"/>
        <v>-1.761464238</v>
      </c>
      <c r="FO123" s="75">
        <f t="shared" si="159"/>
        <v>0</v>
      </c>
      <c r="FP123" s="75">
        <f t="shared" si="160"/>
        <v>3.141592654</v>
      </c>
      <c r="FQ123" s="75">
        <f t="shared" si="161"/>
        <v>1.761464238</v>
      </c>
      <c r="FR123" s="76">
        <f t="shared" si="162"/>
        <v>14.98111759</v>
      </c>
      <c r="FS123" s="76">
        <f t="shared" si="163"/>
        <v>0</v>
      </c>
      <c r="FT123" s="76">
        <f t="shared" si="164"/>
        <v>0</v>
      </c>
      <c r="FU123" s="77">
        <f t="shared" si="165"/>
        <v>14.98111759</v>
      </c>
      <c r="FV123" s="50">
        <f t="shared" si="166"/>
        <v>0</v>
      </c>
      <c r="FW123" s="50">
        <f t="shared" si="167"/>
        <v>0</v>
      </c>
      <c r="FX123" s="72">
        <f t="shared" si="168"/>
        <v>0</v>
      </c>
      <c r="FY123" s="72">
        <f t="shared" si="169"/>
        <v>0</v>
      </c>
      <c r="FZ123" s="72">
        <f t="shared" si="170"/>
        <v>0</v>
      </c>
      <c r="GA123" s="73">
        <f t="shared" si="171"/>
        <v>14.98111759</v>
      </c>
      <c r="GB123" s="73">
        <f t="shared" si="172"/>
        <v>0.6491353531</v>
      </c>
      <c r="GC123" s="74">
        <f t="shared" si="173"/>
        <v>9.724773059</v>
      </c>
      <c r="GD123" s="75">
        <f t="shared" si="174"/>
        <v>1.08053034</v>
      </c>
      <c r="GE123" s="75">
        <f t="shared" si="175"/>
        <v>0</v>
      </c>
      <c r="GF123" s="75">
        <f t="shared" si="176"/>
        <v>0</v>
      </c>
      <c r="GG123" s="75">
        <f t="shared" si="177"/>
        <v>1.08053034</v>
      </c>
      <c r="GH123" s="78">
        <f t="shared" si="178"/>
        <v>-0.5</v>
      </c>
      <c r="GI123" s="78">
        <f t="shared" si="179"/>
        <v>-0.8660254038</v>
      </c>
      <c r="GJ123" s="78">
        <f t="shared" si="180"/>
        <v>-2.094395102</v>
      </c>
      <c r="GK123" s="78">
        <f t="shared" si="181"/>
        <v>1</v>
      </c>
      <c r="GL123" s="79">
        <f t="shared" si="182"/>
        <v>-0.5</v>
      </c>
      <c r="GM123" s="79">
        <f t="shared" si="183"/>
        <v>0.8660254038</v>
      </c>
      <c r="GN123" s="79">
        <f t="shared" si="184"/>
        <v>2.094395102</v>
      </c>
      <c r="GO123" s="79">
        <f t="shared" si="185"/>
        <v>1</v>
      </c>
      <c r="GP123" s="50">
        <f t="shared" si="186"/>
        <v>-2.094395102</v>
      </c>
      <c r="GQ123" s="50">
        <f t="shared" si="187"/>
        <v>0</v>
      </c>
      <c r="GR123" s="72">
        <f t="shared" si="188"/>
        <v>-2.094395102</v>
      </c>
      <c r="GS123" s="72">
        <f t="shared" si="189"/>
        <v>-2.094395102</v>
      </c>
      <c r="GT123" s="72">
        <f t="shared" si="190"/>
        <v>-2.094395102</v>
      </c>
      <c r="GU123" s="73">
        <f t="shared" si="191"/>
        <v>1</v>
      </c>
      <c r="GV123" s="73">
        <f t="shared" si="192"/>
        <v>1.540510766</v>
      </c>
      <c r="GW123" s="74">
        <f t="shared" si="193"/>
        <v>1.540510766</v>
      </c>
      <c r="GX123" s="75">
        <f t="shared" si="194"/>
        <v>-0.770255383</v>
      </c>
      <c r="GY123" s="75">
        <f t="shared" si="195"/>
        <v>-1.334121458</v>
      </c>
      <c r="GZ123" s="75">
        <f t="shared" si="196"/>
        <v>-2.094395102</v>
      </c>
      <c r="HA123" s="75">
        <f t="shared" si="197"/>
        <v>1.540510766</v>
      </c>
      <c r="HB123" s="50">
        <f t="shared" si="198"/>
        <v>2.094395102</v>
      </c>
      <c r="HC123" s="50">
        <f t="shared" si="199"/>
        <v>0</v>
      </c>
      <c r="HD123" s="72">
        <f t="shared" si="200"/>
        <v>2.094395102</v>
      </c>
      <c r="HE123" s="72">
        <f t="shared" si="201"/>
        <v>2.094395102</v>
      </c>
      <c r="HF123" s="72">
        <f t="shared" si="202"/>
        <v>2.094395102</v>
      </c>
      <c r="HG123" s="73">
        <f t="shared" si="203"/>
        <v>1</v>
      </c>
      <c r="HH123" s="73">
        <f t="shared" si="204"/>
        <v>1.08053034</v>
      </c>
      <c r="HI123" s="74">
        <f t="shared" si="205"/>
        <v>1.08053034</v>
      </c>
      <c r="HJ123" s="75">
        <f t="shared" si="206"/>
        <v>-0.54026517</v>
      </c>
      <c r="HK123" s="75">
        <f t="shared" si="207"/>
        <v>0.9357667239</v>
      </c>
      <c r="HL123" s="75">
        <f t="shared" si="208"/>
        <v>2.094395102</v>
      </c>
      <c r="HM123" s="75">
        <f t="shared" si="209"/>
        <v>1.08053034</v>
      </c>
      <c r="HN123" s="50">
        <f t="shared" si="210"/>
        <v>2.094395102</v>
      </c>
      <c r="HO123" s="50">
        <f t="shared" si="211"/>
        <v>0</v>
      </c>
      <c r="HP123" s="72">
        <f t="shared" si="212"/>
        <v>2.094395102</v>
      </c>
      <c r="HQ123" s="72">
        <f t="shared" si="213"/>
        <v>2.094395102</v>
      </c>
      <c r="HR123" s="72">
        <f t="shared" si="214"/>
        <v>2.094395102</v>
      </c>
      <c r="HS123" s="73">
        <f t="shared" si="215"/>
        <v>1</v>
      </c>
      <c r="HT123" s="73">
        <f t="shared" si="216"/>
        <v>1.540510766</v>
      </c>
      <c r="HU123" s="74">
        <f t="shared" si="217"/>
        <v>1.540510766</v>
      </c>
      <c r="HV123" s="75">
        <f t="shared" si="218"/>
        <v>-0.770255383</v>
      </c>
      <c r="HW123" s="75">
        <f t="shared" si="219"/>
        <v>1.334121458</v>
      </c>
      <c r="HX123" s="75">
        <f t="shared" si="220"/>
        <v>2.094395102</v>
      </c>
      <c r="HY123" s="75">
        <f t="shared" si="221"/>
        <v>1.540510766</v>
      </c>
      <c r="HZ123" s="50">
        <f t="shared" si="222"/>
        <v>-2.094395102</v>
      </c>
      <c r="IA123" s="50">
        <f t="shared" si="223"/>
        <v>0</v>
      </c>
      <c r="IB123" s="72">
        <f t="shared" si="224"/>
        <v>-2.094395102</v>
      </c>
      <c r="IC123" s="72">
        <f t="shared" si="225"/>
        <v>-2.094395102</v>
      </c>
      <c r="ID123" s="72">
        <f t="shared" si="226"/>
        <v>-2.094395102</v>
      </c>
      <c r="IE123" s="73">
        <f t="shared" si="227"/>
        <v>1</v>
      </c>
      <c r="IF123" s="73">
        <f t="shared" si="228"/>
        <v>1.08053034</v>
      </c>
      <c r="IG123" s="74">
        <f t="shared" si="229"/>
        <v>1.08053034</v>
      </c>
      <c r="IH123" s="75">
        <f t="shared" si="230"/>
        <v>-0.54026517</v>
      </c>
      <c r="II123" s="75">
        <f t="shared" si="231"/>
        <v>-0.9357667239</v>
      </c>
      <c r="IJ123" s="75">
        <f t="shared" si="232"/>
        <v>-2.094395102</v>
      </c>
      <c r="IK123" s="75">
        <f t="shared" si="233"/>
        <v>1.08053034</v>
      </c>
    </row>
    <row r="124" ht="12.75" customHeight="1">
      <c r="A124" s="80">
        <f>'Cubic Input'!P128</f>
        <v>0.1421007032</v>
      </c>
      <c r="B124" s="80">
        <f>'Cubic Input'!Q128</f>
        <v>-0.5008012443</v>
      </c>
      <c r="C124" s="80">
        <f>'Cubic Input'!R128</f>
        <v>0.8673613962</v>
      </c>
      <c r="D124" s="80">
        <f>'Cubic Input'!S128</f>
        <v>-0.001089487614</v>
      </c>
      <c r="E124" s="80">
        <f t="shared" ref="E124:H124" si="2154">0</f>
        <v>0</v>
      </c>
      <c r="F124" s="80">
        <f t="shared" si="2154"/>
        <v>0</v>
      </c>
      <c r="G124" s="80">
        <f t="shared" si="2154"/>
        <v>0</v>
      </c>
      <c r="H124" s="81">
        <f t="shared" si="2154"/>
        <v>0</v>
      </c>
      <c r="I124" s="65">
        <f>'Cubic Input'!M128</f>
        <v>0.007409626646</v>
      </c>
      <c r="J124" s="66">
        <f t="shared" si="27"/>
        <v>0.001257006174</v>
      </c>
      <c r="K124" s="66">
        <f t="shared" si="28"/>
        <v>1.761506494</v>
      </c>
      <c r="L124" s="67">
        <f t="shared" si="29"/>
        <v>0.001257006174</v>
      </c>
      <c r="M124" s="67">
        <f t="shared" si="30"/>
        <v>0</v>
      </c>
      <c r="N124" s="68">
        <f t="shared" si="31"/>
        <v>1.761506494</v>
      </c>
      <c r="O124" s="68">
        <f t="shared" si="32"/>
        <v>-1.731044932</v>
      </c>
      <c r="P124" s="69">
        <f t="shared" si="33"/>
        <v>1.761506494</v>
      </c>
      <c r="Q124" s="69">
        <f t="shared" si="34"/>
        <v>1.731044932</v>
      </c>
      <c r="R124" s="70">
        <f t="shared" ref="R124:U124" si="2155">ATAN2(A124,E124)</f>
        <v>0</v>
      </c>
      <c r="S124" s="70">
        <f t="shared" si="2155"/>
        <v>3.141592654</v>
      </c>
      <c r="T124" s="70">
        <f t="shared" si="2155"/>
        <v>0</v>
      </c>
      <c r="U124" s="70">
        <f t="shared" si="2155"/>
        <v>3.141592654</v>
      </c>
      <c r="V124" s="70">
        <f t="shared" ref="V124:Y124" si="2156">SQRT(POWER(A124,2)+POWER(E124,2))</f>
        <v>0.1421007032</v>
      </c>
      <c r="W124" s="70">
        <f t="shared" si="2156"/>
        <v>0.5008012443</v>
      </c>
      <c r="X124" s="70">
        <f t="shared" si="2156"/>
        <v>0.8673613962</v>
      </c>
      <c r="Y124" s="70">
        <f t="shared" si="2156"/>
        <v>0.001089487614</v>
      </c>
      <c r="Z124" s="71">
        <f t="shared" ref="Z124:AC124" si="2157">R124-$R124</f>
        <v>0</v>
      </c>
      <c r="AA124" s="71">
        <f t="shared" si="2157"/>
        <v>3.141592654</v>
      </c>
      <c r="AB124" s="71">
        <f t="shared" si="2157"/>
        <v>0</v>
      </c>
      <c r="AC124" s="71">
        <f t="shared" si="2157"/>
        <v>3.141592654</v>
      </c>
      <c r="AD124" s="71">
        <f t="shared" ref="AD124:AG124" si="2158">V124/$V124</f>
        <v>1</v>
      </c>
      <c r="AE124" s="71">
        <f t="shared" si="2158"/>
        <v>3.524269994</v>
      </c>
      <c r="AF124" s="71">
        <f t="shared" si="2158"/>
        <v>6.103850136</v>
      </c>
      <c r="AG124" s="71">
        <f t="shared" si="2158"/>
        <v>0.007667010721</v>
      </c>
      <c r="AH124" s="80">
        <f t="shared" ref="AH124:AK124" si="2159">AD124*COS(Z124)</f>
        <v>1</v>
      </c>
      <c r="AI124" s="80">
        <f t="shared" si="2159"/>
        <v>-3.524269994</v>
      </c>
      <c r="AJ124" s="80">
        <f t="shared" si="2159"/>
        <v>6.103850136</v>
      </c>
      <c r="AK124" s="80">
        <f t="shared" si="2159"/>
        <v>-0.007667010721</v>
      </c>
      <c r="AL124" s="80">
        <f t="shared" ref="AL124:AO124" si="2160">AD124*SIN(Z124)</f>
        <v>0</v>
      </c>
      <c r="AM124" s="80">
        <f t="shared" si="2160"/>
        <v>0</v>
      </c>
      <c r="AN124" s="80">
        <f t="shared" si="2160"/>
        <v>0</v>
      </c>
      <c r="AO124" s="80">
        <f t="shared" si="2160"/>
        <v>0</v>
      </c>
      <c r="AP124" s="50">
        <f t="shared" si="41"/>
        <v>9.424777961</v>
      </c>
      <c r="AQ124" s="72">
        <f t="shared" si="42"/>
        <v>9.424777961</v>
      </c>
      <c r="AR124" s="72">
        <f t="shared" si="43"/>
        <v>3.141592654</v>
      </c>
      <c r="AS124" s="72">
        <f t="shared" si="44"/>
        <v>3.141592654</v>
      </c>
      <c r="AT124" s="73">
        <f t="shared" si="45"/>
        <v>43.77312143</v>
      </c>
      <c r="AU124" s="74">
        <f t="shared" si="46"/>
        <v>43.77312143</v>
      </c>
      <c r="AV124" s="75">
        <f t="shared" si="47"/>
        <v>87.54624286</v>
      </c>
      <c r="AW124" s="75">
        <f t="shared" si="48"/>
        <v>0</v>
      </c>
      <c r="AX124" s="75">
        <f t="shared" si="49"/>
        <v>0</v>
      </c>
      <c r="AY124" s="75">
        <f t="shared" si="50"/>
        <v>87.54624286</v>
      </c>
      <c r="AZ124" s="50">
        <f t="shared" ref="AZ124:BA124" si="2161">AZ$1*AA124</f>
        <v>3.141592654</v>
      </c>
      <c r="BA124" s="50">
        <f t="shared" si="2161"/>
        <v>0</v>
      </c>
      <c r="BB124" s="72">
        <f t="shared" si="52"/>
        <v>3.141592654</v>
      </c>
      <c r="BC124" s="72">
        <f t="shared" si="53"/>
        <v>3.141592654</v>
      </c>
      <c r="BD124" s="72">
        <f t="shared" si="54"/>
        <v>3.141592654</v>
      </c>
      <c r="BE124" s="73">
        <f t="shared" ref="BE124:BF124" si="2162">POWER(AE124,BE$1)</f>
        <v>3.524269994</v>
      </c>
      <c r="BF124" s="73">
        <f t="shared" si="2162"/>
        <v>6.103850136</v>
      </c>
      <c r="BG124" s="74">
        <f t="shared" si="56"/>
        <v>21.51161588</v>
      </c>
      <c r="BH124" s="75">
        <f t="shared" si="57"/>
        <v>-193.604543</v>
      </c>
      <c r="BI124" s="75">
        <f t="shared" si="58"/>
        <v>0</v>
      </c>
      <c r="BJ124" s="75">
        <f t="shared" si="59"/>
        <v>3.141592654</v>
      </c>
      <c r="BK124" s="75">
        <f t="shared" si="60"/>
        <v>193.604543</v>
      </c>
      <c r="BL124" s="50">
        <f t="shared" si="61"/>
        <v>3.141592654</v>
      </c>
      <c r="BM124" s="72">
        <f t="shared" si="62"/>
        <v>3.141592654</v>
      </c>
      <c r="BN124" s="72">
        <f t="shared" si="63"/>
        <v>3.141592654</v>
      </c>
      <c r="BO124" s="72">
        <f t="shared" si="64"/>
        <v>3.141592654</v>
      </c>
      <c r="BP124" s="73">
        <f t="shared" si="65"/>
        <v>0.007667010721</v>
      </c>
      <c r="BQ124" s="74">
        <f t="shared" si="66"/>
        <v>0.007667010721</v>
      </c>
      <c r="BR124" s="75">
        <f t="shared" si="67"/>
        <v>0.2070092895</v>
      </c>
      <c r="BS124" s="75">
        <f t="shared" si="68"/>
        <v>0</v>
      </c>
      <c r="BT124" s="75">
        <f t="shared" si="69"/>
        <v>0</v>
      </c>
      <c r="BU124" s="75">
        <f t="shared" si="70"/>
        <v>0.2070092895</v>
      </c>
      <c r="BV124" s="76">
        <f t="shared" ref="BV124:BW124" si="2163">AV124+BH124+BR124</f>
        <v>-105.8512908</v>
      </c>
      <c r="BW124" s="76">
        <f t="shared" si="2163"/>
        <v>0</v>
      </c>
      <c r="BX124" s="76">
        <f t="shared" si="72"/>
        <v>3.141592654</v>
      </c>
      <c r="BY124" s="77">
        <f t="shared" si="73"/>
        <v>105.8512908</v>
      </c>
      <c r="BZ124" s="50">
        <f t="shared" ref="BZ124:CA124" si="2164">BZ$1*AA124</f>
        <v>6.283185307</v>
      </c>
      <c r="CA124" s="50">
        <f t="shared" si="2164"/>
        <v>0</v>
      </c>
      <c r="CB124" s="72">
        <f t="shared" si="75"/>
        <v>6.283185307</v>
      </c>
      <c r="CC124" s="72">
        <f t="shared" si="76"/>
        <v>0</v>
      </c>
      <c r="CD124" s="72">
        <f t="shared" si="77"/>
        <v>0</v>
      </c>
      <c r="CE124" s="73">
        <f t="shared" ref="CE124:CF124" si="2165">POWER(AE124,CE$1)</f>
        <v>12.42047899</v>
      </c>
      <c r="CF124" s="73">
        <f t="shared" si="2165"/>
        <v>37.25698648</v>
      </c>
      <c r="CG124" s="74">
        <f t="shared" si="79"/>
        <v>462.7496179</v>
      </c>
      <c r="CH124" s="75">
        <f t="shared" si="80"/>
        <v>-462.7496179</v>
      </c>
      <c r="CI124" s="75">
        <f t="shared" si="81"/>
        <v>0</v>
      </c>
      <c r="CJ124" s="75">
        <f t="shared" si="82"/>
        <v>3.141592654</v>
      </c>
      <c r="CK124" s="75">
        <f t="shared" si="83"/>
        <v>462.7496179</v>
      </c>
      <c r="CL124" s="50">
        <f t="shared" si="84"/>
        <v>0</v>
      </c>
      <c r="CM124" s="72">
        <f t="shared" si="85"/>
        <v>0</v>
      </c>
      <c r="CN124" s="72">
        <f t="shared" si="86"/>
        <v>0</v>
      </c>
      <c r="CO124" s="72">
        <f t="shared" si="87"/>
        <v>0</v>
      </c>
      <c r="CP124" s="73">
        <f t="shared" si="88"/>
        <v>227.411062</v>
      </c>
      <c r="CQ124" s="74">
        <f t="shared" si="89"/>
        <v>227.411062</v>
      </c>
      <c r="CR124" s="75">
        <f t="shared" si="90"/>
        <v>909.6442479</v>
      </c>
      <c r="CS124" s="75">
        <f t="shared" si="91"/>
        <v>0</v>
      </c>
      <c r="CT124" s="75">
        <f t="shared" si="92"/>
        <v>0</v>
      </c>
      <c r="CU124" s="75">
        <f t="shared" si="93"/>
        <v>909.6442479</v>
      </c>
      <c r="CV124" s="50">
        <f t="shared" si="94"/>
        <v>9.424777961</v>
      </c>
      <c r="CW124" s="50">
        <f t="shared" si="95"/>
        <v>3.141592654</v>
      </c>
      <c r="CX124" s="72">
        <f t="shared" si="96"/>
        <v>12.56637061</v>
      </c>
      <c r="CY124" s="72">
        <f t="shared" si="97"/>
        <v>0</v>
      </c>
      <c r="CZ124" s="72">
        <f t="shared" si="98"/>
        <v>0</v>
      </c>
      <c r="DA124" s="73">
        <f t="shared" si="99"/>
        <v>43.77312143</v>
      </c>
      <c r="DB124" s="73">
        <f t="shared" si="100"/>
        <v>0.007667010721</v>
      </c>
      <c r="DC124" s="74">
        <f t="shared" si="101"/>
        <v>0.3356089913</v>
      </c>
      <c r="DD124" s="75">
        <f t="shared" si="102"/>
        <v>1.342435965</v>
      </c>
      <c r="DE124" s="75">
        <f t="shared" si="103"/>
        <v>0</v>
      </c>
      <c r="DF124" s="75">
        <f t="shared" si="104"/>
        <v>0</v>
      </c>
      <c r="DG124" s="75">
        <f t="shared" si="105"/>
        <v>1.342435965</v>
      </c>
      <c r="DH124" s="50">
        <f t="shared" ref="DH124:DJ124" si="2166">DH$1*AA124</f>
        <v>3.141592654</v>
      </c>
      <c r="DI124" s="50">
        <f t="shared" si="2166"/>
        <v>0</v>
      </c>
      <c r="DJ124" s="50">
        <f t="shared" si="2166"/>
        <v>3.141592654</v>
      </c>
      <c r="DK124" s="72">
        <f t="shared" si="107"/>
        <v>6.283185307</v>
      </c>
      <c r="DL124" s="72">
        <f t="shared" si="108"/>
        <v>0</v>
      </c>
      <c r="DM124" s="72">
        <f t="shared" si="109"/>
        <v>0</v>
      </c>
      <c r="DN124" s="73">
        <f t="shared" ref="DN124:DP124" si="2167">POWER(AE124,DN$1)</f>
        <v>3.524269994</v>
      </c>
      <c r="DO124" s="73">
        <f t="shared" si="2167"/>
        <v>6.103850136</v>
      </c>
      <c r="DP124" s="73">
        <f t="shared" si="2167"/>
        <v>0.007667010721</v>
      </c>
      <c r="DQ124" s="74">
        <f t="shared" si="111"/>
        <v>0.1649297896</v>
      </c>
      <c r="DR124" s="75">
        <f t="shared" si="112"/>
        <v>-2.968736213</v>
      </c>
      <c r="DS124" s="75">
        <f t="shared" si="113"/>
        <v>0</v>
      </c>
      <c r="DT124" s="75">
        <f t="shared" si="114"/>
        <v>3.141592654</v>
      </c>
      <c r="DU124" s="75">
        <f t="shared" si="115"/>
        <v>2.968736213</v>
      </c>
      <c r="DV124" s="50">
        <f t="shared" si="116"/>
        <v>6.283185307</v>
      </c>
      <c r="DW124" s="72">
        <f t="shared" si="117"/>
        <v>6.283185307</v>
      </c>
      <c r="DX124" s="72">
        <f t="shared" si="118"/>
        <v>0</v>
      </c>
      <c r="DY124" s="72">
        <f t="shared" si="119"/>
        <v>0</v>
      </c>
      <c r="DZ124" s="73">
        <f t="shared" si="120"/>
        <v>0.00005878305339</v>
      </c>
      <c r="EA124" s="74">
        <f t="shared" si="121"/>
        <v>0.00005878305339</v>
      </c>
      <c r="EB124" s="75">
        <f t="shared" si="122"/>
        <v>0.001587142442</v>
      </c>
      <c r="EC124" s="75">
        <f t="shared" si="123"/>
        <v>0</v>
      </c>
      <c r="ED124" s="75">
        <f t="shared" si="124"/>
        <v>0</v>
      </c>
      <c r="EE124" s="75">
        <f t="shared" si="125"/>
        <v>0.001587142442</v>
      </c>
      <c r="EF124" s="76">
        <f t="shared" ref="EF124:EG124" si="2168">CH124+CR124+DD124+DR124+EB124</f>
        <v>445.2699169</v>
      </c>
      <c r="EG124" s="76">
        <f t="shared" si="2168"/>
        <v>0</v>
      </c>
      <c r="EH124" s="76">
        <f t="shared" si="127"/>
        <v>0</v>
      </c>
      <c r="EI124" s="77">
        <f t="shared" si="128"/>
        <v>445.2699169</v>
      </c>
      <c r="EJ124" s="50">
        <f t="shared" si="129"/>
        <v>0</v>
      </c>
      <c r="EK124" s="72">
        <f t="shared" si="130"/>
        <v>0</v>
      </c>
      <c r="EL124" s="72">
        <f t="shared" si="131"/>
        <v>0</v>
      </c>
      <c r="EM124" s="72">
        <f t="shared" si="132"/>
        <v>0</v>
      </c>
      <c r="EN124" s="73">
        <f t="shared" si="133"/>
        <v>21.10141978</v>
      </c>
      <c r="EO124" s="74">
        <f t="shared" si="134"/>
        <v>21.10141978</v>
      </c>
      <c r="EP124" s="75">
        <f t="shared" si="135"/>
        <v>109.6461935</v>
      </c>
      <c r="EQ124" s="75">
        <f t="shared" si="136"/>
        <v>0</v>
      </c>
      <c r="ER124" s="75">
        <f t="shared" si="137"/>
        <v>0</v>
      </c>
      <c r="ES124" s="75">
        <f t="shared" si="138"/>
        <v>109.6461935</v>
      </c>
      <c r="ET124" s="76">
        <f t="shared" ref="ET124:EU124" si="2169">BV124+EP124</f>
        <v>3.794902734</v>
      </c>
      <c r="EU124" s="76">
        <f t="shared" si="2169"/>
        <v>0</v>
      </c>
      <c r="EV124" s="76">
        <f t="shared" si="140"/>
        <v>0</v>
      </c>
      <c r="EW124" s="77">
        <f t="shared" si="141"/>
        <v>3.794902734</v>
      </c>
      <c r="EX124" s="50">
        <f t="shared" si="142"/>
        <v>0</v>
      </c>
      <c r="EY124" s="72">
        <f t="shared" si="143"/>
        <v>0</v>
      </c>
      <c r="EZ124" s="72">
        <f t="shared" si="144"/>
        <v>0</v>
      </c>
      <c r="FA124" s="72">
        <f t="shared" si="145"/>
        <v>0</v>
      </c>
      <c r="FB124" s="73">
        <f t="shared" si="146"/>
        <v>1.559792698</v>
      </c>
      <c r="FC124" s="74">
        <f t="shared" si="147"/>
        <v>1.559792698</v>
      </c>
      <c r="FD124" s="75">
        <f t="shared" si="148"/>
        <v>0.4126694284</v>
      </c>
      <c r="FE124" s="75">
        <f t="shared" si="149"/>
        <v>0</v>
      </c>
      <c r="FF124" s="75">
        <f t="shared" si="150"/>
        <v>0</v>
      </c>
      <c r="FG124" s="75">
        <f t="shared" si="151"/>
        <v>0.4126694284</v>
      </c>
      <c r="FH124" s="50">
        <f t="shared" si="152"/>
        <v>6.283185307</v>
      </c>
      <c r="FI124" s="72">
        <f t="shared" si="153"/>
        <v>6.283185307</v>
      </c>
      <c r="FJ124" s="72">
        <f t="shared" si="154"/>
        <v>0</v>
      </c>
      <c r="FK124" s="72">
        <f t="shared" si="155"/>
        <v>0</v>
      </c>
      <c r="FL124" s="73">
        <f t="shared" si="156"/>
        <v>12.42047899</v>
      </c>
      <c r="FM124" s="74">
        <f t="shared" si="157"/>
        <v>12.42047899</v>
      </c>
      <c r="FN124" s="75">
        <f t="shared" si="158"/>
        <v>-12.42047899</v>
      </c>
      <c r="FO124" s="75">
        <f t="shared" si="159"/>
        <v>0</v>
      </c>
      <c r="FP124" s="75">
        <f t="shared" si="160"/>
        <v>3.141592654</v>
      </c>
      <c r="FQ124" s="75">
        <f t="shared" si="161"/>
        <v>12.42047899</v>
      </c>
      <c r="FR124" s="76">
        <f t="shared" si="162"/>
        <v>5.891071414</v>
      </c>
      <c r="FS124" s="76">
        <f t="shared" si="163"/>
        <v>0</v>
      </c>
      <c r="FT124" s="76">
        <f t="shared" si="164"/>
        <v>0</v>
      </c>
      <c r="FU124" s="77">
        <f t="shared" si="165"/>
        <v>5.891071414</v>
      </c>
      <c r="FV124" s="50">
        <f t="shared" si="166"/>
        <v>0</v>
      </c>
      <c r="FW124" s="50">
        <f t="shared" si="167"/>
        <v>0</v>
      </c>
      <c r="FX124" s="72">
        <f t="shared" si="168"/>
        <v>0</v>
      </c>
      <c r="FY124" s="72">
        <f t="shared" si="169"/>
        <v>0</v>
      </c>
      <c r="FZ124" s="72">
        <f t="shared" si="170"/>
        <v>0</v>
      </c>
      <c r="GA124" s="73">
        <f t="shared" si="171"/>
        <v>5.891071414</v>
      </c>
      <c r="GB124" s="73">
        <f t="shared" si="172"/>
        <v>2.423247111</v>
      </c>
      <c r="GC124" s="74">
        <f t="shared" si="173"/>
        <v>14.27552178</v>
      </c>
      <c r="GD124" s="75">
        <f t="shared" si="174"/>
        <v>1.586169087</v>
      </c>
      <c r="GE124" s="75">
        <f t="shared" si="175"/>
        <v>0</v>
      </c>
      <c r="GF124" s="75">
        <f t="shared" si="176"/>
        <v>0</v>
      </c>
      <c r="GG124" s="75">
        <f t="shared" si="177"/>
        <v>1.586169087</v>
      </c>
      <c r="GH124" s="78">
        <f t="shared" si="178"/>
        <v>-0.5</v>
      </c>
      <c r="GI124" s="78">
        <f t="shared" si="179"/>
        <v>-0.8660254038</v>
      </c>
      <c r="GJ124" s="78">
        <f t="shared" si="180"/>
        <v>-2.094395102</v>
      </c>
      <c r="GK124" s="78">
        <f t="shared" si="181"/>
        <v>1</v>
      </c>
      <c r="GL124" s="79">
        <f t="shared" si="182"/>
        <v>-0.5</v>
      </c>
      <c r="GM124" s="79">
        <f t="shared" si="183"/>
        <v>0.8660254038</v>
      </c>
      <c r="GN124" s="79">
        <f t="shared" si="184"/>
        <v>2.094395102</v>
      </c>
      <c r="GO124" s="79">
        <f t="shared" si="185"/>
        <v>1</v>
      </c>
      <c r="GP124" s="50">
        <f t="shared" si="186"/>
        <v>-2.094395102</v>
      </c>
      <c r="GQ124" s="50">
        <f t="shared" si="187"/>
        <v>0</v>
      </c>
      <c r="GR124" s="72">
        <f t="shared" si="188"/>
        <v>-2.094395102</v>
      </c>
      <c r="GS124" s="72">
        <f t="shared" si="189"/>
        <v>-2.094395102</v>
      </c>
      <c r="GT124" s="72">
        <f t="shared" si="190"/>
        <v>-2.094395102</v>
      </c>
      <c r="GU124" s="73">
        <f t="shared" si="191"/>
        <v>1</v>
      </c>
      <c r="GV124" s="73">
        <f t="shared" si="192"/>
        <v>0.4126694284</v>
      </c>
      <c r="GW124" s="74">
        <f t="shared" si="193"/>
        <v>0.4126694284</v>
      </c>
      <c r="GX124" s="75">
        <f t="shared" si="194"/>
        <v>-0.2063347142</v>
      </c>
      <c r="GY124" s="75">
        <f t="shared" si="195"/>
        <v>-0.3573822083</v>
      </c>
      <c r="GZ124" s="75">
        <f t="shared" si="196"/>
        <v>-2.094395102</v>
      </c>
      <c r="HA124" s="75">
        <f t="shared" si="197"/>
        <v>0.4126694284</v>
      </c>
      <c r="HB124" s="50">
        <f t="shared" si="198"/>
        <v>2.094395102</v>
      </c>
      <c r="HC124" s="50">
        <f t="shared" si="199"/>
        <v>0</v>
      </c>
      <c r="HD124" s="72">
        <f t="shared" si="200"/>
        <v>2.094395102</v>
      </c>
      <c r="HE124" s="72">
        <f t="shared" si="201"/>
        <v>2.094395102</v>
      </c>
      <c r="HF124" s="72">
        <f t="shared" si="202"/>
        <v>2.094395102</v>
      </c>
      <c r="HG124" s="73">
        <f t="shared" si="203"/>
        <v>1</v>
      </c>
      <c r="HH124" s="73">
        <f t="shared" si="204"/>
        <v>1.586169087</v>
      </c>
      <c r="HI124" s="74">
        <f t="shared" si="205"/>
        <v>1.586169087</v>
      </c>
      <c r="HJ124" s="75">
        <f t="shared" si="206"/>
        <v>-0.7930845435</v>
      </c>
      <c r="HK124" s="75">
        <f t="shared" si="207"/>
        <v>1.373662724</v>
      </c>
      <c r="HL124" s="75">
        <f t="shared" si="208"/>
        <v>2.094395102</v>
      </c>
      <c r="HM124" s="75">
        <f t="shared" si="209"/>
        <v>1.586169087</v>
      </c>
      <c r="HN124" s="50">
        <f t="shared" si="210"/>
        <v>2.094395102</v>
      </c>
      <c r="HO124" s="50">
        <f t="shared" si="211"/>
        <v>0</v>
      </c>
      <c r="HP124" s="72">
        <f t="shared" si="212"/>
        <v>2.094395102</v>
      </c>
      <c r="HQ124" s="72">
        <f t="shared" si="213"/>
        <v>2.094395102</v>
      </c>
      <c r="HR124" s="72">
        <f t="shared" si="214"/>
        <v>2.094395102</v>
      </c>
      <c r="HS124" s="73">
        <f t="shared" si="215"/>
        <v>1</v>
      </c>
      <c r="HT124" s="73">
        <f t="shared" si="216"/>
        <v>0.4126694284</v>
      </c>
      <c r="HU124" s="74">
        <f t="shared" si="217"/>
        <v>0.4126694284</v>
      </c>
      <c r="HV124" s="75">
        <f t="shared" si="218"/>
        <v>-0.2063347142</v>
      </c>
      <c r="HW124" s="75">
        <f t="shared" si="219"/>
        <v>0.3573822083</v>
      </c>
      <c r="HX124" s="75">
        <f t="shared" si="220"/>
        <v>2.094395102</v>
      </c>
      <c r="HY124" s="75">
        <f t="shared" si="221"/>
        <v>0.4126694284</v>
      </c>
      <c r="HZ124" s="50">
        <f t="shared" si="222"/>
        <v>-2.094395102</v>
      </c>
      <c r="IA124" s="50">
        <f t="shared" si="223"/>
        <v>0</v>
      </c>
      <c r="IB124" s="72">
        <f t="shared" si="224"/>
        <v>-2.094395102</v>
      </c>
      <c r="IC124" s="72">
        <f t="shared" si="225"/>
        <v>-2.094395102</v>
      </c>
      <c r="ID124" s="72">
        <f t="shared" si="226"/>
        <v>-2.094395102</v>
      </c>
      <c r="IE124" s="73">
        <f t="shared" si="227"/>
        <v>1</v>
      </c>
      <c r="IF124" s="73">
        <f t="shared" si="228"/>
        <v>1.586169087</v>
      </c>
      <c r="IG124" s="74">
        <f t="shared" si="229"/>
        <v>1.586169087</v>
      </c>
      <c r="IH124" s="75">
        <f t="shared" si="230"/>
        <v>-0.7930845435</v>
      </c>
      <c r="II124" s="75">
        <f t="shared" si="231"/>
        <v>-1.373662724</v>
      </c>
      <c r="IJ124" s="75">
        <f t="shared" si="232"/>
        <v>-2.094395102</v>
      </c>
      <c r="IK124" s="75">
        <f t="shared" si="233"/>
        <v>1.586169087</v>
      </c>
    </row>
    <row r="125" ht="12.75" customHeight="1">
      <c r="A125" s="80">
        <f>'Cubic Input'!P129</f>
        <v>0.1421007032</v>
      </c>
      <c r="B125" s="80">
        <f>'Cubic Input'!Q129</f>
        <v>-0.2422680892</v>
      </c>
      <c r="C125" s="80">
        <f>'Cubic Input'!R129</f>
        <v>0.8805004161</v>
      </c>
      <c r="D125" s="80">
        <f>'Cubic Input'!S129</f>
        <v>-0.03048380751</v>
      </c>
      <c r="E125" s="80">
        <f t="shared" ref="E125:H125" si="2170">0</f>
        <v>0</v>
      </c>
      <c r="F125" s="80">
        <f t="shared" si="2170"/>
        <v>0</v>
      </c>
      <c r="G125" s="80">
        <f t="shared" si="2170"/>
        <v>0</v>
      </c>
      <c r="H125" s="81">
        <f t="shared" si="2170"/>
        <v>0</v>
      </c>
      <c r="I125" s="65">
        <f>'Cubic Input'!M129</f>
        <v>0.03850391096</v>
      </c>
      <c r="J125" s="66">
        <f t="shared" si="27"/>
        <v>0.03495021127</v>
      </c>
      <c r="K125" s="66">
        <f t="shared" si="28"/>
        <v>0.8349770069</v>
      </c>
      <c r="L125" s="67">
        <f t="shared" si="29"/>
        <v>0.03495021127</v>
      </c>
      <c r="M125" s="67">
        <f t="shared" si="30"/>
        <v>0</v>
      </c>
      <c r="N125" s="68">
        <f t="shared" si="31"/>
        <v>0.8349770069</v>
      </c>
      <c r="O125" s="68">
        <f t="shared" si="32"/>
        <v>-2.332543896</v>
      </c>
      <c r="P125" s="69">
        <f t="shared" si="33"/>
        <v>0.8349770069</v>
      </c>
      <c r="Q125" s="69">
        <f t="shared" si="34"/>
        <v>2.332543896</v>
      </c>
      <c r="R125" s="70">
        <f t="shared" ref="R125:U125" si="2171">ATAN2(A125,E125)</f>
        <v>0</v>
      </c>
      <c r="S125" s="70">
        <f t="shared" si="2171"/>
        <v>3.141592654</v>
      </c>
      <c r="T125" s="70">
        <f t="shared" si="2171"/>
        <v>0</v>
      </c>
      <c r="U125" s="70">
        <f t="shared" si="2171"/>
        <v>3.141592654</v>
      </c>
      <c r="V125" s="70">
        <f t="shared" ref="V125:Y125" si="2172">SQRT(POWER(A125,2)+POWER(E125,2))</f>
        <v>0.1421007032</v>
      </c>
      <c r="W125" s="70">
        <f t="shared" si="2172"/>
        <v>0.2422680892</v>
      </c>
      <c r="X125" s="70">
        <f t="shared" si="2172"/>
        <v>0.8805004161</v>
      </c>
      <c r="Y125" s="70">
        <f t="shared" si="2172"/>
        <v>0.03048380751</v>
      </c>
      <c r="Z125" s="71">
        <f t="shared" ref="Z125:AC125" si="2173">R125-$R125</f>
        <v>0</v>
      </c>
      <c r="AA125" s="71">
        <f t="shared" si="2173"/>
        <v>3.141592654</v>
      </c>
      <c r="AB125" s="71">
        <f t="shared" si="2173"/>
        <v>0</v>
      </c>
      <c r="AC125" s="71">
        <f t="shared" si="2173"/>
        <v>3.141592654</v>
      </c>
      <c r="AD125" s="71">
        <f t="shared" ref="AD125:AG125" si="2174">V125/$V125</f>
        <v>1</v>
      </c>
      <c r="AE125" s="71">
        <f t="shared" si="2174"/>
        <v>1.704904225</v>
      </c>
      <c r="AF125" s="71">
        <f t="shared" si="2174"/>
        <v>6.196312873</v>
      </c>
      <c r="AG125" s="71">
        <f t="shared" si="2174"/>
        <v>0.2145225663</v>
      </c>
      <c r="AH125" s="80">
        <f t="shared" ref="AH125:AK125" si="2175">AD125*COS(Z125)</f>
        <v>1</v>
      </c>
      <c r="AI125" s="80">
        <f t="shared" si="2175"/>
        <v>-1.704904225</v>
      </c>
      <c r="AJ125" s="80">
        <f t="shared" si="2175"/>
        <v>6.196312873</v>
      </c>
      <c r="AK125" s="80">
        <f t="shared" si="2175"/>
        <v>-0.2145225663</v>
      </c>
      <c r="AL125" s="80">
        <f t="shared" ref="AL125:AO125" si="2176">AD125*SIN(Z125)</f>
        <v>0</v>
      </c>
      <c r="AM125" s="80">
        <f t="shared" si="2176"/>
        <v>0</v>
      </c>
      <c r="AN125" s="80">
        <f t="shared" si="2176"/>
        <v>0</v>
      </c>
      <c r="AO125" s="80">
        <f t="shared" si="2176"/>
        <v>0</v>
      </c>
      <c r="AP125" s="50">
        <f t="shared" si="41"/>
        <v>9.424777961</v>
      </c>
      <c r="AQ125" s="72">
        <f t="shared" si="42"/>
        <v>9.424777961</v>
      </c>
      <c r="AR125" s="72">
        <f t="shared" si="43"/>
        <v>3.141592654</v>
      </c>
      <c r="AS125" s="72">
        <f t="shared" si="44"/>
        <v>3.141592654</v>
      </c>
      <c r="AT125" s="73">
        <f t="shared" si="45"/>
        <v>4.955642412</v>
      </c>
      <c r="AU125" s="74">
        <f t="shared" si="46"/>
        <v>4.955642412</v>
      </c>
      <c r="AV125" s="75">
        <f t="shared" si="47"/>
        <v>9.911284824</v>
      </c>
      <c r="AW125" s="75">
        <f t="shared" si="48"/>
        <v>0</v>
      </c>
      <c r="AX125" s="75">
        <f t="shared" si="49"/>
        <v>0</v>
      </c>
      <c r="AY125" s="75">
        <f t="shared" si="50"/>
        <v>9.911284824</v>
      </c>
      <c r="AZ125" s="50">
        <f t="shared" ref="AZ125:BA125" si="2177">AZ$1*AA125</f>
        <v>3.141592654</v>
      </c>
      <c r="BA125" s="50">
        <f t="shared" si="2177"/>
        <v>0</v>
      </c>
      <c r="BB125" s="72">
        <f t="shared" si="52"/>
        <v>3.141592654</v>
      </c>
      <c r="BC125" s="72">
        <f t="shared" si="53"/>
        <v>3.141592654</v>
      </c>
      <c r="BD125" s="72">
        <f t="shared" si="54"/>
        <v>3.141592654</v>
      </c>
      <c r="BE125" s="73">
        <f t="shared" ref="BE125:BF125" si="2178">POWER(AE125,BE$1)</f>
        <v>1.704904225</v>
      </c>
      <c r="BF125" s="73">
        <f t="shared" si="2178"/>
        <v>6.196312873</v>
      </c>
      <c r="BG125" s="74">
        <f t="shared" si="56"/>
        <v>10.56412</v>
      </c>
      <c r="BH125" s="75">
        <f t="shared" si="57"/>
        <v>-95.07707997</v>
      </c>
      <c r="BI125" s="75">
        <f t="shared" si="58"/>
        <v>0</v>
      </c>
      <c r="BJ125" s="75">
        <f t="shared" si="59"/>
        <v>3.141592654</v>
      </c>
      <c r="BK125" s="75">
        <f t="shared" si="60"/>
        <v>95.07707997</v>
      </c>
      <c r="BL125" s="50">
        <f t="shared" si="61"/>
        <v>3.141592654</v>
      </c>
      <c r="BM125" s="72">
        <f t="shared" si="62"/>
        <v>3.141592654</v>
      </c>
      <c r="BN125" s="72">
        <f t="shared" si="63"/>
        <v>3.141592654</v>
      </c>
      <c r="BO125" s="72">
        <f t="shared" si="64"/>
        <v>3.141592654</v>
      </c>
      <c r="BP125" s="73">
        <f t="shared" si="65"/>
        <v>0.2145225663</v>
      </c>
      <c r="BQ125" s="74">
        <f t="shared" si="66"/>
        <v>0.2145225663</v>
      </c>
      <c r="BR125" s="75">
        <f t="shared" si="67"/>
        <v>5.79210929</v>
      </c>
      <c r="BS125" s="75">
        <f t="shared" si="68"/>
        <v>0</v>
      </c>
      <c r="BT125" s="75">
        <f t="shared" si="69"/>
        <v>0</v>
      </c>
      <c r="BU125" s="75">
        <f t="shared" si="70"/>
        <v>5.79210929</v>
      </c>
      <c r="BV125" s="76">
        <f t="shared" ref="BV125:BW125" si="2179">AV125+BH125+BR125</f>
        <v>-79.37368585</v>
      </c>
      <c r="BW125" s="76">
        <f t="shared" si="2179"/>
        <v>0</v>
      </c>
      <c r="BX125" s="76">
        <f t="shared" si="72"/>
        <v>3.141592654</v>
      </c>
      <c r="BY125" s="77">
        <f t="shared" si="73"/>
        <v>79.37368585</v>
      </c>
      <c r="BZ125" s="50">
        <f t="shared" ref="BZ125:CA125" si="2180">BZ$1*AA125</f>
        <v>6.283185307</v>
      </c>
      <c r="CA125" s="50">
        <f t="shared" si="2180"/>
        <v>0</v>
      </c>
      <c r="CB125" s="72">
        <f t="shared" si="75"/>
        <v>6.283185307</v>
      </c>
      <c r="CC125" s="72">
        <f t="shared" si="76"/>
        <v>0</v>
      </c>
      <c r="CD125" s="72">
        <f t="shared" si="77"/>
        <v>0</v>
      </c>
      <c r="CE125" s="73">
        <f t="shared" ref="CE125:CF125" si="2181">POWER(AE125,CE$1)</f>
        <v>2.906698417</v>
      </c>
      <c r="CF125" s="73">
        <f t="shared" si="2181"/>
        <v>38.39429321</v>
      </c>
      <c r="CG125" s="74">
        <f t="shared" si="79"/>
        <v>111.6006313</v>
      </c>
      <c r="CH125" s="75">
        <f t="shared" si="80"/>
        <v>-111.6006313</v>
      </c>
      <c r="CI125" s="75">
        <f t="shared" si="81"/>
        <v>0</v>
      </c>
      <c r="CJ125" s="75">
        <f t="shared" si="82"/>
        <v>3.141592654</v>
      </c>
      <c r="CK125" s="75">
        <f t="shared" si="83"/>
        <v>111.6006313</v>
      </c>
      <c r="CL125" s="50">
        <f t="shared" si="84"/>
        <v>0</v>
      </c>
      <c r="CM125" s="72">
        <f t="shared" si="85"/>
        <v>0</v>
      </c>
      <c r="CN125" s="72">
        <f t="shared" si="86"/>
        <v>0</v>
      </c>
      <c r="CO125" s="72">
        <f t="shared" si="87"/>
        <v>0</v>
      </c>
      <c r="CP125" s="73">
        <f t="shared" si="88"/>
        <v>237.9030533</v>
      </c>
      <c r="CQ125" s="74">
        <f t="shared" si="89"/>
        <v>237.9030533</v>
      </c>
      <c r="CR125" s="75">
        <f t="shared" si="90"/>
        <v>951.6122131</v>
      </c>
      <c r="CS125" s="75">
        <f t="shared" si="91"/>
        <v>0</v>
      </c>
      <c r="CT125" s="75">
        <f t="shared" si="92"/>
        <v>0</v>
      </c>
      <c r="CU125" s="75">
        <f t="shared" si="93"/>
        <v>951.6122131</v>
      </c>
      <c r="CV125" s="50">
        <f t="shared" si="94"/>
        <v>9.424777961</v>
      </c>
      <c r="CW125" s="50">
        <f t="shared" si="95"/>
        <v>3.141592654</v>
      </c>
      <c r="CX125" s="72">
        <f t="shared" si="96"/>
        <v>12.56637061</v>
      </c>
      <c r="CY125" s="72">
        <f t="shared" si="97"/>
        <v>0</v>
      </c>
      <c r="CZ125" s="72">
        <f t="shared" si="98"/>
        <v>0</v>
      </c>
      <c r="DA125" s="73">
        <f t="shared" si="99"/>
        <v>4.955642412</v>
      </c>
      <c r="DB125" s="73">
        <f t="shared" si="100"/>
        <v>0.2145225663</v>
      </c>
      <c r="DC125" s="74">
        <f t="shared" si="101"/>
        <v>1.063097128</v>
      </c>
      <c r="DD125" s="75">
        <f t="shared" si="102"/>
        <v>4.252388512</v>
      </c>
      <c r="DE125" s="75">
        <f t="shared" si="103"/>
        <v>0</v>
      </c>
      <c r="DF125" s="75">
        <f t="shared" si="104"/>
        <v>0</v>
      </c>
      <c r="DG125" s="75">
        <f t="shared" si="105"/>
        <v>4.252388512</v>
      </c>
      <c r="DH125" s="50">
        <f t="shared" ref="DH125:DJ125" si="2182">DH$1*AA125</f>
        <v>3.141592654</v>
      </c>
      <c r="DI125" s="50">
        <f t="shared" si="2182"/>
        <v>0</v>
      </c>
      <c r="DJ125" s="50">
        <f t="shared" si="2182"/>
        <v>3.141592654</v>
      </c>
      <c r="DK125" s="72">
        <f t="shared" si="107"/>
        <v>6.283185307</v>
      </c>
      <c r="DL125" s="72">
        <f t="shared" si="108"/>
        <v>0</v>
      </c>
      <c r="DM125" s="72">
        <f t="shared" si="109"/>
        <v>0</v>
      </c>
      <c r="DN125" s="73">
        <f t="shared" ref="DN125:DP125" si="2183">POWER(AE125,DN$1)</f>
        <v>1.704904225</v>
      </c>
      <c r="DO125" s="73">
        <f t="shared" si="2183"/>
        <v>6.196312873</v>
      </c>
      <c r="DP125" s="73">
        <f t="shared" si="2183"/>
        <v>0.2145225663</v>
      </c>
      <c r="DQ125" s="74">
        <f t="shared" si="111"/>
        <v>2.266242132</v>
      </c>
      <c r="DR125" s="75">
        <f t="shared" si="112"/>
        <v>-40.79235838</v>
      </c>
      <c r="DS125" s="75">
        <f t="shared" si="113"/>
        <v>0</v>
      </c>
      <c r="DT125" s="75">
        <f t="shared" si="114"/>
        <v>3.141592654</v>
      </c>
      <c r="DU125" s="75">
        <f t="shared" si="115"/>
        <v>40.79235838</v>
      </c>
      <c r="DV125" s="50">
        <f t="shared" si="116"/>
        <v>6.283185307</v>
      </c>
      <c r="DW125" s="72">
        <f t="shared" si="117"/>
        <v>6.283185307</v>
      </c>
      <c r="DX125" s="72">
        <f t="shared" si="118"/>
        <v>0</v>
      </c>
      <c r="DY125" s="72">
        <f t="shared" si="119"/>
        <v>0</v>
      </c>
      <c r="DZ125" s="73">
        <f t="shared" si="120"/>
        <v>0.04601993145</v>
      </c>
      <c r="EA125" s="74">
        <f t="shared" si="121"/>
        <v>0.04601993145</v>
      </c>
      <c r="EB125" s="75">
        <f t="shared" si="122"/>
        <v>1.242538149</v>
      </c>
      <c r="EC125" s="75">
        <f t="shared" si="123"/>
        <v>0</v>
      </c>
      <c r="ED125" s="75">
        <f t="shared" si="124"/>
        <v>0</v>
      </c>
      <c r="EE125" s="75">
        <f t="shared" si="125"/>
        <v>1.242538149</v>
      </c>
      <c r="EF125" s="76">
        <f t="shared" ref="EF125:EG125" si="2184">CH125+CR125+DD125+DR125+EB125</f>
        <v>804.7141501</v>
      </c>
      <c r="EG125" s="76">
        <f t="shared" si="2184"/>
        <v>0</v>
      </c>
      <c r="EH125" s="76">
        <f t="shared" si="127"/>
        <v>0</v>
      </c>
      <c r="EI125" s="77">
        <f t="shared" si="128"/>
        <v>804.7141501</v>
      </c>
      <c r="EJ125" s="50">
        <f t="shared" si="129"/>
        <v>0</v>
      </c>
      <c r="EK125" s="72">
        <f t="shared" si="130"/>
        <v>0</v>
      </c>
      <c r="EL125" s="72">
        <f t="shared" si="131"/>
        <v>0</v>
      </c>
      <c r="EM125" s="72">
        <f t="shared" si="132"/>
        <v>0</v>
      </c>
      <c r="EN125" s="73">
        <f t="shared" si="133"/>
        <v>28.36748403</v>
      </c>
      <c r="EO125" s="74">
        <f t="shared" si="134"/>
        <v>28.36748403</v>
      </c>
      <c r="EP125" s="75">
        <f t="shared" si="135"/>
        <v>147.4017709</v>
      </c>
      <c r="EQ125" s="75">
        <f t="shared" si="136"/>
        <v>0</v>
      </c>
      <c r="ER125" s="75">
        <f t="shared" si="137"/>
        <v>0</v>
      </c>
      <c r="ES125" s="75">
        <f t="shared" si="138"/>
        <v>147.4017709</v>
      </c>
      <c r="ET125" s="76">
        <f t="shared" ref="ET125:EU125" si="2185">BV125+EP125</f>
        <v>68.028085</v>
      </c>
      <c r="EU125" s="76">
        <f t="shared" si="2185"/>
        <v>0</v>
      </c>
      <c r="EV125" s="76">
        <f t="shared" si="140"/>
        <v>0</v>
      </c>
      <c r="EW125" s="77">
        <f t="shared" si="141"/>
        <v>68.028085</v>
      </c>
      <c r="EX125" s="50">
        <f t="shared" si="142"/>
        <v>0</v>
      </c>
      <c r="EY125" s="72">
        <f t="shared" si="143"/>
        <v>0</v>
      </c>
      <c r="EZ125" s="72">
        <f t="shared" si="144"/>
        <v>0</v>
      </c>
      <c r="FA125" s="72">
        <f t="shared" si="145"/>
        <v>0</v>
      </c>
      <c r="FB125" s="73">
        <f t="shared" si="146"/>
        <v>4.082216953</v>
      </c>
      <c r="FC125" s="74">
        <f t="shared" si="147"/>
        <v>4.082216953</v>
      </c>
      <c r="FD125" s="75">
        <f t="shared" si="148"/>
        <v>1.080019247</v>
      </c>
      <c r="FE125" s="75">
        <f t="shared" si="149"/>
        <v>0</v>
      </c>
      <c r="FF125" s="75">
        <f t="shared" si="150"/>
        <v>0</v>
      </c>
      <c r="FG125" s="75">
        <f t="shared" si="151"/>
        <v>1.080019247</v>
      </c>
      <c r="FH125" s="50">
        <f t="shared" si="152"/>
        <v>6.283185307</v>
      </c>
      <c r="FI125" s="72">
        <f t="shared" si="153"/>
        <v>6.283185307</v>
      </c>
      <c r="FJ125" s="72">
        <f t="shared" si="154"/>
        <v>0</v>
      </c>
      <c r="FK125" s="72">
        <f t="shared" si="155"/>
        <v>0</v>
      </c>
      <c r="FL125" s="73">
        <f t="shared" si="156"/>
        <v>2.906698417</v>
      </c>
      <c r="FM125" s="74">
        <f t="shared" si="157"/>
        <v>2.906698417</v>
      </c>
      <c r="FN125" s="75">
        <f t="shared" si="158"/>
        <v>-2.906698417</v>
      </c>
      <c r="FO125" s="75">
        <f t="shared" si="159"/>
        <v>0</v>
      </c>
      <c r="FP125" s="75">
        <f t="shared" si="160"/>
        <v>3.141592654</v>
      </c>
      <c r="FQ125" s="75">
        <f t="shared" si="161"/>
        <v>2.906698417</v>
      </c>
      <c r="FR125" s="76">
        <f t="shared" si="162"/>
        <v>15.6822402</v>
      </c>
      <c r="FS125" s="76">
        <f t="shared" si="163"/>
        <v>0</v>
      </c>
      <c r="FT125" s="76">
        <f t="shared" si="164"/>
        <v>0</v>
      </c>
      <c r="FU125" s="77">
        <f t="shared" si="165"/>
        <v>15.6822402</v>
      </c>
      <c r="FV125" s="50">
        <f t="shared" si="166"/>
        <v>0</v>
      </c>
      <c r="FW125" s="50">
        <f t="shared" si="167"/>
        <v>0</v>
      </c>
      <c r="FX125" s="72">
        <f t="shared" si="168"/>
        <v>0</v>
      </c>
      <c r="FY125" s="72">
        <f t="shared" si="169"/>
        <v>0</v>
      </c>
      <c r="FZ125" s="72">
        <f t="shared" si="170"/>
        <v>0</v>
      </c>
      <c r="GA125" s="73">
        <f t="shared" si="171"/>
        <v>15.6822402</v>
      </c>
      <c r="GB125" s="73">
        <f t="shared" si="172"/>
        <v>0.9259094246</v>
      </c>
      <c r="GC125" s="74">
        <f t="shared" si="173"/>
        <v>14.520334</v>
      </c>
      <c r="GD125" s="75">
        <f t="shared" si="174"/>
        <v>1.613370445</v>
      </c>
      <c r="GE125" s="75">
        <f t="shared" si="175"/>
        <v>0</v>
      </c>
      <c r="GF125" s="75">
        <f t="shared" si="176"/>
        <v>0</v>
      </c>
      <c r="GG125" s="75">
        <f t="shared" si="177"/>
        <v>1.613370445</v>
      </c>
      <c r="GH125" s="78">
        <f t="shared" si="178"/>
        <v>-0.5</v>
      </c>
      <c r="GI125" s="78">
        <f t="shared" si="179"/>
        <v>-0.8660254038</v>
      </c>
      <c r="GJ125" s="78">
        <f t="shared" si="180"/>
        <v>-2.094395102</v>
      </c>
      <c r="GK125" s="78">
        <f t="shared" si="181"/>
        <v>1</v>
      </c>
      <c r="GL125" s="79">
        <f t="shared" si="182"/>
        <v>-0.5</v>
      </c>
      <c r="GM125" s="79">
        <f t="shared" si="183"/>
        <v>0.8660254038</v>
      </c>
      <c r="GN125" s="79">
        <f t="shared" si="184"/>
        <v>2.094395102</v>
      </c>
      <c r="GO125" s="79">
        <f t="shared" si="185"/>
        <v>1</v>
      </c>
      <c r="GP125" s="50">
        <f t="shared" si="186"/>
        <v>-2.094395102</v>
      </c>
      <c r="GQ125" s="50">
        <f t="shared" si="187"/>
        <v>0</v>
      </c>
      <c r="GR125" s="72">
        <f t="shared" si="188"/>
        <v>-2.094395102</v>
      </c>
      <c r="GS125" s="72">
        <f t="shared" si="189"/>
        <v>-2.094395102</v>
      </c>
      <c r="GT125" s="72">
        <f t="shared" si="190"/>
        <v>-2.094395102</v>
      </c>
      <c r="GU125" s="73">
        <f t="shared" si="191"/>
        <v>1</v>
      </c>
      <c r="GV125" s="73">
        <f t="shared" si="192"/>
        <v>1.080019247</v>
      </c>
      <c r="GW125" s="74">
        <f t="shared" si="193"/>
        <v>1.080019247</v>
      </c>
      <c r="GX125" s="75">
        <f t="shared" si="194"/>
        <v>-0.5400096237</v>
      </c>
      <c r="GY125" s="75">
        <f t="shared" si="195"/>
        <v>-0.9353241049</v>
      </c>
      <c r="GZ125" s="75">
        <f t="shared" si="196"/>
        <v>-2.094395102</v>
      </c>
      <c r="HA125" s="75">
        <f t="shared" si="197"/>
        <v>1.080019247</v>
      </c>
      <c r="HB125" s="50">
        <f t="shared" si="198"/>
        <v>2.094395102</v>
      </c>
      <c r="HC125" s="50">
        <f t="shared" si="199"/>
        <v>0</v>
      </c>
      <c r="HD125" s="72">
        <f t="shared" si="200"/>
        <v>2.094395102</v>
      </c>
      <c r="HE125" s="72">
        <f t="shared" si="201"/>
        <v>2.094395102</v>
      </c>
      <c r="HF125" s="72">
        <f t="shared" si="202"/>
        <v>2.094395102</v>
      </c>
      <c r="HG125" s="73">
        <f t="shared" si="203"/>
        <v>1</v>
      </c>
      <c r="HH125" s="73">
        <f t="shared" si="204"/>
        <v>1.613370445</v>
      </c>
      <c r="HI125" s="74">
        <f t="shared" si="205"/>
        <v>1.613370445</v>
      </c>
      <c r="HJ125" s="75">
        <f t="shared" si="206"/>
        <v>-0.8066852223</v>
      </c>
      <c r="HK125" s="75">
        <f t="shared" si="207"/>
        <v>1.397219791</v>
      </c>
      <c r="HL125" s="75">
        <f t="shared" si="208"/>
        <v>2.094395102</v>
      </c>
      <c r="HM125" s="75">
        <f t="shared" si="209"/>
        <v>1.613370445</v>
      </c>
      <c r="HN125" s="50">
        <f t="shared" si="210"/>
        <v>2.094395102</v>
      </c>
      <c r="HO125" s="50">
        <f t="shared" si="211"/>
        <v>0</v>
      </c>
      <c r="HP125" s="72">
        <f t="shared" si="212"/>
        <v>2.094395102</v>
      </c>
      <c r="HQ125" s="72">
        <f t="shared" si="213"/>
        <v>2.094395102</v>
      </c>
      <c r="HR125" s="72">
        <f t="shared" si="214"/>
        <v>2.094395102</v>
      </c>
      <c r="HS125" s="73">
        <f t="shared" si="215"/>
        <v>1</v>
      </c>
      <c r="HT125" s="73">
        <f t="shared" si="216"/>
        <v>1.080019247</v>
      </c>
      <c r="HU125" s="74">
        <f t="shared" si="217"/>
        <v>1.080019247</v>
      </c>
      <c r="HV125" s="75">
        <f t="shared" si="218"/>
        <v>-0.5400096237</v>
      </c>
      <c r="HW125" s="75">
        <f t="shared" si="219"/>
        <v>0.9353241049</v>
      </c>
      <c r="HX125" s="75">
        <f t="shared" si="220"/>
        <v>2.094395102</v>
      </c>
      <c r="HY125" s="75">
        <f t="shared" si="221"/>
        <v>1.080019247</v>
      </c>
      <c r="HZ125" s="50">
        <f t="shared" si="222"/>
        <v>-2.094395102</v>
      </c>
      <c r="IA125" s="50">
        <f t="shared" si="223"/>
        <v>0</v>
      </c>
      <c r="IB125" s="72">
        <f t="shared" si="224"/>
        <v>-2.094395102</v>
      </c>
      <c r="IC125" s="72">
        <f t="shared" si="225"/>
        <v>-2.094395102</v>
      </c>
      <c r="ID125" s="72">
        <f t="shared" si="226"/>
        <v>-2.094395102</v>
      </c>
      <c r="IE125" s="73">
        <f t="shared" si="227"/>
        <v>1</v>
      </c>
      <c r="IF125" s="73">
        <f t="shared" si="228"/>
        <v>1.613370445</v>
      </c>
      <c r="IG125" s="74">
        <f t="shared" si="229"/>
        <v>1.613370445</v>
      </c>
      <c r="IH125" s="75">
        <f t="shared" si="230"/>
        <v>-0.8066852223</v>
      </c>
      <c r="II125" s="75">
        <f t="shared" si="231"/>
        <v>-1.397219791</v>
      </c>
      <c r="IJ125" s="75">
        <f t="shared" si="232"/>
        <v>-2.094395102</v>
      </c>
      <c r="IK125" s="75">
        <f t="shared" si="233"/>
        <v>1.613370445</v>
      </c>
    </row>
    <row r="126" ht="12.75" customHeight="1">
      <c r="A126" s="80">
        <f>'Cubic Input'!P130</f>
        <v>0.1421007032</v>
      </c>
      <c r="B126" s="80">
        <f>'Cubic Input'!Q130</f>
        <v>-0.5891499466</v>
      </c>
      <c r="C126" s="80">
        <f>'Cubic Input'!R130</f>
        <v>0.8616211249</v>
      </c>
      <c r="D126" s="80">
        <f>'Cubic Input'!S130</f>
        <v>0.04346138591</v>
      </c>
      <c r="E126" s="80">
        <f t="shared" ref="E126:H126" si="2186">0</f>
        <v>0</v>
      </c>
      <c r="F126" s="80">
        <f t="shared" si="2186"/>
        <v>0</v>
      </c>
      <c r="G126" s="80">
        <f t="shared" si="2186"/>
        <v>0</v>
      </c>
      <c r="H126" s="81">
        <f t="shared" si="2186"/>
        <v>0</v>
      </c>
      <c r="I126" s="65">
        <f>'Cubic Input'!M130</f>
        <v>-0.03903232092</v>
      </c>
      <c r="J126" s="66">
        <f t="shared" si="27"/>
        <v>-0.0487942787</v>
      </c>
      <c r="K126" s="66">
        <f t="shared" si="28"/>
        <v>2.097398657</v>
      </c>
      <c r="L126" s="67">
        <f t="shared" si="29"/>
        <v>-0.0487942787</v>
      </c>
      <c r="M126" s="67">
        <f t="shared" si="30"/>
        <v>0</v>
      </c>
      <c r="N126" s="68">
        <f t="shared" si="31"/>
        <v>2.097398657</v>
      </c>
      <c r="O126" s="68">
        <f t="shared" si="32"/>
        <v>-1.36713398</v>
      </c>
      <c r="P126" s="69">
        <f t="shared" si="33"/>
        <v>2.097398657</v>
      </c>
      <c r="Q126" s="69">
        <f t="shared" si="34"/>
        <v>1.36713398</v>
      </c>
      <c r="R126" s="70">
        <f t="shared" ref="R126:U126" si="2187">ATAN2(A126,E126)</f>
        <v>0</v>
      </c>
      <c r="S126" s="70">
        <f t="shared" si="2187"/>
        <v>3.141592654</v>
      </c>
      <c r="T126" s="70">
        <f t="shared" si="2187"/>
        <v>0</v>
      </c>
      <c r="U126" s="70">
        <f t="shared" si="2187"/>
        <v>0</v>
      </c>
      <c r="V126" s="70">
        <f t="shared" ref="V126:Y126" si="2188">SQRT(POWER(A126,2)+POWER(E126,2))</f>
        <v>0.1421007032</v>
      </c>
      <c r="W126" s="70">
        <f t="shared" si="2188"/>
        <v>0.5891499466</v>
      </c>
      <c r="X126" s="70">
        <f t="shared" si="2188"/>
        <v>0.8616211249</v>
      </c>
      <c r="Y126" s="70">
        <f t="shared" si="2188"/>
        <v>0.04346138591</v>
      </c>
      <c r="Z126" s="71">
        <f t="shared" ref="Z126:AC126" si="2189">R126-$R126</f>
        <v>0</v>
      </c>
      <c r="AA126" s="71">
        <f t="shared" si="2189"/>
        <v>3.141592654</v>
      </c>
      <c r="AB126" s="71">
        <f t="shared" si="2189"/>
        <v>0</v>
      </c>
      <c r="AC126" s="71">
        <f t="shared" si="2189"/>
        <v>0</v>
      </c>
      <c r="AD126" s="71">
        <f t="shared" ref="AD126:AG126" si="2190">V126/$V126</f>
        <v>1</v>
      </c>
      <c r="AE126" s="71">
        <f t="shared" si="2190"/>
        <v>4.146003035</v>
      </c>
      <c r="AF126" s="71">
        <f t="shared" si="2190"/>
        <v>6.063454337</v>
      </c>
      <c r="AG126" s="71">
        <f t="shared" si="2190"/>
        <v>0.3058491967</v>
      </c>
      <c r="AH126" s="80">
        <f t="shared" ref="AH126:AK126" si="2191">AD126*COS(Z126)</f>
        <v>1</v>
      </c>
      <c r="AI126" s="80">
        <f t="shared" si="2191"/>
        <v>-4.146003035</v>
      </c>
      <c r="AJ126" s="80">
        <f t="shared" si="2191"/>
        <v>6.063454337</v>
      </c>
      <c r="AK126" s="80">
        <f t="shared" si="2191"/>
        <v>0.3058491967</v>
      </c>
      <c r="AL126" s="80">
        <f t="shared" ref="AL126:AO126" si="2192">AD126*SIN(Z126)</f>
        <v>0</v>
      </c>
      <c r="AM126" s="80">
        <f t="shared" si="2192"/>
        <v>0</v>
      </c>
      <c r="AN126" s="80">
        <f t="shared" si="2192"/>
        <v>0</v>
      </c>
      <c r="AO126" s="80">
        <f t="shared" si="2192"/>
        <v>0</v>
      </c>
      <c r="AP126" s="50">
        <f t="shared" si="41"/>
        <v>9.424777961</v>
      </c>
      <c r="AQ126" s="72">
        <f t="shared" si="42"/>
        <v>9.424777961</v>
      </c>
      <c r="AR126" s="72">
        <f t="shared" si="43"/>
        <v>3.141592654</v>
      </c>
      <c r="AS126" s="72">
        <f t="shared" si="44"/>
        <v>3.141592654</v>
      </c>
      <c r="AT126" s="73">
        <f t="shared" si="45"/>
        <v>71.26706066</v>
      </c>
      <c r="AU126" s="74">
        <f t="shared" si="46"/>
        <v>71.26706066</v>
      </c>
      <c r="AV126" s="75">
        <f t="shared" si="47"/>
        <v>142.5341213</v>
      </c>
      <c r="AW126" s="75">
        <f t="shared" si="48"/>
        <v>0</v>
      </c>
      <c r="AX126" s="75">
        <f t="shared" si="49"/>
        <v>0</v>
      </c>
      <c r="AY126" s="75">
        <f t="shared" si="50"/>
        <v>142.5341213</v>
      </c>
      <c r="AZ126" s="50">
        <f t="shared" ref="AZ126:BA126" si="2193">AZ$1*AA126</f>
        <v>3.141592654</v>
      </c>
      <c r="BA126" s="50">
        <f t="shared" si="2193"/>
        <v>0</v>
      </c>
      <c r="BB126" s="72">
        <f t="shared" si="52"/>
        <v>3.141592654</v>
      </c>
      <c r="BC126" s="72">
        <f t="shared" si="53"/>
        <v>3.141592654</v>
      </c>
      <c r="BD126" s="72">
        <f t="shared" si="54"/>
        <v>3.141592654</v>
      </c>
      <c r="BE126" s="73">
        <f t="shared" ref="BE126:BF126" si="2194">POWER(AE126,BE$1)</f>
        <v>4.146003035</v>
      </c>
      <c r="BF126" s="73">
        <f t="shared" si="2194"/>
        <v>6.063454337</v>
      </c>
      <c r="BG126" s="74">
        <f t="shared" si="56"/>
        <v>25.13910009</v>
      </c>
      <c r="BH126" s="75">
        <f t="shared" si="57"/>
        <v>-226.2519008</v>
      </c>
      <c r="BI126" s="75">
        <f t="shared" si="58"/>
        <v>0</v>
      </c>
      <c r="BJ126" s="75">
        <f t="shared" si="59"/>
        <v>3.141592654</v>
      </c>
      <c r="BK126" s="75">
        <f t="shared" si="60"/>
        <v>226.2519008</v>
      </c>
      <c r="BL126" s="50">
        <f t="shared" si="61"/>
        <v>0</v>
      </c>
      <c r="BM126" s="72">
        <f t="shared" si="62"/>
        <v>0</v>
      </c>
      <c r="BN126" s="72">
        <f t="shared" si="63"/>
        <v>0</v>
      </c>
      <c r="BO126" s="72">
        <f t="shared" si="64"/>
        <v>0</v>
      </c>
      <c r="BP126" s="73">
        <f t="shared" si="65"/>
        <v>0.3058491967</v>
      </c>
      <c r="BQ126" s="74">
        <f t="shared" si="66"/>
        <v>0.3058491967</v>
      </c>
      <c r="BR126" s="75">
        <f t="shared" si="67"/>
        <v>-8.257928311</v>
      </c>
      <c r="BS126" s="75">
        <f t="shared" si="68"/>
        <v>0</v>
      </c>
      <c r="BT126" s="75">
        <f t="shared" si="69"/>
        <v>3.141592654</v>
      </c>
      <c r="BU126" s="75">
        <f t="shared" si="70"/>
        <v>8.257928311</v>
      </c>
      <c r="BV126" s="76">
        <f t="shared" ref="BV126:BW126" si="2195">AV126+BH126+BR126</f>
        <v>-91.97570778</v>
      </c>
      <c r="BW126" s="76">
        <f t="shared" si="2195"/>
        <v>0</v>
      </c>
      <c r="BX126" s="76">
        <f t="shared" si="72"/>
        <v>3.141592654</v>
      </c>
      <c r="BY126" s="77">
        <f t="shared" si="73"/>
        <v>91.97570778</v>
      </c>
      <c r="BZ126" s="50">
        <f t="shared" ref="BZ126:CA126" si="2196">BZ$1*AA126</f>
        <v>6.283185307</v>
      </c>
      <c r="CA126" s="50">
        <f t="shared" si="2196"/>
        <v>0</v>
      </c>
      <c r="CB126" s="72">
        <f t="shared" si="75"/>
        <v>6.283185307</v>
      </c>
      <c r="CC126" s="72">
        <f t="shared" si="76"/>
        <v>0</v>
      </c>
      <c r="CD126" s="72">
        <f t="shared" si="77"/>
        <v>0</v>
      </c>
      <c r="CE126" s="73">
        <f t="shared" ref="CE126:CF126" si="2197">POWER(AE126,CE$1)</f>
        <v>17.18934117</v>
      </c>
      <c r="CF126" s="73">
        <f t="shared" si="2197"/>
        <v>36.7654785</v>
      </c>
      <c r="CG126" s="74">
        <f t="shared" si="79"/>
        <v>631.9743531</v>
      </c>
      <c r="CH126" s="75">
        <f t="shared" si="80"/>
        <v>-631.9743531</v>
      </c>
      <c r="CI126" s="75">
        <f t="shared" si="81"/>
        <v>0</v>
      </c>
      <c r="CJ126" s="75">
        <f t="shared" si="82"/>
        <v>3.141592654</v>
      </c>
      <c r="CK126" s="75">
        <f t="shared" si="83"/>
        <v>631.9743531</v>
      </c>
      <c r="CL126" s="50">
        <f t="shared" si="84"/>
        <v>0</v>
      </c>
      <c r="CM126" s="72">
        <f t="shared" si="85"/>
        <v>0</v>
      </c>
      <c r="CN126" s="72">
        <f t="shared" si="86"/>
        <v>0</v>
      </c>
      <c r="CO126" s="72">
        <f t="shared" si="87"/>
        <v>0</v>
      </c>
      <c r="CP126" s="73">
        <f t="shared" si="88"/>
        <v>222.9258001</v>
      </c>
      <c r="CQ126" s="74">
        <f t="shared" si="89"/>
        <v>222.9258001</v>
      </c>
      <c r="CR126" s="75">
        <f t="shared" si="90"/>
        <v>891.7032003</v>
      </c>
      <c r="CS126" s="75">
        <f t="shared" si="91"/>
        <v>0</v>
      </c>
      <c r="CT126" s="75">
        <f t="shared" si="92"/>
        <v>0</v>
      </c>
      <c r="CU126" s="75">
        <f t="shared" si="93"/>
        <v>891.7032003</v>
      </c>
      <c r="CV126" s="50">
        <f t="shared" si="94"/>
        <v>9.424777961</v>
      </c>
      <c r="CW126" s="50">
        <f t="shared" si="95"/>
        <v>0</v>
      </c>
      <c r="CX126" s="72">
        <f t="shared" si="96"/>
        <v>9.424777961</v>
      </c>
      <c r="CY126" s="72">
        <f t="shared" si="97"/>
        <v>3.141592654</v>
      </c>
      <c r="CZ126" s="72">
        <f t="shared" si="98"/>
        <v>3.141592654</v>
      </c>
      <c r="DA126" s="73">
        <f t="shared" si="99"/>
        <v>71.26706066</v>
      </c>
      <c r="DB126" s="73">
        <f t="shared" si="100"/>
        <v>0.3058491967</v>
      </c>
      <c r="DC126" s="74">
        <f t="shared" si="101"/>
        <v>21.79697325</v>
      </c>
      <c r="DD126" s="75">
        <f t="shared" si="102"/>
        <v>-87.18789301</v>
      </c>
      <c r="DE126" s="75">
        <f t="shared" si="103"/>
        <v>0</v>
      </c>
      <c r="DF126" s="75">
        <f t="shared" si="104"/>
        <v>3.141592654</v>
      </c>
      <c r="DG126" s="75">
        <f t="shared" si="105"/>
        <v>87.18789301</v>
      </c>
      <c r="DH126" s="50">
        <f t="shared" ref="DH126:DJ126" si="2198">DH$1*AA126</f>
        <v>3.141592654</v>
      </c>
      <c r="DI126" s="50">
        <f t="shared" si="2198"/>
        <v>0</v>
      </c>
      <c r="DJ126" s="50">
        <f t="shared" si="2198"/>
        <v>0</v>
      </c>
      <c r="DK126" s="72">
        <f t="shared" si="107"/>
        <v>3.141592654</v>
      </c>
      <c r="DL126" s="72">
        <f t="shared" si="108"/>
        <v>3.141592654</v>
      </c>
      <c r="DM126" s="72">
        <f t="shared" si="109"/>
        <v>3.141592654</v>
      </c>
      <c r="DN126" s="73">
        <f t="shared" ref="DN126:DP126" si="2199">POWER(AE126,DN$1)</f>
        <v>4.146003035</v>
      </c>
      <c r="DO126" s="73">
        <f t="shared" si="2199"/>
        <v>6.063454337</v>
      </c>
      <c r="DP126" s="73">
        <f t="shared" si="2199"/>
        <v>0.3058491967</v>
      </c>
      <c r="DQ126" s="74">
        <f t="shared" si="111"/>
        <v>7.688773568</v>
      </c>
      <c r="DR126" s="75">
        <f t="shared" si="112"/>
        <v>138.3979242</v>
      </c>
      <c r="DS126" s="75">
        <f t="shared" si="113"/>
        <v>0</v>
      </c>
      <c r="DT126" s="75">
        <f t="shared" si="114"/>
        <v>0</v>
      </c>
      <c r="DU126" s="75">
        <f t="shared" si="115"/>
        <v>138.3979242</v>
      </c>
      <c r="DV126" s="50">
        <f t="shared" si="116"/>
        <v>0</v>
      </c>
      <c r="DW126" s="72">
        <f t="shared" si="117"/>
        <v>0</v>
      </c>
      <c r="DX126" s="72">
        <f t="shared" si="118"/>
        <v>0</v>
      </c>
      <c r="DY126" s="72">
        <f t="shared" si="119"/>
        <v>0</v>
      </c>
      <c r="DZ126" s="73">
        <f t="shared" si="120"/>
        <v>0.09354373113</v>
      </c>
      <c r="EA126" s="74">
        <f t="shared" si="121"/>
        <v>0.09354373113</v>
      </c>
      <c r="EB126" s="75">
        <f t="shared" si="122"/>
        <v>2.525680741</v>
      </c>
      <c r="EC126" s="75">
        <f t="shared" si="123"/>
        <v>0</v>
      </c>
      <c r="ED126" s="75">
        <f t="shared" si="124"/>
        <v>0</v>
      </c>
      <c r="EE126" s="75">
        <f t="shared" si="125"/>
        <v>2.525680741</v>
      </c>
      <c r="EF126" s="76">
        <f t="shared" ref="EF126:EG126" si="2200">CH126+CR126+DD126+DR126+EB126</f>
        <v>313.4645591</v>
      </c>
      <c r="EG126" s="76">
        <f t="shared" si="2200"/>
        <v>0</v>
      </c>
      <c r="EH126" s="76">
        <f t="shared" si="127"/>
        <v>0</v>
      </c>
      <c r="EI126" s="77">
        <f t="shared" si="128"/>
        <v>313.4645591</v>
      </c>
      <c r="EJ126" s="50">
        <f t="shared" si="129"/>
        <v>0</v>
      </c>
      <c r="EK126" s="72">
        <f t="shared" si="130"/>
        <v>0</v>
      </c>
      <c r="EL126" s="72">
        <f t="shared" si="131"/>
        <v>0</v>
      </c>
      <c r="EM126" s="72">
        <f t="shared" si="132"/>
        <v>0</v>
      </c>
      <c r="EN126" s="73">
        <f t="shared" si="133"/>
        <v>17.70493036</v>
      </c>
      <c r="EO126" s="74">
        <f t="shared" si="134"/>
        <v>17.70493036</v>
      </c>
      <c r="EP126" s="75">
        <f t="shared" si="135"/>
        <v>91.99751679</v>
      </c>
      <c r="EQ126" s="75">
        <f t="shared" si="136"/>
        <v>0</v>
      </c>
      <c r="ER126" s="75">
        <f t="shared" si="137"/>
        <v>0</v>
      </c>
      <c r="ES126" s="75">
        <f t="shared" si="138"/>
        <v>91.99751679</v>
      </c>
      <c r="ET126" s="76">
        <f t="shared" ref="ET126:EU126" si="2201">BV126+EP126</f>
        <v>0.02180901417</v>
      </c>
      <c r="EU126" s="76">
        <f t="shared" si="2201"/>
        <v>0</v>
      </c>
      <c r="EV126" s="76">
        <f t="shared" si="140"/>
        <v>0</v>
      </c>
      <c r="EW126" s="77">
        <f t="shared" si="141"/>
        <v>0.02180901417</v>
      </c>
      <c r="EX126" s="50">
        <f t="shared" si="142"/>
        <v>0</v>
      </c>
      <c r="EY126" s="72">
        <f t="shared" si="143"/>
        <v>0</v>
      </c>
      <c r="EZ126" s="72">
        <f t="shared" si="144"/>
        <v>0</v>
      </c>
      <c r="FA126" s="72">
        <f t="shared" si="145"/>
        <v>0</v>
      </c>
      <c r="FB126" s="73">
        <f t="shared" si="146"/>
        <v>0.2793907423</v>
      </c>
      <c r="FC126" s="74">
        <f t="shared" si="147"/>
        <v>0.2793907423</v>
      </c>
      <c r="FD126" s="75">
        <f t="shared" si="148"/>
        <v>0.07391752638</v>
      </c>
      <c r="FE126" s="75">
        <f t="shared" si="149"/>
        <v>0</v>
      </c>
      <c r="FF126" s="75">
        <f t="shared" si="150"/>
        <v>0</v>
      </c>
      <c r="FG126" s="75">
        <f t="shared" si="151"/>
        <v>0.07391752638</v>
      </c>
      <c r="FH126" s="50">
        <f t="shared" si="152"/>
        <v>6.283185307</v>
      </c>
      <c r="FI126" s="72">
        <f t="shared" si="153"/>
        <v>6.283185307</v>
      </c>
      <c r="FJ126" s="72">
        <f t="shared" si="154"/>
        <v>0</v>
      </c>
      <c r="FK126" s="72">
        <f t="shared" si="155"/>
        <v>0</v>
      </c>
      <c r="FL126" s="73">
        <f t="shared" si="156"/>
        <v>17.18934117</v>
      </c>
      <c r="FM126" s="74">
        <f t="shared" si="157"/>
        <v>17.18934117</v>
      </c>
      <c r="FN126" s="75">
        <f t="shared" si="158"/>
        <v>-17.18934117</v>
      </c>
      <c r="FO126" s="75">
        <f t="shared" si="159"/>
        <v>0</v>
      </c>
      <c r="FP126" s="75">
        <f t="shared" si="160"/>
        <v>3.141592654</v>
      </c>
      <c r="FQ126" s="75">
        <f t="shared" si="161"/>
        <v>17.18934117</v>
      </c>
      <c r="FR126" s="76">
        <f t="shared" si="162"/>
        <v>1.001021844</v>
      </c>
      <c r="FS126" s="76">
        <f t="shared" si="163"/>
        <v>0</v>
      </c>
      <c r="FT126" s="76">
        <f t="shared" si="164"/>
        <v>0</v>
      </c>
      <c r="FU126" s="77">
        <f t="shared" si="165"/>
        <v>1.001021844</v>
      </c>
      <c r="FV126" s="50">
        <f t="shared" si="166"/>
        <v>0</v>
      </c>
      <c r="FW126" s="50">
        <f t="shared" si="167"/>
        <v>0</v>
      </c>
      <c r="FX126" s="72">
        <f t="shared" si="168"/>
        <v>0</v>
      </c>
      <c r="FY126" s="72">
        <f t="shared" si="169"/>
        <v>0</v>
      </c>
      <c r="FZ126" s="72">
        <f t="shared" si="170"/>
        <v>0</v>
      </c>
      <c r="GA126" s="73">
        <f t="shared" si="171"/>
        <v>1.001021844</v>
      </c>
      <c r="GB126" s="73">
        <f t="shared" si="172"/>
        <v>13.52859124</v>
      </c>
      <c r="GC126" s="74">
        <f t="shared" si="173"/>
        <v>13.54241535</v>
      </c>
      <c r="GD126" s="75">
        <f t="shared" si="174"/>
        <v>1.504712817</v>
      </c>
      <c r="GE126" s="75">
        <f t="shared" si="175"/>
        <v>0</v>
      </c>
      <c r="GF126" s="75">
        <f t="shared" si="176"/>
        <v>0</v>
      </c>
      <c r="GG126" s="75">
        <f t="shared" si="177"/>
        <v>1.504712817</v>
      </c>
      <c r="GH126" s="78">
        <f t="shared" si="178"/>
        <v>-0.5</v>
      </c>
      <c r="GI126" s="78">
        <f t="shared" si="179"/>
        <v>-0.8660254038</v>
      </c>
      <c r="GJ126" s="78">
        <f t="shared" si="180"/>
        <v>-2.094395102</v>
      </c>
      <c r="GK126" s="78">
        <f t="shared" si="181"/>
        <v>1</v>
      </c>
      <c r="GL126" s="79">
        <f t="shared" si="182"/>
        <v>-0.5</v>
      </c>
      <c r="GM126" s="79">
        <f t="shared" si="183"/>
        <v>0.8660254038</v>
      </c>
      <c r="GN126" s="79">
        <f t="shared" si="184"/>
        <v>2.094395102</v>
      </c>
      <c r="GO126" s="79">
        <f t="shared" si="185"/>
        <v>1</v>
      </c>
      <c r="GP126" s="50">
        <f t="shared" si="186"/>
        <v>-2.094395102</v>
      </c>
      <c r="GQ126" s="50">
        <f t="shared" si="187"/>
        <v>0</v>
      </c>
      <c r="GR126" s="72">
        <f t="shared" si="188"/>
        <v>-2.094395102</v>
      </c>
      <c r="GS126" s="72">
        <f t="shared" si="189"/>
        <v>-2.094395102</v>
      </c>
      <c r="GT126" s="72">
        <f t="shared" si="190"/>
        <v>-2.094395102</v>
      </c>
      <c r="GU126" s="73">
        <f t="shared" si="191"/>
        <v>1</v>
      </c>
      <c r="GV126" s="73">
        <f t="shared" si="192"/>
        <v>0.07391752638</v>
      </c>
      <c r="GW126" s="74">
        <f t="shared" si="193"/>
        <v>0.07391752638</v>
      </c>
      <c r="GX126" s="75">
        <f t="shared" si="194"/>
        <v>-0.03695876319</v>
      </c>
      <c r="GY126" s="75">
        <f t="shared" si="195"/>
        <v>-0.06401445563</v>
      </c>
      <c r="GZ126" s="75">
        <f t="shared" si="196"/>
        <v>-2.094395102</v>
      </c>
      <c r="HA126" s="75">
        <f t="shared" si="197"/>
        <v>0.07391752638</v>
      </c>
      <c r="HB126" s="50">
        <f t="shared" si="198"/>
        <v>2.094395102</v>
      </c>
      <c r="HC126" s="50">
        <f t="shared" si="199"/>
        <v>0</v>
      </c>
      <c r="HD126" s="72">
        <f t="shared" si="200"/>
        <v>2.094395102</v>
      </c>
      <c r="HE126" s="72">
        <f t="shared" si="201"/>
        <v>2.094395102</v>
      </c>
      <c r="HF126" s="72">
        <f t="shared" si="202"/>
        <v>2.094395102</v>
      </c>
      <c r="HG126" s="73">
        <f t="shared" si="203"/>
        <v>1</v>
      </c>
      <c r="HH126" s="73">
        <f t="shared" si="204"/>
        <v>1.504712817</v>
      </c>
      <c r="HI126" s="74">
        <f t="shared" si="205"/>
        <v>1.504712817</v>
      </c>
      <c r="HJ126" s="75">
        <f t="shared" si="206"/>
        <v>-0.7523564084</v>
      </c>
      <c r="HK126" s="75">
        <f t="shared" si="207"/>
        <v>1.303119525</v>
      </c>
      <c r="HL126" s="75">
        <f t="shared" si="208"/>
        <v>2.094395102</v>
      </c>
      <c r="HM126" s="75">
        <f t="shared" si="209"/>
        <v>1.504712817</v>
      </c>
      <c r="HN126" s="50">
        <f t="shared" si="210"/>
        <v>2.094395102</v>
      </c>
      <c r="HO126" s="50">
        <f t="shared" si="211"/>
        <v>0</v>
      </c>
      <c r="HP126" s="72">
        <f t="shared" si="212"/>
        <v>2.094395102</v>
      </c>
      <c r="HQ126" s="72">
        <f t="shared" si="213"/>
        <v>2.094395102</v>
      </c>
      <c r="HR126" s="72">
        <f t="shared" si="214"/>
        <v>2.094395102</v>
      </c>
      <c r="HS126" s="73">
        <f t="shared" si="215"/>
        <v>1</v>
      </c>
      <c r="HT126" s="73">
        <f t="shared" si="216"/>
        <v>0.07391752638</v>
      </c>
      <c r="HU126" s="74">
        <f t="shared" si="217"/>
        <v>0.07391752638</v>
      </c>
      <c r="HV126" s="75">
        <f t="shared" si="218"/>
        <v>-0.03695876319</v>
      </c>
      <c r="HW126" s="75">
        <f t="shared" si="219"/>
        <v>0.06401445563</v>
      </c>
      <c r="HX126" s="75">
        <f t="shared" si="220"/>
        <v>2.094395102</v>
      </c>
      <c r="HY126" s="75">
        <f t="shared" si="221"/>
        <v>0.07391752638</v>
      </c>
      <c r="HZ126" s="50">
        <f t="shared" si="222"/>
        <v>-2.094395102</v>
      </c>
      <c r="IA126" s="50">
        <f t="shared" si="223"/>
        <v>0</v>
      </c>
      <c r="IB126" s="72">
        <f t="shared" si="224"/>
        <v>-2.094395102</v>
      </c>
      <c r="IC126" s="72">
        <f t="shared" si="225"/>
        <v>-2.094395102</v>
      </c>
      <c r="ID126" s="72">
        <f t="shared" si="226"/>
        <v>-2.094395102</v>
      </c>
      <c r="IE126" s="73">
        <f t="shared" si="227"/>
        <v>1</v>
      </c>
      <c r="IF126" s="73">
        <f t="shared" si="228"/>
        <v>1.504712817</v>
      </c>
      <c r="IG126" s="74">
        <f t="shared" si="229"/>
        <v>1.504712817</v>
      </c>
      <c r="IH126" s="75">
        <f t="shared" si="230"/>
        <v>-0.7523564084</v>
      </c>
      <c r="II126" s="75">
        <f t="shared" si="231"/>
        <v>-1.303119525</v>
      </c>
      <c r="IJ126" s="75">
        <f t="shared" si="232"/>
        <v>-2.094395102</v>
      </c>
      <c r="IK126" s="75">
        <f t="shared" si="233"/>
        <v>1.504712817</v>
      </c>
    </row>
    <row r="127" ht="12.75" customHeight="1">
      <c r="A127" s="80">
        <f>'Cubic Input'!P131</f>
        <v>0.1421007032</v>
      </c>
      <c r="B127" s="80">
        <f>'Cubic Input'!Q131</f>
        <v>-0.067611858</v>
      </c>
      <c r="C127" s="80">
        <f>'Cubic Input'!R131</f>
        <v>0.8642853692</v>
      </c>
      <c r="D127" s="80">
        <f>'Cubic Input'!S131</f>
        <v>0.05606903145</v>
      </c>
      <c r="E127" s="80">
        <f t="shared" ref="E127:H127" si="2202">0</f>
        <v>0</v>
      </c>
      <c r="F127" s="80">
        <f t="shared" si="2202"/>
        <v>0</v>
      </c>
      <c r="G127" s="80">
        <f t="shared" si="2202"/>
        <v>0</v>
      </c>
      <c r="H127" s="81">
        <f t="shared" si="2202"/>
        <v>0</v>
      </c>
      <c r="I127" s="65">
        <f>'Cubic Input'!M131</f>
        <v>-0.06429515333</v>
      </c>
      <c r="J127" s="66">
        <f t="shared" si="27"/>
        <v>-0.06450367195</v>
      </c>
      <c r="K127" s="66">
        <f t="shared" si="28"/>
        <v>0.2701530444</v>
      </c>
      <c r="L127" s="67">
        <f t="shared" si="29"/>
        <v>-0.06450367195</v>
      </c>
      <c r="M127" s="67">
        <f t="shared" si="30"/>
        <v>0</v>
      </c>
      <c r="N127" s="68">
        <f t="shared" si="31"/>
        <v>0.2701530444</v>
      </c>
      <c r="O127" s="68">
        <f t="shared" si="32"/>
        <v>-2.458469521</v>
      </c>
      <c r="P127" s="69">
        <f t="shared" si="33"/>
        <v>0.2701530444</v>
      </c>
      <c r="Q127" s="69">
        <f t="shared" si="34"/>
        <v>2.458469521</v>
      </c>
      <c r="R127" s="70">
        <f t="shared" ref="R127:U127" si="2203">ATAN2(A127,E127)</f>
        <v>0</v>
      </c>
      <c r="S127" s="70">
        <f t="shared" si="2203"/>
        <v>3.141592654</v>
      </c>
      <c r="T127" s="70">
        <f t="shared" si="2203"/>
        <v>0</v>
      </c>
      <c r="U127" s="70">
        <f t="shared" si="2203"/>
        <v>0</v>
      </c>
      <c r="V127" s="70">
        <f t="shared" ref="V127:Y127" si="2204">SQRT(POWER(A127,2)+POWER(E127,2))</f>
        <v>0.1421007032</v>
      </c>
      <c r="W127" s="70">
        <f t="shared" si="2204"/>
        <v>0.067611858</v>
      </c>
      <c r="X127" s="70">
        <f t="shared" si="2204"/>
        <v>0.8642853692</v>
      </c>
      <c r="Y127" s="70">
        <f t="shared" si="2204"/>
        <v>0.05606903145</v>
      </c>
      <c r="Z127" s="71">
        <f t="shared" ref="Z127:AC127" si="2205">R127-$R127</f>
        <v>0</v>
      </c>
      <c r="AA127" s="71">
        <f t="shared" si="2205"/>
        <v>3.141592654</v>
      </c>
      <c r="AB127" s="71">
        <f t="shared" si="2205"/>
        <v>0</v>
      </c>
      <c r="AC127" s="71">
        <f t="shared" si="2205"/>
        <v>0</v>
      </c>
      <c r="AD127" s="71">
        <f t="shared" ref="AD127:AG127" si="2206">V127/$V127</f>
        <v>1</v>
      </c>
      <c r="AE127" s="71">
        <f t="shared" si="2206"/>
        <v>0.4758024169</v>
      </c>
      <c r="AF127" s="71">
        <f t="shared" si="2206"/>
        <v>6.082203325</v>
      </c>
      <c r="AG127" s="71">
        <f t="shared" si="2206"/>
        <v>0.3945725124</v>
      </c>
      <c r="AH127" s="80">
        <f t="shared" ref="AH127:AK127" si="2207">AD127*COS(Z127)</f>
        <v>1</v>
      </c>
      <c r="AI127" s="80">
        <f t="shared" si="2207"/>
        <v>-0.4758024169</v>
      </c>
      <c r="AJ127" s="80">
        <f t="shared" si="2207"/>
        <v>6.082203325</v>
      </c>
      <c r="AK127" s="80">
        <f t="shared" si="2207"/>
        <v>0.3945725124</v>
      </c>
      <c r="AL127" s="80">
        <f t="shared" ref="AL127:AO127" si="2208">AD127*SIN(Z127)</f>
        <v>0</v>
      </c>
      <c r="AM127" s="80">
        <f t="shared" si="2208"/>
        <v>0</v>
      </c>
      <c r="AN127" s="80">
        <f t="shared" si="2208"/>
        <v>0</v>
      </c>
      <c r="AO127" s="80">
        <f t="shared" si="2208"/>
        <v>0</v>
      </c>
      <c r="AP127" s="50">
        <f t="shared" si="41"/>
        <v>9.424777961</v>
      </c>
      <c r="AQ127" s="72">
        <f t="shared" si="42"/>
        <v>9.424777961</v>
      </c>
      <c r="AR127" s="72">
        <f t="shared" si="43"/>
        <v>3.141592654</v>
      </c>
      <c r="AS127" s="72">
        <f t="shared" si="44"/>
        <v>3.141592654</v>
      </c>
      <c r="AT127" s="73">
        <f t="shared" si="45"/>
        <v>0.107715929</v>
      </c>
      <c r="AU127" s="74">
        <f t="shared" si="46"/>
        <v>0.107715929</v>
      </c>
      <c r="AV127" s="75">
        <f t="shared" si="47"/>
        <v>0.2154318579</v>
      </c>
      <c r="AW127" s="75">
        <f t="shared" si="48"/>
        <v>0</v>
      </c>
      <c r="AX127" s="75">
        <f t="shared" si="49"/>
        <v>0</v>
      </c>
      <c r="AY127" s="75">
        <f t="shared" si="50"/>
        <v>0.2154318579</v>
      </c>
      <c r="AZ127" s="50">
        <f t="shared" ref="AZ127:BA127" si="2209">AZ$1*AA127</f>
        <v>3.141592654</v>
      </c>
      <c r="BA127" s="50">
        <f t="shared" si="2209"/>
        <v>0</v>
      </c>
      <c r="BB127" s="72">
        <f t="shared" si="52"/>
        <v>3.141592654</v>
      </c>
      <c r="BC127" s="72">
        <f t="shared" si="53"/>
        <v>3.141592654</v>
      </c>
      <c r="BD127" s="72">
        <f t="shared" si="54"/>
        <v>3.141592654</v>
      </c>
      <c r="BE127" s="73">
        <f t="shared" ref="BE127:BF127" si="2210">POWER(AE127,BE$1)</f>
        <v>0.4758024169</v>
      </c>
      <c r="BF127" s="73">
        <f t="shared" si="2210"/>
        <v>6.082203325</v>
      </c>
      <c r="BG127" s="74">
        <f t="shared" si="56"/>
        <v>2.893927042</v>
      </c>
      <c r="BH127" s="75">
        <f t="shared" si="57"/>
        <v>-26.04534338</v>
      </c>
      <c r="BI127" s="75">
        <f t="shared" si="58"/>
        <v>0</v>
      </c>
      <c r="BJ127" s="75">
        <f t="shared" si="59"/>
        <v>3.141592654</v>
      </c>
      <c r="BK127" s="75">
        <f t="shared" si="60"/>
        <v>26.04534338</v>
      </c>
      <c r="BL127" s="50">
        <f t="shared" si="61"/>
        <v>0</v>
      </c>
      <c r="BM127" s="72">
        <f t="shared" si="62"/>
        <v>0</v>
      </c>
      <c r="BN127" s="72">
        <f t="shared" si="63"/>
        <v>0</v>
      </c>
      <c r="BO127" s="72">
        <f t="shared" si="64"/>
        <v>0</v>
      </c>
      <c r="BP127" s="73">
        <f t="shared" si="65"/>
        <v>0.3945725124</v>
      </c>
      <c r="BQ127" s="74">
        <f t="shared" si="66"/>
        <v>0.3945725124</v>
      </c>
      <c r="BR127" s="75">
        <f t="shared" si="67"/>
        <v>-10.65345783</v>
      </c>
      <c r="BS127" s="75">
        <f t="shared" si="68"/>
        <v>0</v>
      </c>
      <c r="BT127" s="75">
        <f t="shared" si="69"/>
        <v>3.141592654</v>
      </c>
      <c r="BU127" s="75">
        <f t="shared" si="70"/>
        <v>10.65345783</v>
      </c>
      <c r="BV127" s="76">
        <f t="shared" ref="BV127:BW127" si="2211">AV127+BH127+BR127</f>
        <v>-36.48336935</v>
      </c>
      <c r="BW127" s="76">
        <f t="shared" si="2211"/>
        <v>0</v>
      </c>
      <c r="BX127" s="76">
        <f t="shared" si="72"/>
        <v>3.141592654</v>
      </c>
      <c r="BY127" s="77">
        <f t="shared" si="73"/>
        <v>36.48336935</v>
      </c>
      <c r="BZ127" s="50">
        <f t="shared" ref="BZ127:CA127" si="2212">BZ$1*AA127</f>
        <v>6.283185307</v>
      </c>
      <c r="CA127" s="50">
        <f t="shared" si="2212"/>
        <v>0</v>
      </c>
      <c r="CB127" s="72">
        <f t="shared" si="75"/>
        <v>6.283185307</v>
      </c>
      <c r="CC127" s="72">
        <f t="shared" si="76"/>
        <v>0</v>
      </c>
      <c r="CD127" s="72">
        <f t="shared" si="77"/>
        <v>0</v>
      </c>
      <c r="CE127" s="73">
        <f t="shared" ref="CE127:CF127" si="2213">POWER(AE127,CE$1)</f>
        <v>0.2263879399</v>
      </c>
      <c r="CF127" s="73">
        <f t="shared" si="2213"/>
        <v>36.99319729</v>
      </c>
      <c r="CG127" s="74">
        <f t="shared" si="79"/>
        <v>8.374813724</v>
      </c>
      <c r="CH127" s="75">
        <f t="shared" si="80"/>
        <v>-8.374813724</v>
      </c>
      <c r="CI127" s="75">
        <f t="shared" si="81"/>
        <v>0</v>
      </c>
      <c r="CJ127" s="75">
        <f t="shared" si="82"/>
        <v>3.141592654</v>
      </c>
      <c r="CK127" s="75">
        <f t="shared" si="83"/>
        <v>8.374813724</v>
      </c>
      <c r="CL127" s="50">
        <f t="shared" si="84"/>
        <v>0</v>
      </c>
      <c r="CM127" s="72">
        <f t="shared" si="85"/>
        <v>0</v>
      </c>
      <c r="CN127" s="72">
        <f t="shared" si="86"/>
        <v>0</v>
      </c>
      <c r="CO127" s="72">
        <f t="shared" si="87"/>
        <v>0</v>
      </c>
      <c r="CP127" s="73">
        <f t="shared" si="88"/>
        <v>225.0001475</v>
      </c>
      <c r="CQ127" s="74">
        <f t="shared" si="89"/>
        <v>225.0001475</v>
      </c>
      <c r="CR127" s="75">
        <f t="shared" si="90"/>
        <v>900.0005902</v>
      </c>
      <c r="CS127" s="75">
        <f t="shared" si="91"/>
        <v>0</v>
      </c>
      <c r="CT127" s="75">
        <f t="shared" si="92"/>
        <v>0</v>
      </c>
      <c r="CU127" s="75">
        <f t="shared" si="93"/>
        <v>900.0005902</v>
      </c>
      <c r="CV127" s="50">
        <f t="shared" si="94"/>
        <v>9.424777961</v>
      </c>
      <c r="CW127" s="50">
        <f t="shared" si="95"/>
        <v>0</v>
      </c>
      <c r="CX127" s="72">
        <f t="shared" si="96"/>
        <v>9.424777961</v>
      </c>
      <c r="CY127" s="72">
        <f t="shared" si="97"/>
        <v>3.141592654</v>
      </c>
      <c r="CZ127" s="72">
        <f t="shared" si="98"/>
        <v>3.141592654</v>
      </c>
      <c r="DA127" s="73">
        <f t="shared" si="99"/>
        <v>0.107715929</v>
      </c>
      <c r="DB127" s="73">
        <f t="shared" si="100"/>
        <v>0.3945725124</v>
      </c>
      <c r="DC127" s="74">
        <f t="shared" si="101"/>
        <v>0.04250174471</v>
      </c>
      <c r="DD127" s="75">
        <f t="shared" si="102"/>
        <v>-0.1700069788</v>
      </c>
      <c r="DE127" s="75">
        <f t="shared" si="103"/>
        <v>0</v>
      </c>
      <c r="DF127" s="75">
        <f t="shared" si="104"/>
        <v>3.141592654</v>
      </c>
      <c r="DG127" s="75">
        <f t="shared" si="105"/>
        <v>0.1700069788</v>
      </c>
      <c r="DH127" s="50">
        <f t="shared" ref="DH127:DJ127" si="2214">DH$1*AA127</f>
        <v>3.141592654</v>
      </c>
      <c r="DI127" s="50">
        <f t="shared" si="2214"/>
        <v>0</v>
      </c>
      <c r="DJ127" s="50">
        <f t="shared" si="2214"/>
        <v>0</v>
      </c>
      <c r="DK127" s="72">
        <f t="shared" si="107"/>
        <v>3.141592654</v>
      </c>
      <c r="DL127" s="72">
        <f t="shared" si="108"/>
        <v>3.141592654</v>
      </c>
      <c r="DM127" s="72">
        <f t="shared" si="109"/>
        <v>3.141592654</v>
      </c>
      <c r="DN127" s="73">
        <f t="shared" ref="DN127:DP127" si="2215">POWER(AE127,DN$1)</f>
        <v>0.4758024169</v>
      </c>
      <c r="DO127" s="73">
        <f t="shared" si="2215"/>
        <v>6.082203325</v>
      </c>
      <c r="DP127" s="73">
        <f t="shared" si="2215"/>
        <v>0.3945725124</v>
      </c>
      <c r="DQ127" s="74">
        <f t="shared" si="111"/>
        <v>1.141864064</v>
      </c>
      <c r="DR127" s="75">
        <f t="shared" si="112"/>
        <v>20.55355314</v>
      </c>
      <c r="DS127" s="75">
        <f t="shared" si="113"/>
        <v>0</v>
      </c>
      <c r="DT127" s="75">
        <f t="shared" si="114"/>
        <v>0</v>
      </c>
      <c r="DU127" s="75">
        <f t="shared" si="115"/>
        <v>20.55355314</v>
      </c>
      <c r="DV127" s="50">
        <f t="shared" si="116"/>
        <v>0</v>
      </c>
      <c r="DW127" s="72">
        <f t="shared" si="117"/>
        <v>0</v>
      </c>
      <c r="DX127" s="72">
        <f t="shared" si="118"/>
        <v>0</v>
      </c>
      <c r="DY127" s="72">
        <f t="shared" si="119"/>
        <v>0</v>
      </c>
      <c r="DZ127" s="73">
        <f t="shared" si="120"/>
        <v>0.1556874675</v>
      </c>
      <c r="EA127" s="74">
        <f t="shared" si="121"/>
        <v>0.1556874675</v>
      </c>
      <c r="EB127" s="75">
        <f t="shared" si="122"/>
        <v>4.203561623</v>
      </c>
      <c r="EC127" s="75">
        <f t="shared" si="123"/>
        <v>0</v>
      </c>
      <c r="ED127" s="75">
        <f t="shared" si="124"/>
        <v>0</v>
      </c>
      <c r="EE127" s="75">
        <f t="shared" si="125"/>
        <v>4.203561623</v>
      </c>
      <c r="EF127" s="76">
        <f t="shared" ref="EF127:EG127" si="2216">CH127+CR127+DD127+DR127+EB127</f>
        <v>916.2128843</v>
      </c>
      <c r="EG127" s="76">
        <f t="shared" si="2216"/>
        <v>0</v>
      </c>
      <c r="EH127" s="76">
        <f t="shared" si="127"/>
        <v>0</v>
      </c>
      <c r="EI127" s="77">
        <f t="shared" si="128"/>
        <v>916.2128843</v>
      </c>
      <c r="EJ127" s="50">
        <f t="shared" si="129"/>
        <v>0</v>
      </c>
      <c r="EK127" s="72">
        <f t="shared" si="130"/>
        <v>0</v>
      </c>
      <c r="EL127" s="72">
        <f t="shared" si="131"/>
        <v>0</v>
      </c>
      <c r="EM127" s="72">
        <f t="shared" si="132"/>
        <v>0</v>
      </c>
      <c r="EN127" s="73">
        <f t="shared" si="133"/>
        <v>30.26900864</v>
      </c>
      <c r="EO127" s="74">
        <f t="shared" si="134"/>
        <v>30.26900864</v>
      </c>
      <c r="EP127" s="75">
        <f t="shared" si="135"/>
        <v>157.2823826</v>
      </c>
      <c r="EQ127" s="75">
        <f t="shared" si="136"/>
        <v>0</v>
      </c>
      <c r="ER127" s="75">
        <f t="shared" si="137"/>
        <v>0</v>
      </c>
      <c r="ES127" s="75">
        <f t="shared" si="138"/>
        <v>157.2823826</v>
      </c>
      <c r="ET127" s="76">
        <f t="shared" ref="ET127:EU127" si="2217">BV127+EP127</f>
        <v>120.7990132</v>
      </c>
      <c r="EU127" s="76">
        <f t="shared" si="2217"/>
        <v>0</v>
      </c>
      <c r="EV127" s="76">
        <f t="shared" si="140"/>
        <v>0</v>
      </c>
      <c r="EW127" s="77">
        <f t="shared" si="141"/>
        <v>120.7990132</v>
      </c>
      <c r="EX127" s="50">
        <f t="shared" si="142"/>
        <v>0</v>
      </c>
      <c r="EY127" s="72">
        <f t="shared" si="143"/>
        <v>0</v>
      </c>
      <c r="EZ127" s="72">
        <f t="shared" si="144"/>
        <v>0</v>
      </c>
      <c r="FA127" s="72">
        <f t="shared" si="145"/>
        <v>0</v>
      </c>
      <c r="FB127" s="73">
        <f t="shared" si="146"/>
        <v>4.943347363</v>
      </c>
      <c r="FC127" s="74">
        <f t="shared" si="147"/>
        <v>4.943347363</v>
      </c>
      <c r="FD127" s="75">
        <f t="shared" si="148"/>
        <v>1.307845801</v>
      </c>
      <c r="FE127" s="75">
        <f t="shared" si="149"/>
        <v>0</v>
      </c>
      <c r="FF127" s="75">
        <f t="shared" si="150"/>
        <v>0</v>
      </c>
      <c r="FG127" s="75">
        <f t="shared" si="151"/>
        <v>1.307845801</v>
      </c>
      <c r="FH127" s="50">
        <f t="shared" si="152"/>
        <v>6.283185307</v>
      </c>
      <c r="FI127" s="72">
        <f t="shared" si="153"/>
        <v>6.283185307</v>
      </c>
      <c r="FJ127" s="72">
        <f t="shared" si="154"/>
        <v>0</v>
      </c>
      <c r="FK127" s="72">
        <f t="shared" si="155"/>
        <v>0</v>
      </c>
      <c r="FL127" s="73">
        <f t="shared" si="156"/>
        <v>0.2263879399</v>
      </c>
      <c r="FM127" s="74">
        <f t="shared" si="157"/>
        <v>0.2263879399</v>
      </c>
      <c r="FN127" s="75">
        <f t="shared" si="158"/>
        <v>-0.2263879399</v>
      </c>
      <c r="FO127" s="75">
        <f t="shared" si="159"/>
        <v>0</v>
      </c>
      <c r="FP127" s="75">
        <f t="shared" si="160"/>
        <v>3.141592654</v>
      </c>
      <c r="FQ127" s="75">
        <f t="shared" si="161"/>
        <v>0.2263879399</v>
      </c>
      <c r="FR127" s="76">
        <f t="shared" si="162"/>
        <v>18.02022204</v>
      </c>
      <c r="FS127" s="76">
        <f t="shared" si="163"/>
        <v>0</v>
      </c>
      <c r="FT127" s="76">
        <f t="shared" si="164"/>
        <v>0</v>
      </c>
      <c r="FU127" s="77">
        <f t="shared" si="165"/>
        <v>18.02022204</v>
      </c>
      <c r="FV127" s="50">
        <f t="shared" si="166"/>
        <v>0</v>
      </c>
      <c r="FW127" s="50">
        <f t="shared" si="167"/>
        <v>0</v>
      </c>
      <c r="FX127" s="72">
        <f t="shared" si="168"/>
        <v>0</v>
      </c>
      <c r="FY127" s="72">
        <f t="shared" si="169"/>
        <v>0</v>
      </c>
      <c r="FZ127" s="72">
        <f t="shared" si="170"/>
        <v>0</v>
      </c>
      <c r="GA127" s="73">
        <f t="shared" si="171"/>
        <v>18.02022204</v>
      </c>
      <c r="GB127" s="73">
        <f t="shared" si="172"/>
        <v>0.7646161339</v>
      </c>
      <c r="GC127" s="74">
        <f t="shared" si="173"/>
        <v>13.77855251</v>
      </c>
      <c r="GD127" s="75">
        <f t="shared" si="174"/>
        <v>1.530950278</v>
      </c>
      <c r="GE127" s="75">
        <f t="shared" si="175"/>
        <v>0</v>
      </c>
      <c r="GF127" s="75">
        <f t="shared" si="176"/>
        <v>0</v>
      </c>
      <c r="GG127" s="75">
        <f t="shared" si="177"/>
        <v>1.530950278</v>
      </c>
      <c r="GH127" s="78">
        <f t="shared" si="178"/>
        <v>-0.5</v>
      </c>
      <c r="GI127" s="78">
        <f t="shared" si="179"/>
        <v>-0.8660254038</v>
      </c>
      <c r="GJ127" s="78">
        <f t="shared" si="180"/>
        <v>-2.094395102</v>
      </c>
      <c r="GK127" s="78">
        <f t="shared" si="181"/>
        <v>1</v>
      </c>
      <c r="GL127" s="79">
        <f t="shared" si="182"/>
        <v>-0.5</v>
      </c>
      <c r="GM127" s="79">
        <f t="shared" si="183"/>
        <v>0.8660254038</v>
      </c>
      <c r="GN127" s="79">
        <f t="shared" si="184"/>
        <v>2.094395102</v>
      </c>
      <c r="GO127" s="79">
        <f t="shared" si="185"/>
        <v>1</v>
      </c>
      <c r="GP127" s="50">
        <f t="shared" si="186"/>
        <v>-2.094395102</v>
      </c>
      <c r="GQ127" s="50">
        <f t="shared" si="187"/>
        <v>0</v>
      </c>
      <c r="GR127" s="72">
        <f t="shared" si="188"/>
        <v>-2.094395102</v>
      </c>
      <c r="GS127" s="72">
        <f t="shared" si="189"/>
        <v>-2.094395102</v>
      </c>
      <c r="GT127" s="72">
        <f t="shared" si="190"/>
        <v>-2.094395102</v>
      </c>
      <c r="GU127" s="73">
        <f t="shared" si="191"/>
        <v>1</v>
      </c>
      <c r="GV127" s="73">
        <f t="shared" si="192"/>
        <v>1.307845801</v>
      </c>
      <c r="GW127" s="74">
        <f t="shared" si="193"/>
        <v>1.307845801</v>
      </c>
      <c r="GX127" s="75">
        <f t="shared" si="194"/>
        <v>-0.6539229004</v>
      </c>
      <c r="GY127" s="75">
        <f t="shared" si="195"/>
        <v>-1.132627688</v>
      </c>
      <c r="GZ127" s="75">
        <f t="shared" si="196"/>
        <v>-2.094395102</v>
      </c>
      <c r="HA127" s="75">
        <f t="shared" si="197"/>
        <v>1.307845801</v>
      </c>
      <c r="HB127" s="50">
        <f t="shared" si="198"/>
        <v>2.094395102</v>
      </c>
      <c r="HC127" s="50">
        <f t="shared" si="199"/>
        <v>0</v>
      </c>
      <c r="HD127" s="72">
        <f t="shared" si="200"/>
        <v>2.094395102</v>
      </c>
      <c r="HE127" s="72">
        <f t="shared" si="201"/>
        <v>2.094395102</v>
      </c>
      <c r="HF127" s="72">
        <f t="shared" si="202"/>
        <v>2.094395102</v>
      </c>
      <c r="HG127" s="73">
        <f t="shared" si="203"/>
        <v>1</v>
      </c>
      <c r="HH127" s="73">
        <f t="shared" si="204"/>
        <v>1.530950278</v>
      </c>
      <c r="HI127" s="74">
        <f t="shared" si="205"/>
        <v>1.530950278</v>
      </c>
      <c r="HJ127" s="75">
        <f t="shared" si="206"/>
        <v>-0.7654751392</v>
      </c>
      <c r="HK127" s="75">
        <f t="shared" si="207"/>
        <v>1.325841833</v>
      </c>
      <c r="HL127" s="75">
        <f t="shared" si="208"/>
        <v>2.094395102</v>
      </c>
      <c r="HM127" s="75">
        <f t="shared" si="209"/>
        <v>1.530950278</v>
      </c>
      <c r="HN127" s="50">
        <f t="shared" si="210"/>
        <v>2.094395102</v>
      </c>
      <c r="HO127" s="50">
        <f t="shared" si="211"/>
        <v>0</v>
      </c>
      <c r="HP127" s="72">
        <f t="shared" si="212"/>
        <v>2.094395102</v>
      </c>
      <c r="HQ127" s="72">
        <f t="shared" si="213"/>
        <v>2.094395102</v>
      </c>
      <c r="HR127" s="72">
        <f t="shared" si="214"/>
        <v>2.094395102</v>
      </c>
      <c r="HS127" s="73">
        <f t="shared" si="215"/>
        <v>1</v>
      </c>
      <c r="HT127" s="73">
        <f t="shared" si="216"/>
        <v>1.307845801</v>
      </c>
      <c r="HU127" s="74">
        <f t="shared" si="217"/>
        <v>1.307845801</v>
      </c>
      <c r="HV127" s="75">
        <f t="shared" si="218"/>
        <v>-0.6539229004</v>
      </c>
      <c r="HW127" s="75">
        <f t="shared" si="219"/>
        <v>1.132627688</v>
      </c>
      <c r="HX127" s="75">
        <f t="shared" si="220"/>
        <v>2.094395102</v>
      </c>
      <c r="HY127" s="75">
        <f t="shared" si="221"/>
        <v>1.307845801</v>
      </c>
      <c r="HZ127" s="50">
        <f t="shared" si="222"/>
        <v>-2.094395102</v>
      </c>
      <c r="IA127" s="50">
        <f t="shared" si="223"/>
        <v>0</v>
      </c>
      <c r="IB127" s="72">
        <f t="shared" si="224"/>
        <v>-2.094395102</v>
      </c>
      <c r="IC127" s="72">
        <f t="shared" si="225"/>
        <v>-2.094395102</v>
      </c>
      <c r="ID127" s="72">
        <f t="shared" si="226"/>
        <v>-2.094395102</v>
      </c>
      <c r="IE127" s="73">
        <f t="shared" si="227"/>
        <v>1</v>
      </c>
      <c r="IF127" s="73">
        <f t="shared" si="228"/>
        <v>1.530950278</v>
      </c>
      <c r="IG127" s="74">
        <f t="shared" si="229"/>
        <v>1.530950278</v>
      </c>
      <c r="IH127" s="75">
        <f t="shared" si="230"/>
        <v>-0.7654751392</v>
      </c>
      <c r="II127" s="75">
        <f t="shared" si="231"/>
        <v>-1.325841833</v>
      </c>
      <c r="IJ127" s="75">
        <f t="shared" si="232"/>
        <v>-2.094395102</v>
      </c>
      <c r="IK127" s="75">
        <f t="shared" si="233"/>
        <v>1.530950278</v>
      </c>
    </row>
    <row r="128" ht="12.75" customHeight="1">
      <c r="A128" s="80">
        <f>'Cubic Input'!P132</f>
        <v>0.1421007032</v>
      </c>
      <c r="B128" s="80">
        <f>'Cubic Input'!Q132</f>
        <v>-0.5177070576</v>
      </c>
      <c r="C128" s="80">
        <f>'Cubic Input'!R132</f>
        <v>0.8449461378</v>
      </c>
      <c r="D128" s="80">
        <f>'Cubic Input'!S132</f>
        <v>-0.07420158195</v>
      </c>
      <c r="E128" s="80">
        <f t="shared" ref="E128:H128" si="2218">0</f>
        <v>0</v>
      </c>
      <c r="F128" s="80">
        <f t="shared" si="2218"/>
        <v>0</v>
      </c>
      <c r="G128" s="80">
        <f t="shared" si="2218"/>
        <v>0</v>
      </c>
      <c r="H128" s="81">
        <f t="shared" si="2218"/>
        <v>0</v>
      </c>
      <c r="I128" s="65">
        <f>'Cubic Input'!M132</f>
        <v>0.1046613728</v>
      </c>
      <c r="J128" s="66">
        <f t="shared" si="27"/>
        <v>0.09297998242</v>
      </c>
      <c r="K128" s="66">
        <f t="shared" si="28"/>
        <v>1.775130332</v>
      </c>
      <c r="L128" s="67">
        <f t="shared" si="29"/>
        <v>0.09297998242</v>
      </c>
      <c r="M128" s="67">
        <f t="shared" si="30"/>
        <v>0</v>
      </c>
      <c r="N128" s="68">
        <f t="shared" si="31"/>
        <v>1.775130332</v>
      </c>
      <c r="O128" s="68">
        <f t="shared" si="32"/>
        <v>-1.570005478</v>
      </c>
      <c r="P128" s="69">
        <f t="shared" si="33"/>
        <v>1.775130332</v>
      </c>
      <c r="Q128" s="69">
        <f t="shared" si="34"/>
        <v>1.570005478</v>
      </c>
      <c r="R128" s="70">
        <f t="shared" ref="R128:U128" si="2219">ATAN2(A128,E128)</f>
        <v>0</v>
      </c>
      <c r="S128" s="70">
        <f t="shared" si="2219"/>
        <v>3.141592654</v>
      </c>
      <c r="T128" s="70">
        <f t="shared" si="2219"/>
        <v>0</v>
      </c>
      <c r="U128" s="70">
        <f t="shared" si="2219"/>
        <v>3.141592654</v>
      </c>
      <c r="V128" s="70">
        <f t="shared" ref="V128:Y128" si="2220">SQRT(POWER(A128,2)+POWER(E128,2))</f>
        <v>0.1421007032</v>
      </c>
      <c r="W128" s="70">
        <f t="shared" si="2220"/>
        <v>0.5177070576</v>
      </c>
      <c r="X128" s="70">
        <f t="shared" si="2220"/>
        <v>0.8449461378</v>
      </c>
      <c r="Y128" s="70">
        <f t="shared" si="2220"/>
        <v>0.07420158195</v>
      </c>
      <c r="Z128" s="71">
        <f t="shared" ref="Z128:AC128" si="2221">R128-$R128</f>
        <v>0</v>
      </c>
      <c r="AA128" s="71">
        <f t="shared" si="2221"/>
        <v>3.141592654</v>
      </c>
      <c r="AB128" s="71">
        <f t="shared" si="2221"/>
        <v>0</v>
      </c>
      <c r="AC128" s="71">
        <f t="shared" si="2221"/>
        <v>3.141592654</v>
      </c>
      <c r="AD128" s="71">
        <f t="shared" ref="AD128:AG128" si="2222">V128/$V128</f>
        <v>1</v>
      </c>
      <c r="AE128" s="71">
        <f t="shared" si="2222"/>
        <v>3.643240647</v>
      </c>
      <c r="AF128" s="71">
        <f t="shared" si="2222"/>
        <v>5.94610807</v>
      </c>
      <c r="AG128" s="71">
        <f t="shared" si="2222"/>
        <v>0.5221760365</v>
      </c>
      <c r="AH128" s="80">
        <f t="shared" ref="AH128:AK128" si="2223">AD128*COS(Z128)</f>
        <v>1</v>
      </c>
      <c r="AI128" s="80">
        <f t="shared" si="2223"/>
        <v>-3.643240647</v>
      </c>
      <c r="AJ128" s="80">
        <f t="shared" si="2223"/>
        <v>5.94610807</v>
      </c>
      <c r="AK128" s="80">
        <f t="shared" si="2223"/>
        <v>-0.5221760365</v>
      </c>
      <c r="AL128" s="80">
        <f t="shared" ref="AL128:AO128" si="2224">AD128*SIN(Z128)</f>
        <v>0</v>
      </c>
      <c r="AM128" s="80">
        <f t="shared" si="2224"/>
        <v>0</v>
      </c>
      <c r="AN128" s="80">
        <f t="shared" si="2224"/>
        <v>0</v>
      </c>
      <c r="AO128" s="80">
        <f t="shared" si="2224"/>
        <v>0</v>
      </c>
      <c r="AP128" s="50">
        <f t="shared" si="41"/>
        <v>9.424777961</v>
      </c>
      <c r="AQ128" s="72">
        <f t="shared" si="42"/>
        <v>9.424777961</v>
      </c>
      <c r="AR128" s="72">
        <f t="shared" si="43"/>
        <v>3.141592654</v>
      </c>
      <c r="AS128" s="72">
        <f t="shared" si="44"/>
        <v>3.141592654</v>
      </c>
      <c r="AT128" s="73">
        <f t="shared" si="45"/>
        <v>48.35747053</v>
      </c>
      <c r="AU128" s="74">
        <f t="shared" si="46"/>
        <v>48.35747053</v>
      </c>
      <c r="AV128" s="75">
        <f t="shared" si="47"/>
        <v>96.71494105</v>
      </c>
      <c r="AW128" s="75">
        <f t="shared" si="48"/>
        <v>0</v>
      </c>
      <c r="AX128" s="75">
        <f t="shared" si="49"/>
        <v>0</v>
      </c>
      <c r="AY128" s="75">
        <f t="shared" si="50"/>
        <v>96.71494105</v>
      </c>
      <c r="AZ128" s="50">
        <f t="shared" ref="AZ128:BA128" si="2225">AZ$1*AA128</f>
        <v>3.141592654</v>
      </c>
      <c r="BA128" s="50">
        <f t="shared" si="2225"/>
        <v>0</v>
      </c>
      <c r="BB128" s="72">
        <f t="shared" si="52"/>
        <v>3.141592654</v>
      </c>
      <c r="BC128" s="72">
        <f t="shared" si="53"/>
        <v>3.141592654</v>
      </c>
      <c r="BD128" s="72">
        <f t="shared" si="54"/>
        <v>3.141592654</v>
      </c>
      <c r="BE128" s="73">
        <f t="shared" ref="BE128:BF128" si="2226">POWER(AE128,BE$1)</f>
        <v>3.643240647</v>
      </c>
      <c r="BF128" s="73">
        <f t="shared" si="2226"/>
        <v>5.94610807</v>
      </c>
      <c r="BG128" s="74">
        <f t="shared" si="56"/>
        <v>21.66310261</v>
      </c>
      <c r="BH128" s="75">
        <f t="shared" si="57"/>
        <v>-194.9679235</v>
      </c>
      <c r="BI128" s="75">
        <f t="shared" si="58"/>
        <v>0</v>
      </c>
      <c r="BJ128" s="75">
        <f t="shared" si="59"/>
        <v>3.141592654</v>
      </c>
      <c r="BK128" s="75">
        <f t="shared" si="60"/>
        <v>194.9679235</v>
      </c>
      <c r="BL128" s="50">
        <f t="shared" si="61"/>
        <v>3.141592654</v>
      </c>
      <c r="BM128" s="72">
        <f t="shared" si="62"/>
        <v>3.141592654</v>
      </c>
      <c r="BN128" s="72">
        <f t="shared" si="63"/>
        <v>3.141592654</v>
      </c>
      <c r="BO128" s="72">
        <f t="shared" si="64"/>
        <v>3.141592654</v>
      </c>
      <c r="BP128" s="73">
        <f t="shared" si="65"/>
        <v>0.5221760365</v>
      </c>
      <c r="BQ128" s="74">
        <f t="shared" si="66"/>
        <v>0.5221760365</v>
      </c>
      <c r="BR128" s="75">
        <f t="shared" si="67"/>
        <v>14.09875298</v>
      </c>
      <c r="BS128" s="75">
        <f t="shared" si="68"/>
        <v>0</v>
      </c>
      <c r="BT128" s="75">
        <f t="shared" si="69"/>
        <v>0</v>
      </c>
      <c r="BU128" s="75">
        <f t="shared" si="70"/>
        <v>14.09875298</v>
      </c>
      <c r="BV128" s="76">
        <f t="shared" ref="BV128:BW128" si="2227">AV128+BH128+BR128</f>
        <v>-84.15422945</v>
      </c>
      <c r="BW128" s="76">
        <f t="shared" si="2227"/>
        <v>0</v>
      </c>
      <c r="BX128" s="76">
        <f t="shared" si="72"/>
        <v>3.141592654</v>
      </c>
      <c r="BY128" s="77">
        <f t="shared" si="73"/>
        <v>84.15422945</v>
      </c>
      <c r="BZ128" s="50">
        <f t="shared" ref="BZ128:CA128" si="2228">BZ$1*AA128</f>
        <v>6.283185307</v>
      </c>
      <c r="CA128" s="50">
        <f t="shared" si="2228"/>
        <v>0</v>
      </c>
      <c r="CB128" s="72">
        <f t="shared" si="75"/>
        <v>6.283185307</v>
      </c>
      <c r="CC128" s="72">
        <f t="shared" si="76"/>
        <v>0</v>
      </c>
      <c r="CD128" s="72">
        <f t="shared" si="77"/>
        <v>0</v>
      </c>
      <c r="CE128" s="73">
        <f t="shared" ref="CE128:CF128" si="2229">POWER(AE128,CE$1)</f>
        <v>13.27320241</v>
      </c>
      <c r="CF128" s="73">
        <f t="shared" si="2229"/>
        <v>35.35620118</v>
      </c>
      <c r="CG128" s="74">
        <f t="shared" si="79"/>
        <v>469.2900147</v>
      </c>
      <c r="CH128" s="75">
        <f t="shared" si="80"/>
        <v>-469.2900147</v>
      </c>
      <c r="CI128" s="75">
        <f t="shared" si="81"/>
        <v>0</v>
      </c>
      <c r="CJ128" s="75">
        <f t="shared" si="82"/>
        <v>3.141592654</v>
      </c>
      <c r="CK128" s="75">
        <f t="shared" si="83"/>
        <v>469.2900147</v>
      </c>
      <c r="CL128" s="50">
        <f t="shared" si="84"/>
        <v>0</v>
      </c>
      <c r="CM128" s="72">
        <f t="shared" si="85"/>
        <v>0</v>
      </c>
      <c r="CN128" s="72">
        <f t="shared" si="86"/>
        <v>0</v>
      </c>
      <c r="CO128" s="72">
        <f t="shared" si="87"/>
        <v>0</v>
      </c>
      <c r="CP128" s="73">
        <f t="shared" si="88"/>
        <v>210.2317932</v>
      </c>
      <c r="CQ128" s="74">
        <f t="shared" si="89"/>
        <v>210.2317932</v>
      </c>
      <c r="CR128" s="75">
        <f t="shared" si="90"/>
        <v>840.9271727</v>
      </c>
      <c r="CS128" s="75">
        <f t="shared" si="91"/>
        <v>0</v>
      </c>
      <c r="CT128" s="75">
        <f t="shared" si="92"/>
        <v>0</v>
      </c>
      <c r="CU128" s="75">
        <f t="shared" si="93"/>
        <v>840.9271727</v>
      </c>
      <c r="CV128" s="50">
        <f t="shared" si="94"/>
        <v>9.424777961</v>
      </c>
      <c r="CW128" s="50">
        <f t="shared" si="95"/>
        <v>3.141592654</v>
      </c>
      <c r="CX128" s="72">
        <f t="shared" si="96"/>
        <v>12.56637061</v>
      </c>
      <c r="CY128" s="72">
        <f t="shared" si="97"/>
        <v>0</v>
      </c>
      <c r="CZ128" s="72">
        <f t="shared" si="98"/>
        <v>0</v>
      </c>
      <c r="DA128" s="73">
        <f t="shared" si="99"/>
        <v>48.35747053</v>
      </c>
      <c r="DB128" s="73">
        <f t="shared" si="100"/>
        <v>0.5221760365</v>
      </c>
      <c r="DC128" s="74">
        <f t="shared" si="101"/>
        <v>25.25111229</v>
      </c>
      <c r="DD128" s="75">
        <f t="shared" si="102"/>
        <v>101.0044492</v>
      </c>
      <c r="DE128" s="75">
        <f t="shared" si="103"/>
        <v>0</v>
      </c>
      <c r="DF128" s="75">
        <f t="shared" si="104"/>
        <v>0</v>
      </c>
      <c r="DG128" s="75">
        <f t="shared" si="105"/>
        <v>101.0044492</v>
      </c>
      <c r="DH128" s="50">
        <f t="shared" ref="DH128:DJ128" si="2230">DH$1*AA128</f>
        <v>3.141592654</v>
      </c>
      <c r="DI128" s="50">
        <f t="shared" si="2230"/>
        <v>0</v>
      </c>
      <c r="DJ128" s="50">
        <f t="shared" si="2230"/>
        <v>3.141592654</v>
      </c>
      <c r="DK128" s="72">
        <f t="shared" si="107"/>
        <v>6.283185307</v>
      </c>
      <c r="DL128" s="72">
        <f t="shared" si="108"/>
        <v>0</v>
      </c>
      <c r="DM128" s="72">
        <f t="shared" si="109"/>
        <v>0</v>
      </c>
      <c r="DN128" s="73">
        <f t="shared" ref="DN128:DP128" si="2231">POWER(AE128,DN$1)</f>
        <v>3.643240647</v>
      </c>
      <c r="DO128" s="73">
        <f t="shared" si="2231"/>
        <v>5.94610807</v>
      </c>
      <c r="DP128" s="73">
        <f t="shared" si="2231"/>
        <v>0.5221760365</v>
      </c>
      <c r="DQ128" s="74">
        <f t="shared" si="111"/>
        <v>11.31195306</v>
      </c>
      <c r="DR128" s="75">
        <f t="shared" si="112"/>
        <v>-203.6151551</v>
      </c>
      <c r="DS128" s="75">
        <f t="shared" si="113"/>
        <v>0</v>
      </c>
      <c r="DT128" s="75">
        <f t="shared" si="114"/>
        <v>3.141592654</v>
      </c>
      <c r="DU128" s="75">
        <f t="shared" si="115"/>
        <v>203.6151551</v>
      </c>
      <c r="DV128" s="50">
        <f t="shared" si="116"/>
        <v>6.283185307</v>
      </c>
      <c r="DW128" s="72">
        <f t="shared" si="117"/>
        <v>6.283185307</v>
      </c>
      <c r="DX128" s="72">
        <f t="shared" si="118"/>
        <v>0</v>
      </c>
      <c r="DY128" s="72">
        <f t="shared" si="119"/>
        <v>0</v>
      </c>
      <c r="DZ128" s="73">
        <f t="shared" si="120"/>
        <v>0.2726678131</v>
      </c>
      <c r="EA128" s="74">
        <f t="shared" si="121"/>
        <v>0.2726678131</v>
      </c>
      <c r="EB128" s="75">
        <f t="shared" si="122"/>
        <v>7.362030953</v>
      </c>
      <c r="EC128" s="75">
        <f t="shared" si="123"/>
        <v>0</v>
      </c>
      <c r="ED128" s="75">
        <f t="shared" si="124"/>
        <v>0</v>
      </c>
      <c r="EE128" s="75">
        <f t="shared" si="125"/>
        <v>7.362030953</v>
      </c>
      <c r="EF128" s="76">
        <f t="shared" ref="EF128:EG128" si="2232">CH128+CR128+DD128+DR128+EB128</f>
        <v>276.3884831</v>
      </c>
      <c r="EG128" s="76">
        <f t="shared" si="2232"/>
        <v>0</v>
      </c>
      <c r="EH128" s="76">
        <f t="shared" si="127"/>
        <v>0</v>
      </c>
      <c r="EI128" s="77">
        <f t="shared" si="128"/>
        <v>276.3884831</v>
      </c>
      <c r="EJ128" s="50">
        <f t="shared" si="129"/>
        <v>0</v>
      </c>
      <c r="EK128" s="72">
        <f t="shared" si="130"/>
        <v>0</v>
      </c>
      <c r="EL128" s="72">
        <f t="shared" si="131"/>
        <v>0</v>
      </c>
      <c r="EM128" s="72">
        <f t="shared" si="132"/>
        <v>0</v>
      </c>
      <c r="EN128" s="73">
        <f t="shared" si="133"/>
        <v>16.62493558</v>
      </c>
      <c r="EO128" s="74">
        <f t="shared" si="134"/>
        <v>16.62493558</v>
      </c>
      <c r="EP128" s="75">
        <f t="shared" si="135"/>
        <v>86.38569929</v>
      </c>
      <c r="EQ128" s="75">
        <f t="shared" si="136"/>
        <v>0</v>
      </c>
      <c r="ER128" s="75">
        <f t="shared" si="137"/>
        <v>0</v>
      </c>
      <c r="ES128" s="75">
        <f t="shared" si="138"/>
        <v>86.38569929</v>
      </c>
      <c r="ET128" s="76">
        <f t="shared" ref="ET128:EU128" si="2233">BV128+EP128</f>
        <v>2.231469844</v>
      </c>
      <c r="EU128" s="76">
        <f t="shared" si="2233"/>
        <v>0</v>
      </c>
      <c r="EV128" s="76">
        <f t="shared" si="140"/>
        <v>0</v>
      </c>
      <c r="EW128" s="77">
        <f t="shared" si="141"/>
        <v>2.231469844</v>
      </c>
      <c r="EX128" s="50">
        <f t="shared" si="142"/>
        <v>0</v>
      </c>
      <c r="EY128" s="72">
        <f t="shared" si="143"/>
        <v>0</v>
      </c>
      <c r="EZ128" s="72">
        <f t="shared" si="144"/>
        <v>0</v>
      </c>
      <c r="FA128" s="72">
        <f t="shared" si="145"/>
        <v>0</v>
      </c>
      <c r="FB128" s="73">
        <f t="shared" si="146"/>
        <v>1.306763536</v>
      </c>
      <c r="FC128" s="74">
        <f t="shared" si="147"/>
        <v>1.306763536</v>
      </c>
      <c r="FD128" s="75">
        <f t="shared" si="148"/>
        <v>0.345726302</v>
      </c>
      <c r="FE128" s="75">
        <f t="shared" si="149"/>
        <v>0</v>
      </c>
      <c r="FF128" s="75">
        <f t="shared" si="150"/>
        <v>0</v>
      </c>
      <c r="FG128" s="75">
        <f t="shared" si="151"/>
        <v>0.345726302</v>
      </c>
      <c r="FH128" s="50">
        <f t="shared" si="152"/>
        <v>6.283185307</v>
      </c>
      <c r="FI128" s="72">
        <f t="shared" si="153"/>
        <v>6.283185307</v>
      </c>
      <c r="FJ128" s="72">
        <f t="shared" si="154"/>
        <v>0</v>
      </c>
      <c r="FK128" s="72">
        <f t="shared" si="155"/>
        <v>0</v>
      </c>
      <c r="FL128" s="73">
        <f t="shared" si="156"/>
        <v>13.27320241</v>
      </c>
      <c r="FM128" s="74">
        <f t="shared" si="157"/>
        <v>13.27320241</v>
      </c>
      <c r="FN128" s="75">
        <f t="shared" si="158"/>
        <v>-13.27320241</v>
      </c>
      <c r="FO128" s="75">
        <f t="shared" si="159"/>
        <v>0</v>
      </c>
      <c r="FP128" s="75">
        <f t="shared" si="160"/>
        <v>3.141592654</v>
      </c>
      <c r="FQ128" s="75">
        <f t="shared" si="161"/>
        <v>13.27320241</v>
      </c>
      <c r="FR128" s="76">
        <f t="shared" si="162"/>
        <v>4.565121801</v>
      </c>
      <c r="FS128" s="76">
        <f t="shared" si="163"/>
        <v>0</v>
      </c>
      <c r="FT128" s="76">
        <f t="shared" si="164"/>
        <v>0</v>
      </c>
      <c r="FU128" s="77">
        <f t="shared" si="165"/>
        <v>4.565121801</v>
      </c>
      <c r="FV128" s="50">
        <f t="shared" si="166"/>
        <v>0</v>
      </c>
      <c r="FW128" s="50">
        <f t="shared" si="167"/>
        <v>0</v>
      </c>
      <c r="FX128" s="72">
        <f t="shared" si="168"/>
        <v>0</v>
      </c>
      <c r="FY128" s="72">
        <f t="shared" si="169"/>
        <v>0</v>
      </c>
      <c r="FZ128" s="72">
        <f t="shared" si="170"/>
        <v>0</v>
      </c>
      <c r="GA128" s="73">
        <f t="shared" si="171"/>
        <v>4.565121801</v>
      </c>
      <c r="GB128" s="73">
        <f t="shared" si="172"/>
        <v>2.892461448</v>
      </c>
      <c r="GC128" s="74">
        <f t="shared" si="173"/>
        <v>13.20443882</v>
      </c>
      <c r="GD128" s="75">
        <f t="shared" si="174"/>
        <v>1.467159868</v>
      </c>
      <c r="GE128" s="75">
        <f t="shared" si="175"/>
        <v>0</v>
      </c>
      <c r="GF128" s="75">
        <f t="shared" si="176"/>
        <v>0</v>
      </c>
      <c r="GG128" s="75">
        <f t="shared" si="177"/>
        <v>1.467159868</v>
      </c>
      <c r="GH128" s="78">
        <f t="shared" si="178"/>
        <v>-0.5</v>
      </c>
      <c r="GI128" s="78">
        <f t="shared" si="179"/>
        <v>-0.8660254038</v>
      </c>
      <c r="GJ128" s="78">
        <f t="shared" si="180"/>
        <v>-2.094395102</v>
      </c>
      <c r="GK128" s="78">
        <f t="shared" si="181"/>
        <v>1</v>
      </c>
      <c r="GL128" s="79">
        <f t="shared" si="182"/>
        <v>-0.5</v>
      </c>
      <c r="GM128" s="79">
        <f t="shared" si="183"/>
        <v>0.8660254038</v>
      </c>
      <c r="GN128" s="79">
        <f t="shared" si="184"/>
        <v>2.094395102</v>
      </c>
      <c r="GO128" s="79">
        <f t="shared" si="185"/>
        <v>1</v>
      </c>
      <c r="GP128" s="50">
        <f t="shared" si="186"/>
        <v>-2.094395102</v>
      </c>
      <c r="GQ128" s="50">
        <f t="shared" si="187"/>
        <v>0</v>
      </c>
      <c r="GR128" s="72">
        <f t="shared" si="188"/>
        <v>-2.094395102</v>
      </c>
      <c r="GS128" s="72">
        <f t="shared" si="189"/>
        <v>-2.094395102</v>
      </c>
      <c r="GT128" s="72">
        <f t="shared" si="190"/>
        <v>-2.094395102</v>
      </c>
      <c r="GU128" s="73">
        <f t="shared" si="191"/>
        <v>1</v>
      </c>
      <c r="GV128" s="73">
        <f t="shared" si="192"/>
        <v>0.345726302</v>
      </c>
      <c r="GW128" s="74">
        <f t="shared" si="193"/>
        <v>0.345726302</v>
      </c>
      <c r="GX128" s="75">
        <f t="shared" si="194"/>
        <v>-0.172863151</v>
      </c>
      <c r="GY128" s="75">
        <f t="shared" si="195"/>
        <v>-0.2994077602</v>
      </c>
      <c r="GZ128" s="75">
        <f t="shared" si="196"/>
        <v>-2.094395102</v>
      </c>
      <c r="HA128" s="75">
        <f t="shared" si="197"/>
        <v>0.345726302</v>
      </c>
      <c r="HB128" s="50">
        <f t="shared" si="198"/>
        <v>2.094395102</v>
      </c>
      <c r="HC128" s="50">
        <f t="shared" si="199"/>
        <v>0</v>
      </c>
      <c r="HD128" s="72">
        <f t="shared" si="200"/>
        <v>2.094395102</v>
      </c>
      <c r="HE128" s="72">
        <f t="shared" si="201"/>
        <v>2.094395102</v>
      </c>
      <c r="HF128" s="72">
        <f t="shared" si="202"/>
        <v>2.094395102</v>
      </c>
      <c r="HG128" s="73">
        <f t="shared" si="203"/>
        <v>1</v>
      </c>
      <c r="HH128" s="73">
        <f t="shared" si="204"/>
        <v>1.467159868</v>
      </c>
      <c r="HI128" s="74">
        <f t="shared" si="205"/>
        <v>1.467159868</v>
      </c>
      <c r="HJ128" s="75">
        <f t="shared" si="206"/>
        <v>-0.7335799342</v>
      </c>
      <c r="HK128" s="75">
        <f t="shared" si="207"/>
        <v>1.270597717</v>
      </c>
      <c r="HL128" s="75">
        <f t="shared" si="208"/>
        <v>2.094395102</v>
      </c>
      <c r="HM128" s="75">
        <f t="shared" si="209"/>
        <v>1.467159868</v>
      </c>
      <c r="HN128" s="50">
        <f t="shared" si="210"/>
        <v>2.094395102</v>
      </c>
      <c r="HO128" s="50">
        <f t="shared" si="211"/>
        <v>0</v>
      </c>
      <c r="HP128" s="72">
        <f t="shared" si="212"/>
        <v>2.094395102</v>
      </c>
      <c r="HQ128" s="72">
        <f t="shared" si="213"/>
        <v>2.094395102</v>
      </c>
      <c r="HR128" s="72">
        <f t="shared" si="214"/>
        <v>2.094395102</v>
      </c>
      <c r="HS128" s="73">
        <f t="shared" si="215"/>
        <v>1</v>
      </c>
      <c r="HT128" s="73">
        <f t="shared" si="216"/>
        <v>0.345726302</v>
      </c>
      <c r="HU128" s="74">
        <f t="shared" si="217"/>
        <v>0.345726302</v>
      </c>
      <c r="HV128" s="75">
        <f t="shared" si="218"/>
        <v>-0.172863151</v>
      </c>
      <c r="HW128" s="75">
        <f t="shared" si="219"/>
        <v>0.2994077602</v>
      </c>
      <c r="HX128" s="75">
        <f t="shared" si="220"/>
        <v>2.094395102</v>
      </c>
      <c r="HY128" s="75">
        <f t="shared" si="221"/>
        <v>0.345726302</v>
      </c>
      <c r="HZ128" s="50">
        <f t="shared" si="222"/>
        <v>-2.094395102</v>
      </c>
      <c r="IA128" s="50">
        <f t="shared" si="223"/>
        <v>0</v>
      </c>
      <c r="IB128" s="72">
        <f t="shared" si="224"/>
        <v>-2.094395102</v>
      </c>
      <c r="IC128" s="72">
        <f t="shared" si="225"/>
        <v>-2.094395102</v>
      </c>
      <c r="ID128" s="72">
        <f t="shared" si="226"/>
        <v>-2.094395102</v>
      </c>
      <c r="IE128" s="73">
        <f t="shared" si="227"/>
        <v>1</v>
      </c>
      <c r="IF128" s="73">
        <f t="shared" si="228"/>
        <v>1.467159868</v>
      </c>
      <c r="IG128" s="74">
        <f t="shared" si="229"/>
        <v>1.467159868</v>
      </c>
      <c r="IH128" s="75">
        <f t="shared" si="230"/>
        <v>-0.7335799342</v>
      </c>
      <c r="II128" s="75">
        <f t="shared" si="231"/>
        <v>-1.270597717</v>
      </c>
      <c r="IJ128" s="75">
        <f t="shared" si="232"/>
        <v>-2.094395102</v>
      </c>
      <c r="IK128" s="75">
        <f t="shared" si="233"/>
        <v>1.467159868</v>
      </c>
    </row>
    <row r="129" ht="12.75" customHeight="1">
      <c r="A129" s="80">
        <f>'Cubic Input'!P133</f>
        <v>0.1421007032</v>
      </c>
      <c r="B129" s="80">
        <f>'Cubic Input'!Q133</f>
        <v>-0.5450305958</v>
      </c>
      <c r="C129" s="80">
        <f>'Cubic Input'!R133</f>
        <v>0.880831156</v>
      </c>
      <c r="D129" s="80">
        <f>'Cubic Input'!S133</f>
        <v>0.0791335357</v>
      </c>
      <c r="E129" s="80">
        <f t="shared" ref="E129:H129" si="2234">0</f>
        <v>0</v>
      </c>
      <c r="F129" s="80">
        <f t="shared" si="2234"/>
        <v>0</v>
      </c>
      <c r="G129" s="80">
        <f t="shared" si="2234"/>
        <v>0</v>
      </c>
      <c r="H129" s="81">
        <f t="shared" si="2234"/>
        <v>0</v>
      </c>
      <c r="I129" s="65">
        <f>'Cubic Input'!M133</f>
        <v>-0.08267099776</v>
      </c>
      <c r="J129" s="66">
        <f t="shared" si="27"/>
        <v>-0.08524344411</v>
      </c>
      <c r="K129" s="66">
        <f t="shared" si="28"/>
        <v>1.960383505</v>
      </c>
      <c r="L129" s="67">
        <f t="shared" si="29"/>
        <v>-0.08524344411</v>
      </c>
      <c r="M129" s="67">
        <f t="shared" si="30"/>
        <v>0</v>
      </c>
      <c r="N129" s="68">
        <f t="shared" si="31"/>
        <v>1.960383505</v>
      </c>
      <c r="O129" s="68">
        <f t="shared" si="32"/>
        <v>-1.640047735</v>
      </c>
      <c r="P129" s="69">
        <f t="shared" si="33"/>
        <v>1.960383505</v>
      </c>
      <c r="Q129" s="69">
        <f t="shared" si="34"/>
        <v>1.640047735</v>
      </c>
      <c r="R129" s="70">
        <f t="shared" ref="R129:U129" si="2235">ATAN2(A129,E129)</f>
        <v>0</v>
      </c>
      <c r="S129" s="70">
        <f t="shared" si="2235"/>
        <v>3.141592654</v>
      </c>
      <c r="T129" s="70">
        <f t="shared" si="2235"/>
        <v>0</v>
      </c>
      <c r="U129" s="70">
        <f t="shared" si="2235"/>
        <v>0</v>
      </c>
      <c r="V129" s="70">
        <f t="shared" ref="V129:Y129" si="2236">SQRT(POWER(A129,2)+POWER(E129,2))</f>
        <v>0.1421007032</v>
      </c>
      <c r="W129" s="70">
        <f t="shared" si="2236"/>
        <v>0.5450305958</v>
      </c>
      <c r="X129" s="70">
        <f t="shared" si="2236"/>
        <v>0.880831156</v>
      </c>
      <c r="Y129" s="70">
        <f t="shared" si="2236"/>
        <v>0.0791335357</v>
      </c>
      <c r="Z129" s="71">
        <f t="shared" ref="Z129:AC129" si="2237">R129-$R129</f>
        <v>0</v>
      </c>
      <c r="AA129" s="71">
        <f t="shared" si="2237"/>
        <v>3.141592654</v>
      </c>
      <c r="AB129" s="71">
        <f t="shared" si="2237"/>
        <v>0</v>
      </c>
      <c r="AC129" s="71">
        <f t="shared" si="2237"/>
        <v>0</v>
      </c>
      <c r="AD129" s="71">
        <f t="shared" ref="AD129:AG129" si="2238">V129/$V129</f>
        <v>1</v>
      </c>
      <c r="AE129" s="71">
        <f t="shared" si="2238"/>
        <v>3.835523567</v>
      </c>
      <c r="AF129" s="71">
        <f t="shared" si="2238"/>
        <v>6.198640376</v>
      </c>
      <c r="AG129" s="71">
        <f t="shared" si="2238"/>
        <v>0.5568834914</v>
      </c>
      <c r="AH129" s="80">
        <f t="shared" ref="AH129:AK129" si="2239">AD129*COS(Z129)</f>
        <v>1</v>
      </c>
      <c r="AI129" s="80">
        <f t="shared" si="2239"/>
        <v>-3.835523567</v>
      </c>
      <c r="AJ129" s="80">
        <f t="shared" si="2239"/>
        <v>6.198640376</v>
      </c>
      <c r="AK129" s="80">
        <f t="shared" si="2239"/>
        <v>0.5568834914</v>
      </c>
      <c r="AL129" s="80">
        <f t="shared" ref="AL129:AO129" si="2240">AD129*SIN(Z129)</f>
        <v>0</v>
      </c>
      <c r="AM129" s="80">
        <f t="shared" si="2240"/>
        <v>0</v>
      </c>
      <c r="AN129" s="80">
        <f t="shared" si="2240"/>
        <v>0</v>
      </c>
      <c r="AO129" s="80">
        <f t="shared" si="2240"/>
        <v>0</v>
      </c>
      <c r="AP129" s="50">
        <f t="shared" si="41"/>
        <v>9.424777961</v>
      </c>
      <c r="AQ129" s="72">
        <f t="shared" si="42"/>
        <v>9.424777961</v>
      </c>
      <c r="AR129" s="72">
        <f t="shared" si="43"/>
        <v>3.141592654</v>
      </c>
      <c r="AS129" s="72">
        <f t="shared" si="44"/>
        <v>3.141592654</v>
      </c>
      <c r="AT129" s="73">
        <f t="shared" si="45"/>
        <v>56.42531166</v>
      </c>
      <c r="AU129" s="74">
        <f t="shared" si="46"/>
        <v>56.42531166</v>
      </c>
      <c r="AV129" s="75">
        <f t="shared" si="47"/>
        <v>112.8506233</v>
      </c>
      <c r="AW129" s="75">
        <f t="shared" si="48"/>
        <v>0</v>
      </c>
      <c r="AX129" s="75">
        <f t="shared" si="49"/>
        <v>0</v>
      </c>
      <c r="AY129" s="75">
        <f t="shared" si="50"/>
        <v>112.8506233</v>
      </c>
      <c r="AZ129" s="50">
        <f t="shared" ref="AZ129:BA129" si="2241">AZ$1*AA129</f>
        <v>3.141592654</v>
      </c>
      <c r="BA129" s="50">
        <f t="shared" si="2241"/>
        <v>0</v>
      </c>
      <c r="BB129" s="72">
        <f t="shared" si="52"/>
        <v>3.141592654</v>
      </c>
      <c r="BC129" s="72">
        <f t="shared" si="53"/>
        <v>3.141592654</v>
      </c>
      <c r="BD129" s="72">
        <f t="shared" si="54"/>
        <v>3.141592654</v>
      </c>
      <c r="BE129" s="73">
        <f t="shared" ref="BE129:BF129" si="2242">POWER(AE129,BE$1)</f>
        <v>3.835523567</v>
      </c>
      <c r="BF129" s="73">
        <f t="shared" si="2242"/>
        <v>6.198640376</v>
      </c>
      <c r="BG129" s="74">
        <f t="shared" si="56"/>
        <v>23.77503124</v>
      </c>
      <c r="BH129" s="75">
        <f t="shared" si="57"/>
        <v>-213.9752812</v>
      </c>
      <c r="BI129" s="75">
        <f t="shared" si="58"/>
        <v>0</v>
      </c>
      <c r="BJ129" s="75">
        <f t="shared" si="59"/>
        <v>3.141592654</v>
      </c>
      <c r="BK129" s="75">
        <f t="shared" si="60"/>
        <v>213.9752812</v>
      </c>
      <c r="BL129" s="50">
        <f t="shared" si="61"/>
        <v>0</v>
      </c>
      <c r="BM129" s="72">
        <f t="shared" si="62"/>
        <v>0</v>
      </c>
      <c r="BN129" s="72">
        <f t="shared" si="63"/>
        <v>0</v>
      </c>
      <c r="BO129" s="72">
        <f t="shared" si="64"/>
        <v>0</v>
      </c>
      <c r="BP129" s="73">
        <f t="shared" si="65"/>
        <v>0.5568834914</v>
      </c>
      <c r="BQ129" s="74">
        <f t="shared" si="66"/>
        <v>0.5568834914</v>
      </c>
      <c r="BR129" s="75">
        <f t="shared" si="67"/>
        <v>-15.03585427</v>
      </c>
      <c r="BS129" s="75">
        <f t="shared" si="68"/>
        <v>0</v>
      </c>
      <c r="BT129" s="75">
        <f t="shared" si="69"/>
        <v>3.141592654</v>
      </c>
      <c r="BU129" s="75">
        <f t="shared" si="70"/>
        <v>15.03585427</v>
      </c>
      <c r="BV129" s="76">
        <f t="shared" ref="BV129:BW129" si="2243">AV129+BH129+BR129</f>
        <v>-116.1605121</v>
      </c>
      <c r="BW129" s="76">
        <f t="shared" si="2243"/>
        <v>0</v>
      </c>
      <c r="BX129" s="76">
        <f t="shared" si="72"/>
        <v>3.141592654</v>
      </c>
      <c r="BY129" s="77">
        <f t="shared" si="73"/>
        <v>116.1605121</v>
      </c>
      <c r="BZ129" s="50">
        <f t="shared" ref="BZ129:CA129" si="2244">BZ$1*AA129</f>
        <v>6.283185307</v>
      </c>
      <c r="CA129" s="50">
        <f t="shared" si="2244"/>
        <v>0</v>
      </c>
      <c r="CB129" s="72">
        <f t="shared" si="75"/>
        <v>6.283185307</v>
      </c>
      <c r="CC129" s="72">
        <f t="shared" si="76"/>
        <v>0</v>
      </c>
      <c r="CD129" s="72">
        <f t="shared" si="77"/>
        <v>0</v>
      </c>
      <c r="CE129" s="73">
        <f t="shared" ref="CE129:CF129" si="2245">POWER(AE129,CE$1)</f>
        <v>14.71124103</v>
      </c>
      <c r="CF129" s="73">
        <f t="shared" si="2245"/>
        <v>38.42314251</v>
      </c>
      <c r="CG129" s="74">
        <f t="shared" si="79"/>
        <v>565.2521106</v>
      </c>
      <c r="CH129" s="75">
        <f t="shared" si="80"/>
        <v>-565.2521106</v>
      </c>
      <c r="CI129" s="75">
        <f t="shared" si="81"/>
        <v>0</v>
      </c>
      <c r="CJ129" s="75">
        <f t="shared" si="82"/>
        <v>3.141592654</v>
      </c>
      <c r="CK129" s="75">
        <f t="shared" si="83"/>
        <v>565.2521106</v>
      </c>
      <c r="CL129" s="50">
        <f t="shared" si="84"/>
        <v>0</v>
      </c>
      <c r="CM129" s="72">
        <f t="shared" si="85"/>
        <v>0</v>
      </c>
      <c r="CN129" s="72">
        <f t="shared" si="86"/>
        <v>0</v>
      </c>
      <c r="CO129" s="72">
        <f t="shared" si="87"/>
        <v>0</v>
      </c>
      <c r="CP129" s="73">
        <f t="shared" si="88"/>
        <v>238.1712425</v>
      </c>
      <c r="CQ129" s="74">
        <f t="shared" si="89"/>
        <v>238.1712425</v>
      </c>
      <c r="CR129" s="75">
        <f t="shared" si="90"/>
        <v>952.6849701</v>
      </c>
      <c r="CS129" s="75">
        <f t="shared" si="91"/>
        <v>0</v>
      </c>
      <c r="CT129" s="75">
        <f t="shared" si="92"/>
        <v>0</v>
      </c>
      <c r="CU129" s="75">
        <f t="shared" si="93"/>
        <v>952.6849701</v>
      </c>
      <c r="CV129" s="50">
        <f t="shared" si="94"/>
        <v>9.424777961</v>
      </c>
      <c r="CW129" s="50">
        <f t="shared" si="95"/>
        <v>0</v>
      </c>
      <c r="CX129" s="72">
        <f t="shared" si="96"/>
        <v>9.424777961</v>
      </c>
      <c r="CY129" s="72">
        <f t="shared" si="97"/>
        <v>3.141592654</v>
      </c>
      <c r="CZ129" s="72">
        <f t="shared" si="98"/>
        <v>3.141592654</v>
      </c>
      <c r="DA129" s="73">
        <f t="shared" si="99"/>
        <v>56.42531166</v>
      </c>
      <c r="DB129" s="73">
        <f t="shared" si="100"/>
        <v>0.5568834914</v>
      </c>
      <c r="DC129" s="74">
        <f t="shared" si="101"/>
        <v>31.42232456</v>
      </c>
      <c r="DD129" s="75">
        <f t="shared" si="102"/>
        <v>-125.6892982</v>
      </c>
      <c r="DE129" s="75">
        <f t="shared" si="103"/>
        <v>0</v>
      </c>
      <c r="DF129" s="75">
        <f t="shared" si="104"/>
        <v>3.141592654</v>
      </c>
      <c r="DG129" s="75">
        <f t="shared" si="105"/>
        <v>125.6892982</v>
      </c>
      <c r="DH129" s="50">
        <f t="shared" ref="DH129:DJ129" si="2246">DH$1*AA129</f>
        <v>3.141592654</v>
      </c>
      <c r="DI129" s="50">
        <f t="shared" si="2246"/>
        <v>0</v>
      </c>
      <c r="DJ129" s="50">
        <f t="shared" si="2246"/>
        <v>0</v>
      </c>
      <c r="DK129" s="72">
        <f t="shared" si="107"/>
        <v>3.141592654</v>
      </c>
      <c r="DL129" s="72">
        <f t="shared" si="108"/>
        <v>3.141592654</v>
      </c>
      <c r="DM129" s="72">
        <f t="shared" si="109"/>
        <v>3.141592654</v>
      </c>
      <c r="DN129" s="73">
        <f t="shared" ref="DN129:DP129" si="2247">POWER(AE129,DN$1)</f>
        <v>3.835523567</v>
      </c>
      <c r="DO129" s="73">
        <f t="shared" si="2247"/>
        <v>6.198640376</v>
      </c>
      <c r="DP129" s="73">
        <f t="shared" si="2247"/>
        <v>0.5568834914</v>
      </c>
      <c r="DQ129" s="74">
        <f t="shared" si="111"/>
        <v>13.23992241</v>
      </c>
      <c r="DR129" s="75">
        <f t="shared" si="112"/>
        <v>238.3186033</v>
      </c>
      <c r="DS129" s="75">
        <f t="shared" si="113"/>
        <v>0</v>
      </c>
      <c r="DT129" s="75">
        <f t="shared" si="114"/>
        <v>0</v>
      </c>
      <c r="DU129" s="75">
        <f t="shared" si="115"/>
        <v>238.3186033</v>
      </c>
      <c r="DV129" s="50">
        <f t="shared" si="116"/>
        <v>0</v>
      </c>
      <c r="DW129" s="72">
        <f t="shared" si="117"/>
        <v>0</v>
      </c>
      <c r="DX129" s="72">
        <f t="shared" si="118"/>
        <v>0</v>
      </c>
      <c r="DY129" s="72">
        <f t="shared" si="119"/>
        <v>0</v>
      </c>
      <c r="DZ129" s="73">
        <f t="shared" si="120"/>
        <v>0.310119223</v>
      </c>
      <c r="EA129" s="74">
        <f t="shared" si="121"/>
        <v>0.310119223</v>
      </c>
      <c r="EB129" s="75">
        <f t="shared" si="122"/>
        <v>8.37321902</v>
      </c>
      <c r="EC129" s="75">
        <f t="shared" si="123"/>
        <v>0</v>
      </c>
      <c r="ED129" s="75">
        <f t="shared" si="124"/>
        <v>0</v>
      </c>
      <c r="EE129" s="75">
        <f t="shared" si="125"/>
        <v>8.37321902</v>
      </c>
      <c r="EF129" s="76">
        <f t="shared" ref="EF129:EG129" si="2248">CH129+CR129+DD129+DR129+EB129</f>
        <v>508.4353836</v>
      </c>
      <c r="EG129" s="76">
        <f t="shared" si="2248"/>
        <v>0</v>
      </c>
      <c r="EH129" s="76">
        <f t="shared" si="127"/>
        <v>0</v>
      </c>
      <c r="EI129" s="77">
        <f t="shared" si="128"/>
        <v>508.4353836</v>
      </c>
      <c r="EJ129" s="50">
        <f t="shared" si="129"/>
        <v>0</v>
      </c>
      <c r="EK129" s="72">
        <f t="shared" si="130"/>
        <v>0</v>
      </c>
      <c r="EL129" s="72">
        <f t="shared" si="131"/>
        <v>0</v>
      </c>
      <c r="EM129" s="72">
        <f t="shared" si="132"/>
        <v>0</v>
      </c>
      <c r="EN129" s="73">
        <f t="shared" si="133"/>
        <v>22.54851178</v>
      </c>
      <c r="EO129" s="74">
        <f t="shared" si="134"/>
        <v>22.54851178</v>
      </c>
      <c r="EP129" s="75">
        <f t="shared" si="135"/>
        <v>117.1655041</v>
      </c>
      <c r="EQ129" s="75">
        <f t="shared" si="136"/>
        <v>0</v>
      </c>
      <c r="ER129" s="75">
        <f t="shared" si="137"/>
        <v>0</v>
      </c>
      <c r="ES129" s="75">
        <f t="shared" si="138"/>
        <v>117.1655041</v>
      </c>
      <c r="ET129" s="76">
        <f t="shared" ref="ET129:EU129" si="2249">BV129+EP129</f>
        <v>1.004992006</v>
      </c>
      <c r="EU129" s="76">
        <f t="shared" si="2249"/>
        <v>0</v>
      </c>
      <c r="EV129" s="76">
        <f t="shared" si="140"/>
        <v>0</v>
      </c>
      <c r="EW129" s="77">
        <f t="shared" si="141"/>
        <v>1.004992006</v>
      </c>
      <c r="EX129" s="50">
        <f t="shared" si="142"/>
        <v>0</v>
      </c>
      <c r="EY129" s="72">
        <f t="shared" si="143"/>
        <v>0</v>
      </c>
      <c r="EZ129" s="72">
        <f t="shared" si="144"/>
        <v>0</v>
      </c>
      <c r="FA129" s="72">
        <f t="shared" si="145"/>
        <v>0</v>
      </c>
      <c r="FB129" s="73">
        <f t="shared" si="146"/>
        <v>1.001661241</v>
      </c>
      <c r="FC129" s="74">
        <f t="shared" si="147"/>
        <v>1.001661241</v>
      </c>
      <c r="FD129" s="75">
        <f t="shared" si="148"/>
        <v>0.2650063512</v>
      </c>
      <c r="FE129" s="75">
        <f t="shared" si="149"/>
        <v>0</v>
      </c>
      <c r="FF129" s="75">
        <f t="shared" si="150"/>
        <v>0</v>
      </c>
      <c r="FG129" s="75">
        <f t="shared" si="151"/>
        <v>0.2650063512</v>
      </c>
      <c r="FH129" s="50">
        <f t="shared" si="152"/>
        <v>6.283185307</v>
      </c>
      <c r="FI129" s="72">
        <f t="shared" si="153"/>
        <v>6.283185307</v>
      </c>
      <c r="FJ129" s="72">
        <f t="shared" si="154"/>
        <v>0</v>
      </c>
      <c r="FK129" s="72">
        <f t="shared" si="155"/>
        <v>0</v>
      </c>
      <c r="FL129" s="73">
        <f t="shared" si="156"/>
        <v>14.71124103</v>
      </c>
      <c r="FM129" s="74">
        <f t="shared" si="157"/>
        <v>14.71124103</v>
      </c>
      <c r="FN129" s="75">
        <f t="shared" si="158"/>
        <v>-14.71124103</v>
      </c>
      <c r="FO129" s="75">
        <f t="shared" si="159"/>
        <v>0</v>
      </c>
      <c r="FP129" s="75">
        <f t="shared" si="160"/>
        <v>3.141592654</v>
      </c>
      <c r="FQ129" s="75">
        <f t="shared" si="161"/>
        <v>14.71124103</v>
      </c>
      <c r="FR129" s="76">
        <f t="shared" si="162"/>
        <v>3.884680098</v>
      </c>
      <c r="FS129" s="76">
        <f t="shared" si="163"/>
        <v>0</v>
      </c>
      <c r="FT129" s="76">
        <f t="shared" si="164"/>
        <v>0</v>
      </c>
      <c r="FU129" s="77">
        <f t="shared" si="165"/>
        <v>3.884680098</v>
      </c>
      <c r="FV129" s="50">
        <f t="shared" si="166"/>
        <v>0</v>
      </c>
      <c r="FW129" s="50">
        <f t="shared" si="167"/>
        <v>0</v>
      </c>
      <c r="FX129" s="72">
        <f t="shared" si="168"/>
        <v>0</v>
      </c>
      <c r="FY129" s="72">
        <f t="shared" si="169"/>
        <v>0</v>
      </c>
      <c r="FZ129" s="72">
        <f t="shared" si="170"/>
        <v>0</v>
      </c>
      <c r="GA129" s="73">
        <f t="shared" si="171"/>
        <v>3.884680098</v>
      </c>
      <c r="GB129" s="73">
        <f t="shared" si="172"/>
        <v>3.773494467</v>
      </c>
      <c r="GC129" s="74">
        <f t="shared" si="173"/>
        <v>14.65881886</v>
      </c>
      <c r="GD129" s="75">
        <f t="shared" si="174"/>
        <v>1.628757651</v>
      </c>
      <c r="GE129" s="75">
        <f t="shared" si="175"/>
        <v>0</v>
      </c>
      <c r="GF129" s="75">
        <f t="shared" si="176"/>
        <v>0</v>
      </c>
      <c r="GG129" s="75">
        <f t="shared" si="177"/>
        <v>1.628757651</v>
      </c>
      <c r="GH129" s="78">
        <f t="shared" si="178"/>
        <v>-0.5</v>
      </c>
      <c r="GI129" s="78">
        <f t="shared" si="179"/>
        <v>-0.8660254038</v>
      </c>
      <c r="GJ129" s="78">
        <f t="shared" si="180"/>
        <v>-2.094395102</v>
      </c>
      <c r="GK129" s="78">
        <f t="shared" si="181"/>
        <v>1</v>
      </c>
      <c r="GL129" s="79">
        <f t="shared" si="182"/>
        <v>-0.5</v>
      </c>
      <c r="GM129" s="79">
        <f t="shared" si="183"/>
        <v>0.8660254038</v>
      </c>
      <c r="GN129" s="79">
        <f t="shared" si="184"/>
        <v>2.094395102</v>
      </c>
      <c r="GO129" s="79">
        <f t="shared" si="185"/>
        <v>1</v>
      </c>
      <c r="GP129" s="50">
        <f t="shared" si="186"/>
        <v>-2.094395102</v>
      </c>
      <c r="GQ129" s="50">
        <f t="shared" si="187"/>
        <v>0</v>
      </c>
      <c r="GR129" s="72">
        <f t="shared" si="188"/>
        <v>-2.094395102</v>
      </c>
      <c r="GS129" s="72">
        <f t="shared" si="189"/>
        <v>-2.094395102</v>
      </c>
      <c r="GT129" s="72">
        <f t="shared" si="190"/>
        <v>-2.094395102</v>
      </c>
      <c r="GU129" s="73">
        <f t="shared" si="191"/>
        <v>1</v>
      </c>
      <c r="GV129" s="73">
        <f t="shared" si="192"/>
        <v>0.2650063512</v>
      </c>
      <c r="GW129" s="74">
        <f t="shared" si="193"/>
        <v>0.2650063512</v>
      </c>
      <c r="GX129" s="75">
        <f t="shared" si="194"/>
        <v>-0.1325031756</v>
      </c>
      <c r="GY129" s="75">
        <f t="shared" si="195"/>
        <v>-0.2295022323</v>
      </c>
      <c r="GZ129" s="75">
        <f t="shared" si="196"/>
        <v>-2.094395102</v>
      </c>
      <c r="HA129" s="75">
        <f t="shared" si="197"/>
        <v>0.2650063512</v>
      </c>
      <c r="HB129" s="50">
        <f t="shared" si="198"/>
        <v>2.094395102</v>
      </c>
      <c r="HC129" s="50">
        <f t="shared" si="199"/>
        <v>0</v>
      </c>
      <c r="HD129" s="72">
        <f t="shared" si="200"/>
        <v>2.094395102</v>
      </c>
      <c r="HE129" s="72">
        <f t="shared" si="201"/>
        <v>2.094395102</v>
      </c>
      <c r="HF129" s="72">
        <f t="shared" si="202"/>
        <v>2.094395102</v>
      </c>
      <c r="HG129" s="73">
        <f t="shared" si="203"/>
        <v>1</v>
      </c>
      <c r="HH129" s="73">
        <f t="shared" si="204"/>
        <v>1.628757651</v>
      </c>
      <c r="HI129" s="74">
        <f t="shared" si="205"/>
        <v>1.628757651</v>
      </c>
      <c r="HJ129" s="75">
        <f t="shared" si="206"/>
        <v>-0.8143788254</v>
      </c>
      <c r="HK129" s="75">
        <f t="shared" si="207"/>
        <v>1.410545502</v>
      </c>
      <c r="HL129" s="75">
        <f t="shared" si="208"/>
        <v>2.094395102</v>
      </c>
      <c r="HM129" s="75">
        <f t="shared" si="209"/>
        <v>1.628757651</v>
      </c>
      <c r="HN129" s="50">
        <f t="shared" si="210"/>
        <v>2.094395102</v>
      </c>
      <c r="HO129" s="50">
        <f t="shared" si="211"/>
        <v>0</v>
      </c>
      <c r="HP129" s="72">
        <f t="shared" si="212"/>
        <v>2.094395102</v>
      </c>
      <c r="HQ129" s="72">
        <f t="shared" si="213"/>
        <v>2.094395102</v>
      </c>
      <c r="HR129" s="72">
        <f t="shared" si="214"/>
        <v>2.094395102</v>
      </c>
      <c r="HS129" s="73">
        <f t="shared" si="215"/>
        <v>1</v>
      </c>
      <c r="HT129" s="73">
        <f t="shared" si="216"/>
        <v>0.2650063512</v>
      </c>
      <c r="HU129" s="74">
        <f t="shared" si="217"/>
        <v>0.2650063512</v>
      </c>
      <c r="HV129" s="75">
        <f t="shared" si="218"/>
        <v>-0.1325031756</v>
      </c>
      <c r="HW129" s="75">
        <f t="shared" si="219"/>
        <v>0.2295022323</v>
      </c>
      <c r="HX129" s="75">
        <f t="shared" si="220"/>
        <v>2.094395102</v>
      </c>
      <c r="HY129" s="75">
        <f t="shared" si="221"/>
        <v>0.2650063512</v>
      </c>
      <c r="HZ129" s="50">
        <f t="shared" si="222"/>
        <v>-2.094395102</v>
      </c>
      <c r="IA129" s="50">
        <f t="shared" si="223"/>
        <v>0</v>
      </c>
      <c r="IB129" s="72">
        <f t="shared" si="224"/>
        <v>-2.094395102</v>
      </c>
      <c r="IC129" s="72">
        <f t="shared" si="225"/>
        <v>-2.094395102</v>
      </c>
      <c r="ID129" s="72">
        <f t="shared" si="226"/>
        <v>-2.094395102</v>
      </c>
      <c r="IE129" s="73">
        <f t="shared" si="227"/>
        <v>1</v>
      </c>
      <c r="IF129" s="73">
        <f t="shared" si="228"/>
        <v>1.628757651</v>
      </c>
      <c r="IG129" s="74">
        <f t="shared" si="229"/>
        <v>1.628757651</v>
      </c>
      <c r="IH129" s="75">
        <f t="shared" si="230"/>
        <v>-0.8143788254</v>
      </c>
      <c r="II129" s="75">
        <f t="shared" si="231"/>
        <v>-1.410545502</v>
      </c>
      <c r="IJ129" s="75">
        <f t="shared" si="232"/>
        <v>-2.094395102</v>
      </c>
      <c r="IK129" s="75">
        <f t="shared" si="233"/>
        <v>1.628757651</v>
      </c>
    </row>
    <row r="130" ht="12.75" customHeight="1">
      <c r="A130" s="80">
        <f>'Cubic Input'!P134</f>
        <v>0.1421007032</v>
      </c>
      <c r="B130" s="80">
        <f>'Cubic Input'!Q134</f>
        <v>-0.3653484037</v>
      </c>
      <c r="C130" s="80">
        <f>'Cubic Input'!R134</f>
        <v>0.8805607537</v>
      </c>
      <c r="D130" s="80">
        <f>'Cubic Input'!S134</f>
        <v>-0.01521693534</v>
      </c>
      <c r="E130" s="80">
        <f t="shared" ref="E130:H130" si="2250">0</f>
        <v>0</v>
      </c>
      <c r="F130" s="80">
        <f t="shared" si="2250"/>
        <v>0</v>
      </c>
      <c r="G130" s="80">
        <f t="shared" si="2250"/>
        <v>0</v>
      </c>
      <c r="H130" s="81">
        <f t="shared" si="2250"/>
        <v>0</v>
      </c>
      <c r="I130" s="65">
        <f>'Cubic Input'!M134</f>
        <v>0.01994203805</v>
      </c>
      <c r="J130" s="66">
        <f t="shared" si="27"/>
        <v>0.01740580952</v>
      </c>
      <c r="K130" s="66">
        <f t="shared" si="28"/>
        <v>1.276823471</v>
      </c>
      <c r="L130" s="67">
        <f t="shared" si="29"/>
        <v>0.01740580952</v>
      </c>
      <c r="M130" s="67">
        <f t="shared" si="30"/>
        <v>0</v>
      </c>
      <c r="N130" s="68">
        <f t="shared" si="31"/>
        <v>1.276823471</v>
      </c>
      <c r="O130" s="68">
        <f t="shared" si="32"/>
        <v>-2.126502061</v>
      </c>
      <c r="P130" s="69">
        <f t="shared" si="33"/>
        <v>1.276823471</v>
      </c>
      <c r="Q130" s="69">
        <f t="shared" si="34"/>
        <v>2.126502061</v>
      </c>
      <c r="R130" s="70">
        <f t="shared" ref="R130:U130" si="2251">ATAN2(A130,E130)</f>
        <v>0</v>
      </c>
      <c r="S130" s="70">
        <f t="shared" si="2251"/>
        <v>3.141592654</v>
      </c>
      <c r="T130" s="70">
        <f t="shared" si="2251"/>
        <v>0</v>
      </c>
      <c r="U130" s="70">
        <f t="shared" si="2251"/>
        <v>3.141592654</v>
      </c>
      <c r="V130" s="70">
        <f t="shared" ref="V130:Y130" si="2252">SQRT(POWER(A130,2)+POWER(E130,2))</f>
        <v>0.1421007032</v>
      </c>
      <c r="W130" s="70">
        <f t="shared" si="2252"/>
        <v>0.3653484037</v>
      </c>
      <c r="X130" s="70">
        <f t="shared" si="2252"/>
        <v>0.8805607537</v>
      </c>
      <c r="Y130" s="70">
        <f t="shared" si="2252"/>
        <v>0.01521693534</v>
      </c>
      <c r="Z130" s="71">
        <f t="shared" ref="Z130:AC130" si="2253">R130-$R130</f>
        <v>0</v>
      </c>
      <c r="AA130" s="71">
        <f t="shared" si="2253"/>
        <v>3.141592654</v>
      </c>
      <c r="AB130" s="71">
        <f t="shared" si="2253"/>
        <v>0</v>
      </c>
      <c r="AC130" s="71">
        <f t="shared" si="2253"/>
        <v>3.141592654</v>
      </c>
      <c r="AD130" s="71">
        <f t="shared" ref="AD130:AG130" si="2254">V130/$V130</f>
        <v>1</v>
      </c>
      <c r="AE130" s="71">
        <f t="shared" si="2254"/>
        <v>2.571052751</v>
      </c>
      <c r="AF130" s="71">
        <f t="shared" si="2254"/>
        <v>6.196737484</v>
      </c>
      <c r="AG130" s="71">
        <f t="shared" si="2254"/>
        <v>0.1070855738</v>
      </c>
      <c r="AH130" s="80">
        <f t="shared" ref="AH130:AK130" si="2255">AD130*COS(Z130)</f>
        <v>1</v>
      </c>
      <c r="AI130" s="80">
        <f t="shared" si="2255"/>
        <v>-2.571052751</v>
      </c>
      <c r="AJ130" s="80">
        <f t="shared" si="2255"/>
        <v>6.196737484</v>
      </c>
      <c r="AK130" s="80">
        <f t="shared" si="2255"/>
        <v>-0.1070855738</v>
      </c>
      <c r="AL130" s="80">
        <f t="shared" ref="AL130:AO130" si="2256">AD130*SIN(Z130)</f>
        <v>0</v>
      </c>
      <c r="AM130" s="80">
        <f t="shared" si="2256"/>
        <v>0</v>
      </c>
      <c r="AN130" s="80">
        <f t="shared" si="2256"/>
        <v>0</v>
      </c>
      <c r="AO130" s="80">
        <f t="shared" si="2256"/>
        <v>0</v>
      </c>
      <c r="AP130" s="50">
        <f t="shared" si="41"/>
        <v>9.424777961</v>
      </c>
      <c r="AQ130" s="72">
        <f t="shared" si="42"/>
        <v>9.424777961</v>
      </c>
      <c r="AR130" s="72">
        <f t="shared" si="43"/>
        <v>3.141592654</v>
      </c>
      <c r="AS130" s="72">
        <f t="shared" si="44"/>
        <v>3.141592654</v>
      </c>
      <c r="AT130" s="73">
        <f t="shared" si="45"/>
        <v>16.99546149</v>
      </c>
      <c r="AU130" s="74">
        <f t="shared" si="46"/>
        <v>16.99546149</v>
      </c>
      <c r="AV130" s="75">
        <f t="shared" si="47"/>
        <v>33.99092297</v>
      </c>
      <c r="AW130" s="75">
        <f t="shared" si="48"/>
        <v>0</v>
      </c>
      <c r="AX130" s="75">
        <f t="shared" si="49"/>
        <v>0</v>
      </c>
      <c r="AY130" s="75">
        <f t="shared" si="50"/>
        <v>33.99092297</v>
      </c>
      <c r="AZ130" s="50">
        <f t="shared" ref="AZ130:BA130" si="2257">AZ$1*AA130</f>
        <v>3.141592654</v>
      </c>
      <c r="BA130" s="50">
        <f t="shared" si="2257"/>
        <v>0</v>
      </c>
      <c r="BB130" s="72">
        <f t="shared" si="52"/>
        <v>3.141592654</v>
      </c>
      <c r="BC130" s="72">
        <f t="shared" si="53"/>
        <v>3.141592654</v>
      </c>
      <c r="BD130" s="72">
        <f t="shared" si="54"/>
        <v>3.141592654</v>
      </c>
      <c r="BE130" s="73">
        <f t="shared" ref="BE130:BF130" si="2258">POWER(AE130,BE$1)</f>
        <v>2.571052751</v>
      </c>
      <c r="BF130" s="73">
        <f t="shared" si="2258"/>
        <v>6.196737484</v>
      </c>
      <c r="BG130" s="74">
        <f t="shared" si="56"/>
        <v>15.93213895</v>
      </c>
      <c r="BH130" s="75">
        <f t="shared" si="57"/>
        <v>-143.3892506</v>
      </c>
      <c r="BI130" s="75">
        <f t="shared" si="58"/>
        <v>0</v>
      </c>
      <c r="BJ130" s="75">
        <f t="shared" si="59"/>
        <v>3.141592654</v>
      </c>
      <c r="BK130" s="75">
        <f t="shared" si="60"/>
        <v>143.3892506</v>
      </c>
      <c r="BL130" s="50">
        <f t="shared" si="61"/>
        <v>3.141592654</v>
      </c>
      <c r="BM130" s="72">
        <f t="shared" si="62"/>
        <v>3.141592654</v>
      </c>
      <c r="BN130" s="72">
        <f t="shared" si="63"/>
        <v>3.141592654</v>
      </c>
      <c r="BO130" s="72">
        <f t="shared" si="64"/>
        <v>3.141592654</v>
      </c>
      <c r="BP130" s="73">
        <f t="shared" si="65"/>
        <v>0.1070855738</v>
      </c>
      <c r="BQ130" s="74">
        <f t="shared" si="66"/>
        <v>0.1070855738</v>
      </c>
      <c r="BR130" s="75">
        <f t="shared" si="67"/>
        <v>2.891310493</v>
      </c>
      <c r="BS130" s="75">
        <f t="shared" si="68"/>
        <v>0</v>
      </c>
      <c r="BT130" s="75">
        <f t="shared" si="69"/>
        <v>0</v>
      </c>
      <c r="BU130" s="75">
        <f t="shared" si="70"/>
        <v>2.891310493</v>
      </c>
      <c r="BV130" s="76">
        <f t="shared" ref="BV130:BW130" si="2259">AV130+BH130+BR130</f>
        <v>-106.5070171</v>
      </c>
      <c r="BW130" s="76">
        <f t="shared" si="2259"/>
        <v>0</v>
      </c>
      <c r="BX130" s="76">
        <f t="shared" si="72"/>
        <v>3.141592654</v>
      </c>
      <c r="BY130" s="77">
        <f t="shared" si="73"/>
        <v>106.5070171</v>
      </c>
      <c r="BZ130" s="50">
        <f t="shared" ref="BZ130:CA130" si="2260">BZ$1*AA130</f>
        <v>6.283185307</v>
      </c>
      <c r="CA130" s="50">
        <f t="shared" si="2260"/>
        <v>0</v>
      </c>
      <c r="CB130" s="72">
        <f t="shared" si="75"/>
        <v>6.283185307</v>
      </c>
      <c r="CC130" s="72">
        <f t="shared" si="76"/>
        <v>0</v>
      </c>
      <c r="CD130" s="72">
        <f t="shared" si="77"/>
        <v>0</v>
      </c>
      <c r="CE130" s="73">
        <f t="shared" ref="CE130:CF130" si="2261">POWER(AE130,CE$1)</f>
        <v>6.610312247</v>
      </c>
      <c r="CF130" s="73">
        <f t="shared" si="2261"/>
        <v>38.39955544</v>
      </c>
      <c r="CG130" s="74">
        <f t="shared" si="79"/>
        <v>253.8330516</v>
      </c>
      <c r="CH130" s="75">
        <f t="shared" si="80"/>
        <v>-253.8330516</v>
      </c>
      <c r="CI130" s="75">
        <f t="shared" si="81"/>
        <v>0</v>
      </c>
      <c r="CJ130" s="75">
        <f t="shared" si="82"/>
        <v>3.141592654</v>
      </c>
      <c r="CK130" s="75">
        <f t="shared" si="83"/>
        <v>253.8330516</v>
      </c>
      <c r="CL130" s="50">
        <f t="shared" si="84"/>
        <v>0</v>
      </c>
      <c r="CM130" s="72">
        <f t="shared" si="85"/>
        <v>0</v>
      </c>
      <c r="CN130" s="72">
        <f t="shared" si="86"/>
        <v>0</v>
      </c>
      <c r="CO130" s="72">
        <f t="shared" si="87"/>
        <v>0</v>
      </c>
      <c r="CP130" s="73">
        <f t="shared" si="88"/>
        <v>237.9519645</v>
      </c>
      <c r="CQ130" s="74">
        <f t="shared" si="89"/>
        <v>237.9519645</v>
      </c>
      <c r="CR130" s="75">
        <f t="shared" si="90"/>
        <v>951.8078582</v>
      </c>
      <c r="CS130" s="75">
        <f t="shared" si="91"/>
        <v>0</v>
      </c>
      <c r="CT130" s="75">
        <f t="shared" si="92"/>
        <v>0</v>
      </c>
      <c r="CU130" s="75">
        <f t="shared" si="93"/>
        <v>951.8078582</v>
      </c>
      <c r="CV130" s="50">
        <f t="shared" si="94"/>
        <v>9.424777961</v>
      </c>
      <c r="CW130" s="50">
        <f t="shared" si="95"/>
        <v>3.141592654</v>
      </c>
      <c r="CX130" s="72">
        <f t="shared" si="96"/>
        <v>12.56637061</v>
      </c>
      <c r="CY130" s="72">
        <f t="shared" si="97"/>
        <v>0</v>
      </c>
      <c r="CZ130" s="72">
        <f t="shared" si="98"/>
        <v>0</v>
      </c>
      <c r="DA130" s="73">
        <f t="shared" si="99"/>
        <v>16.99546149</v>
      </c>
      <c r="DB130" s="73">
        <f t="shared" si="100"/>
        <v>0.1070855738</v>
      </c>
      <c r="DC130" s="74">
        <f t="shared" si="101"/>
        <v>1.819968745</v>
      </c>
      <c r="DD130" s="75">
        <f t="shared" si="102"/>
        <v>7.279874981</v>
      </c>
      <c r="DE130" s="75">
        <f t="shared" si="103"/>
        <v>0</v>
      </c>
      <c r="DF130" s="75">
        <f t="shared" si="104"/>
        <v>0</v>
      </c>
      <c r="DG130" s="75">
        <f t="shared" si="105"/>
        <v>7.279874981</v>
      </c>
      <c r="DH130" s="50">
        <f t="shared" ref="DH130:DJ130" si="2262">DH$1*AA130</f>
        <v>3.141592654</v>
      </c>
      <c r="DI130" s="50">
        <f t="shared" si="2262"/>
        <v>0</v>
      </c>
      <c r="DJ130" s="50">
        <f t="shared" si="2262"/>
        <v>3.141592654</v>
      </c>
      <c r="DK130" s="72">
        <f t="shared" si="107"/>
        <v>6.283185307</v>
      </c>
      <c r="DL130" s="72">
        <f t="shared" si="108"/>
        <v>0</v>
      </c>
      <c r="DM130" s="72">
        <f t="shared" si="109"/>
        <v>0</v>
      </c>
      <c r="DN130" s="73">
        <f t="shared" ref="DN130:DP130" si="2263">POWER(AE130,DN$1)</f>
        <v>2.571052751</v>
      </c>
      <c r="DO130" s="73">
        <f t="shared" si="2263"/>
        <v>6.196737484</v>
      </c>
      <c r="DP130" s="73">
        <f t="shared" si="2263"/>
        <v>0.1070855738</v>
      </c>
      <c r="DQ130" s="74">
        <f t="shared" si="111"/>
        <v>1.706102242</v>
      </c>
      <c r="DR130" s="75">
        <f t="shared" si="112"/>
        <v>-30.70984035</v>
      </c>
      <c r="DS130" s="75">
        <f t="shared" si="113"/>
        <v>0</v>
      </c>
      <c r="DT130" s="75">
        <f t="shared" si="114"/>
        <v>3.141592654</v>
      </c>
      <c r="DU130" s="75">
        <f t="shared" si="115"/>
        <v>30.70984035</v>
      </c>
      <c r="DV130" s="50">
        <f t="shared" si="116"/>
        <v>6.283185307</v>
      </c>
      <c r="DW130" s="72">
        <f t="shared" si="117"/>
        <v>6.283185307</v>
      </c>
      <c r="DX130" s="72">
        <f t="shared" si="118"/>
        <v>0</v>
      </c>
      <c r="DY130" s="72">
        <f t="shared" si="119"/>
        <v>0</v>
      </c>
      <c r="DZ130" s="73">
        <f t="shared" si="120"/>
        <v>0.01146732012</v>
      </c>
      <c r="EA130" s="74">
        <f t="shared" si="121"/>
        <v>0.01146732012</v>
      </c>
      <c r="EB130" s="75">
        <f t="shared" si="122"/>
        <v>0.3096176432</v>
      </c>
      <c r="EC130" s="75">
        <f t="shared" si="123"/>
        <v>0</v>
      </c>
      <c r="ED130" s="75">
        <f t="shared" si="124"/>
        <v>0</v>
      </c>
      <c r="EE130" s="75">
        <f t="shared" si="125"/>
        <v>0.3096176432</v>
      </c>
      <c r="EF130" s="76">
        <f t="shared" ref="EF130:EG130" si="2264">CH130+CR130+DD130+DR130+EB130</f>
        <v>674.8544589</v>
      </c>
      <c r="EG130" s="76">
        <f t="shared" si="2264"/>
        <v>0</v>
      </c>
      <c r="EH130" s="76">
        <f t="shared" si="127"/>
        <v>0</v>
      </c>
      <c r="EI130" s="77">
        <f t="shared" si="128"/>
        <v>674.8544589</v>
      </c>
      <c r="EJ130" s="50">
        <f t="shared" si="129"/>
        <v>0</v>
      </c>
      <c r="EK130" s="72">
        <f t="shared" si="130"/>
        <v>0</v>
      </c>
      <c r="EL130" s="72">
        <f t="shared" si="131"/>
        <v>0</v>
      </c>
      <c r="EM130" s="72">
        <f t="shared" si="132"/>
        <v>0</v>
      </c>
      <c r="EN130" s="73">
        <f t="shared" si="133"/>
        <v>25.97796102</v>
      </c>
      <c r="EO130" s="74">
        <f t="shared" si="134"/>
        <v>25.97796102</v>
      </c>
      <c r="EP130" s="75">
        <f t="shared" si="135"/>
        <v>134.9854451</v>
      </c>
      <c r="EQ130" s="75">
        <f t="shared" si="136"/>
        <v>0</v>
      </c>
      <c r="ER130" s="75">
        <f t="shared" si="137"/>
        <v>0</v>
      </c>
      <c r="ES130" s="75">
        <f t="shared" si="138"/>
        <v>134.9854451</v>
      </c>
      <c r="ET130" s="76">
        <f t="shared" ref="ET130:EU130" si="2265">BV130+EP130</f>
        <v>28.47842799</v>
      </c>
      <c r="EU130" s="76">
        <f t="shared" si="2265"/>
        <v>0</v>
      </c>
      <c r="EV130" s="76">
        <f t="shared" si="140"/>
        <v>0</v>
      </c>
      <c r="EW130" s="77">
        <f t="shared" si="141"/>
        <v>28.47842799</v>
      </c>
      <c r="EX130" s="50">
        <f t="shared" si="142"/>
        <v>0</v>
      </c>
      <c r="EY130" s="72">
        <f t="shared" si="143"/>
        <v>0</v>
      </c>
      <c r="EZ130" s="72">
        <f t="shared" si="144"/>
        <v>0</v>
      </c>
      <c r="FA130" s="72">
        <f t="shared" si="145"/>
        <v>0</v>
      </c>
      <c r="FB130" s="73">
        <f t="shared" si="146"/>
        <v>3.0537865</v>
      </c>
      <c r="FC130" s="74">
        <f t="shared" si="147"/>
        <v>3.0537865</v>
      </c>
      <c r="FD130" s="75">
        <f t="shared" si="148"/>
        <v>0.8079306504</v>
      </c>
      <c r="FE130" s="75">
        <f t="shared" si="149"/>
        <v>0</v>
      </c>
      <c r="FF130" s="75">
        <f t="shared" si="150"/>
        <v>0</v>
      </c>
      <c r="FG130" s="75">
        <f t="shared" si="151"/>
        <v>0.8079306504</v>
      </c>
      <c r="FH130" s="50">
        <f t="shared" si="152"/>
        <v>6.283185307</v>
      </c>
      <c r="FI130" s="72">
        <f t="shared" si="153"/>
        <v>6.283185307</v>
      </c>
      <c r="FJ130" s="72">
        <f t="shared" si="154"/>
        <v>0</v>
      </c>
      <c r="FK130" s="72">
        <f t="shared" si="155"/>
        <v>0</v>
      </c>
      <c r="FL130" s="73">
        <f t="shared" si="156"/>
        <v>6.610312247</v>
      </c>
      <c r="FM130" s="74">
        <f t="shared" si="157"/>
        <v>6.610312247</v>
      </c>
      <c r="FN130" s="75">
        <f t="shared" si="158"/>
        <v>-6.610312247</v>
      </c>
      <c r="FO130" s="75">
        <f t="shared" si="159"/>
        <v>0</v>
      </c>
      <c r="FP130" s="75">
        <f t="shared" si="160"/>
        <v>3.141592654</v>
      </c>
      <c r="FQ130" s="75">
        <f t="shared" si="161"/>
        <v>6.610312247</v>
      </c>
      <c r="FR130" s="76">
        <f t="shared" si="162"/>
        <v>11.9799002</v>
      </c>
      <c r="FS130" s="76">
        <f t="shared" si="163"/>
        <v>0</v>
      </c>
      <c r="FT130" s="76">
        <f t="shared" si="164"/>
        <v>0</v>
      </c>
      <c r="FU130" s="77">
        <f t="shared" si="165"/>
        <v>11.9799002</v>
      </c>
      <c r="FV130" s="50">
        <f t="shared" si="166"/>
        <v>0</v>
      </c>
      <c r="FW130" s="50">
        <f t="shared" si="167"/>
        <v>0</v>
      </c>
      <c r="FX130" s="72">
        <f t="shared" si="168"/>
        <v>0</v>
      </c>
      <c r="FY130" s="72">
        <f t="shared" si="169"/>
        <v>0</v>
      </c>
      <c r="FZ130" s="72">
        <f t="shared" si="170"/>
        <v>0</v>
      </c>
      <c r="GA130" s="73">
        <f t="shared" si="171"/>
        <v>11.9799002</v>
      </c>
      <c r="GB130" s="73">
        <f t="shared" si="172"/>
        <v>1.237729995</v>
      </c>
      <c r="GC130" s="74">
        <f t="shared" si="173"/>
        <v>14.82788182</v>
      </c>
      <c r="GD130" s="75">
        <f t="shared" si="174"/>
        <v>1.647542424</v>
      </c>
      <c r="GE130" s="75">
        <f t="shared" si="175"/>
        <v>0</v>
      </c>
      <c r="GF130" s="75">
        <f t="shared" si="176"/>
        <v>0</v>
      </c>
      <c r="GG130" s="75">
        <f t="shared" si="177"/>
        <v>1.647542424</v>
      </c>
      <c r="GH130" s="78">
        <f t="shared" si="178"/>
        <v>-0.5</v>
      </c>
      <c r="GI130" s="78">
        <f t="shared" si="179"/>
        <v>-0.8660254038</v>
      </c>
      <c r="GJ130" s="78">
        <f t="shared" si="180"/>
        <v>-2.094395102</v>
      </c>
      <c r="GK130" s="78">
        <f t="shared" si="181"/>
        <v>1</v>
      </c>
      <c r="GL130" s="79">
        <f t="shared" si="182"/>
        <v>-0.5</v>
      </c>
      <c r="GM130" s="79">
        <f t="shared" si="183"/>
        <v>0.8660254038</v>
      </c>
      <c r="GN130" s="79">
        <f t="shared" si="184"/>
        <v>2.094395102</v>
      </c>
      <c r="GO130" s="79">
        <f t="shared" si="185"/>
        <v>1</v>
      </c>
      <c r="GP130" s="50">
        <f t="shared" si="186"/>
        <v>-2.094395102</v>
      </c>
      <c r="GQ130" s="50">
        <f t="shared" si="187"/>
        <v>0</v>
      </c>
      <c r="GR130" s="72">
        <f t="shared" si="188"/>
        <v>-2.094395102</v>
      </c>
      <c r="GS130" s="72">
        <f t="shared" si="189"/>
        <v>-2.094395102</v>
      </c>
      <c r="GT130" s="72">
        <f t="shared" si="190"/>
        <v>-2.094395102</v>
      </c>
      <c r="GU130" s="73">
        <f t="shared" si="191"/>
        <v>1</v>
      </c>
      <c r="GV130" s="73">
        <f t="shared" si="192"/>
        <v>0.8079306504</v>
      </c>
      <c r="GW130" s="74">
        <f t="shared" si="193"/>
        <v>0.8079306504</v>
      </c>
      <c r="GX130" s="75">
        <f t="shared" si="194"/>
        <v>-0.4039653252</v>
      </c>
      <c r="GY130" s="75">
        <f t="shared" si="195"/>
        <v>-0.6996884678</v>
      </c>
      <c r="GZ130" s="75">
        <f t="shared" si="196"/>
        <v>-2.094395102</v>
      </c>
      <c r="HA130" s="75">
        <f t="shared" si="197"/>
        <v>0.8079306504</v>
      </c>
      <c r="HB130" s="50">
        <f t="shared" si="198"/>
        <v>2.094395102</v>
      </c>
      <c r="HC130" s="50">
        <f t="shared" si="199"/>
        <v>0</v>
      </c>
      <c r="HD130" s="72">
        <f t="shared" si="200"/>
        <v>2.094395102</v>
      </c>
      <c r="HE130" s="72">
        <f t="shared" si="201"/>
        <v>2.094395102</v>
      </c>
      <c r="HF130" s="72">
        <f t="shared" si="202"/>
        <v>2.094395102</v>
      </c>
      <c r="HG130" s="73">
        <f t="shared" si="203"/>
        <v>1</v>
      </c>
      <c r="HH130" s="73">
        <f t="shared" si="204"/>
        <v>1.647542424</v>
      </c>
      <c r="HI130" s="74">
        <f t="shared" si="205"/>
        <v>1.647542424</v>
      </c>
      <c r="HJ130" s="75">
        <f t="shared" si="206"/>
        <v>-0.8237712122</v>
      </c>
      <c r="HK130" s="75">
        <f t="shared" si="207"/>
        <v>1.426813593</v>
      </c>
      <c r="HL130" s="75">
        <f t="shared" si="208"/>
        <v>2.094395102</v>
      </c>
      <c r="HM130" s="75">
        <f t="shared" si="209"/>
        <v>1.647542424</v>
      </c>
      <c r="HN130" s="50">
        <f t="shared" si="210"/>
        <v>2.094395102</v>
      </c>
      <c r="HO130" s="50">
        <f t="shared" si="211"/>
        <v>0</v>
      </c>
      <c r="HP130" s="72">
        <f t="shared" si="212"/>
        <v>2.094395102</v>
      </c>
      <c r="HQ130" s="72">
        <f t="shared" si="213"/>
        <v>2.094395102</v>
      </c>
      <c r="HR130" s="72">
        <f t="shared" si="214"/>
        <v>2.094395102</v>
      </c>
      <c r="HS130" s="73">
        <f t="shared" si="215"/>
        <v>1</v>
      </c>
      <c r="HT130" s="73">
        <f t="shared" si="216"/>
        <v>0.8079306504</v>
      </c>
      <c r="HU130" s="74">
        <f t="shared" si="217"/>
        <v>0.8079306504</v>
      </c>
      <c r="HV130" s="75">
        <f t="shared" si="218"/>
        <v>-0.4039653252</v>
      </c>
      <c r="HW130" s="75">
        <f t="shared" si="219"/>
        <v>0.6996884678</v>
      </c>
      <c r="HX130" s="75">
        <f t="shared" si="220"/>
        <v>2.094395102</v>
      </c>
      <c r="HY130" s="75">
        <f t="shared" si="221"/>
        <v>0.8079306504</v>
      </c>
      <c r="HZ130" s="50">
        <f t="shared" si="222"/>
        <v>-2.094395102</v>
      </c>
      <c r="IA130" s="50">
        <f t="shared" si="223"/>
        <v>0</v>
      </c>
      <c r="IB130" s="72">
        <f t="shared" si="224"/>
        <v>-2.094395102</v>
      </c>
      <c r="IC130" s="72">
        <f t="shared" si="225"/>
        <v>-2.094395102</v>
      </c>
      <c r="ID130" s="72">
        <f t="shared" si="226"/>
        <v>-2.094395102</v>
      </c>
      <c r="IE130" s="73">
        <f t="shared" si="227"/>
        <v>1</v>
      </c>
      <c r="IF130" s="73">
        <f t="shared" si="228"/>
        <v>1.647542424</v>
      </c>
      <c r="IG130" s="74">
        <f t="shared" si="229"/>
        <v>1.647542424</v>
      </c>
      <c r="IH130" s="75">
        <f t="shared" si="230"/>
        <v>-0.8237712122</v>
      </c>
      <c r="II130" s="75">
        <f t="shared" si="231"/>
        <v>-1.426813593</v>
      </c>
      <c r="IJ130" s="75">
        <f t="shared" si="232"/>
        <v>-2.094395102</v>
      </c>
      <c r="IK130" s="75">
        <f t="shared" si="233"/>
        <v>1.647542424</v>
      </c>
    </row>
    <row r="131" ht="12.75" customHeight="1">
      <c r="A131" s="80">
        <f>'Cubic Input'!P135</f>
        <v>0.1421007032</v>
      </c>
      <c r="B131" s="80">
        <f>'Cubic Input'!Q135</f>
        <v>-0.3818169199</v>
      </c>
      <c r="C131" s="80">
        <f>'Cubic Input'!R135</f>
        <v>0.8852537262</v>
      </c>
      <c r="D131" s="80">
        <f>'Cubic Input'!S135</f>
        <v>0.01615449901</v>
      </c>
      <c r="E131" s="80">
        <f t="shared" ref="E131:H131" si="2266">0</f>
        <v>0</v>
      </c>
      <c r="F131" s="80">
        <f t="shared" si="2266"/>
        <v>0</v>
      </c>
      <c r="G131" s="80">
        <f t="shared" si="2266"/>
        <v>0</v>
      </c>
      <c r="H131" s="81">
        <f t="shared" si="2266"/>
        <v>0</v>
      </c>
      <c r="I131" s="65">
        <f>'Cubic Input'!M135</f>
        <v>-0.01147456514</v>
      </c>
      <c r="J131" s="66">
        <f t="shared" si="27"/>
        <v>-0.01810609074</v>
      </c>
      <c r="K131" s="66">
        <f t="shared" si="28"/>
        <v>1.352526059</v>
      </c>
      <c r="L131" s="67">
        <f t="shared" si="29"/>
        <v>-0.01810609074</v>
      </c>
      <c r="M131" s="67">
        <f t="shared" si="30"/>
        <v>0</v>
      </c>
      <c r="N131" s="68">
        <f t="shared" si="31"/>
        <v>1.352526059</v>
      </c>
      <c r="O131" s="68">
        <f t="shared" si="32"/>
        <v>-2.109363492</v>
      </c>
      <c r="P131" s="69">
        <f t="shared" si="33"/>
        <v>1.352526059</v>
      </c>
      <c r="Q131" s="69">
        <f t="shared" si="34"/>
        <v>2.109363492</v>
      </c>
      <c r="R131" s="70">
        <f t="shared" ref="R131:U131" si="2267">ATAN2(A131,E131)</f>
        <v>0</v>
      </c>
      <c r="S131" s="70">
        <f t="shared" si="2267"/>
        <v>3.141592654</v>
      </c>
      <c r="T131" s="70">
        <f t="shared" si="2267"/>
        <v>0</v>
      </c>
      <c r="U131" s="70">
        <f t="shared" si="2267"/>
        <v>0</v>
      </c>
      <c r="V131" s="70">
        <f t="shared" ref="V131:Y131" si="2268">SQRT(POWER(A131,2)+POWER(E131,2))</f>
        <v>0.1421007032</v>
      </c>
      <c r="W131" s="70">
        <f t="shared" si="2268"/>
        <v>0.3818169199</v>
      </c>
      <c r="X131" s="70">
        <f t="shared" si="2268"/>
        <v>0.8852537262</v>
      </c>
      <c r="Y131" s="70">
        <f t="shared" si="2268"/>
        <v>0.01615449901</v>
      </c>
      <c r="Z131" s="71">
        <f t="shared" ref="Z131:AC131" si="2269">R131-$R131</f>
        <v>0</v>
      </c>
      <c r="AA131" s="71">
        <f t="shared" si="2269"/>
        <v>3.141592654</v>
      </c>
      <c r="AB131" s="71">
        <f t="shared" si="2269"/>
        <v>0</v>
      </c>
      <c r="AC131" s="71">
        <f t="shared" si="2269"/>
        <v>0</v>
      </c>
      <c r="AD131" s="71">
        <f t="shared" ref="AD131:AG131" si="2270">V131/$V131</f>
        <v>1</v>
      </c>
      <c r="AE131" s="71">
        <f t="shared" si="2270"/>
        <v>2.686946028</v>
      </c>
      <c r="AF131" s="71">
        <f t="shared" si="2270"/>
        <v>6.229763165</v>
      </c>
      <c r="AG131" s="71">
        <f t="shared" si="2270"/>
        <v>0.1136834558</v>
      </c>
      <c r="AH131" s="80">
        <f t="shared" ref="AH131:AK131" si="2271">AD131*COS(Z131)</f>
        <v>1</v>
      </c>
      <c r="AI131" s="80">
        <f t="shared" si="2271"/>
        <v>-2.686946028</v>
      </c>
      <c r="AJ131" s="80">
        <f t="shared" si="2271"/>
        <v>6.229763165</v>
      </c>
      <c r="AK131" s="80">
        <f t="shared" si="2271"/>
        <v>0.1136834558</v>
      </c>
      <c r="AL131" s="80">
        <f t="shared" ref="AL131:AO131" si="2272">AD131*SIN(Z131)</f>
        <v>0</v>
      </c>
      <c r="AM131" s="80">
        <f t="shared" si="2272"/>
        <v>0</v>
      </c>
      <c r="AN131" s="80">
        <f t="shared" si="2272"/>
        <v>0</v>
      </c>
      <c r="AO131" s="80">
        <f t="shared" si="2272"/>
        <v>0</v>
      </c>
      <c r="AP131" s="50">
        <f t="shared" si="41"/>
        <v>9.424777961</v>
      </c>
      <c r="AQ131" s="72">
        <f t="shared" si="42"/>
        <v>9.424777961</v>
      </c>
      <c r="AR131" s="72">
        <f t="shared" si="43"/>
        <v>3.141592654</v>
      </c>
      <c r="AS131" s="72">
        <f t="shared" si="44"/>
        <v>3.141592654</v>
      </c>
      <c r="AT131" s="73">
        <f t="shared" si="45"/>
        <v>19.3988877</v>
      </c>
      <c r="AU131" s="74">
        <f t="shared" si="46"/>
        <v>19.3988877</v>
      </c>
      <c r="AV131" s="75">
        <f t="shared" si="47"/>
        <v>38.7977754</v>
      </c>
      <c r="AW131" s="75">
        <f t="shared" si="48"/>
        <v>0</v>
      </c>
      <c r="AX131" s="75">
        <f t="shared" si="49"/>
        <v>0</v>
      </c>
      <c r="AY131" s="75">
        <f t="shared" si="50"/>
        <v>38.7977754</v>
      </c>
      <c r="AZ131" s="50">
        <f t="shared" ref="AZ131:BA131" si="2273">AZ$1*AA131</f>
        <v>3.141592654</v>
      </c>
      <c r="BA131" s="50">
        <f t="shared" si="2273"/>
        <v>0</v>
      </c>
      <c r="BB131" s="72">
        <f t="shared" si="52"/>
        <v>3.141592654</v>
      </c>
      <c r="BC131" s="72">
        <f t="shared" si="53"/>
        <v>3.141592654</v>
      </c>
      <c r="BD131" s="72">
        <f t="shared" si="54"/>
        <v>3.141592654</v>
      </c>
      <c r="BE131" s="73">
        <f t="shared" ref="BE131:BF131" si="2274">POWER(AE131,BE$1)</f>
        <v>2.686946028</v>
      </c>
      <c r="BF131" s="73">
        <f t="shared" si="2274"/>
        <v>6.229763165</v>
      </c>
      <c r="BG131" s="74">
        <f t="shared" si="56"/>
        <v>16.73903739</v>
      </c>
      <c r="BH131" s="75">
        <f t="shared" si="57"/>
        <v>-150.6513365</v>
      </c>
      <c r="BI131" s="75">
        <f t="shared" si="58"/>
        <v>0</v>
      </c>
      <c r="BJ131" s="75">
        <f t="shared" si="59"/>
        <v>3.141592654</v>
      </c>
      <c r="BK131" s="75">
        <f t="shared" si="60"/>
        <v>150.6513365</v>
      </c>
      <c r="BL131" s="50">
        <f t="shared" si="61"/>
        <v>0</v>
      </c>
      <c r="BM131" s="72">
        <f t="shared" si="62"/>
        <v>0</v>
      </c>
      <c r="BN131" s="72">
        <f t="shared" si="63"/>
        <v>0</v>
      </c>
      <c r="BO131" s="72">
        <f t="shared" si="64"/>
        <v>0</v>
      </c>
      <c r="BP131" s="73">
        <f t="shared" si="65"/>
        <v>0.1136834558</v>
      </c>
      <c r="BQ131" s="74">
        <f t="shared" si="66"/>
        <v>0.1136834558</v>
      </c>
      <c r="BR131" s="75">
        <f t="shared" si="67"/>
        <v>-3.069453307</v>
      </c>
      <c r="BS131" s="75">
        <f t="shared" si="68"/>
        <v>0</v>
      </c>
      <c r="BT131" s="75">
        <f t="shared" si="69"/>
        <v>3.141592654</v>
      </c>
      <c r="BU131" s="75">
        <f t="shared" si="70"/>
        <v>3.069453307</v>
      </c>
      <c r="BV131" s="76">
        <f t="shared" ref="BV131:BW131" si="2275">AV131+BH131+BR131</f>
        <v>-114.9230144</v>
      </c>
      <c r="BW131" s="76">
        <f t="shared" si="2275"/>
        <v>0</v>
      </c>
      <c r="BX131" s="76">
        <f t="shared" si="72"/>
        <v>3.141592654</v>
      </c>
      <c r="BY131" s="77">
        <f t="shared" si="73"/>
        <v>114.9230144</v>
      </c>
      <c r="BZ131" s="50">
        <f t="shared" ref="BZ131:CA131" si="2276">BZ$1*AA131</f>
        <v>6.283185307</v>
      </c>
      <c r="CA131" s="50">
        <f t="shared" si="2276"/>
        <v>0</v>
      </c>
      <c r="CB131" s="72">
        <f t="shared" si="75"/>
        <v>6.283185307</v>
      </c>
      <c r="CC131" s="72">
        <f t="shared" si="76"/>
        <v>0</v>
      </c>
      <c r="CD131" s="72">
        <f t="shared" si="77"/>
        <v>0</v>
      </c>
      <c r="CE131" s="73">
        <f t="shared" ref="CE131:CF131" si="2277">POWER(AE131,CE$1)</f>
        <v>7.219678958</v>
      </c>
      <c r="CF131" s="73">
        <f t="shared" si="2277"/>
        <v>38.80994909</v>
      </c>
      <c r="CG131" s="74">
        <f t="shared" si="79"/>
        <v>280.1953728</v>
      </c>
      <c r="CH131" s="75">
        <f t="shared" si="80"/>
        <v>-280.1953728</v>
      </c>
      <c r="CI131" s="75">
        <f t="shared" si="81"/>
        <v>0</v>
      </c>
      <c r="CJ131" s="75">
        <f t="shared" si="82"/>
        <v>3.141592654</v>
      </c>
      <c r="CK131" s="75">
        <f t="shared" si="83"/>
        <v>280.1953728</v>
      </c>
      <c r="CL131" s="50">
        <f t="shared" si="84"/>
        <v>0</v>
      </c>
      <c r="CM131" s="72">
        <f t="shared" si="85"/>
        <v>0</v>
      </c>
      <c r="CN131" s="72">
        <f t="shared" si="86"/>
        <v>0</v>
      </c>
      <c r="CO131" s="72">
        <f t="shared" si="87"/>
        <v>0</v>
      </c>
      <c r="CP131" s="73">
        <f t="shared" si="88"/>
        <v>241.7767912</v>
      </c>
      <c r="CQ131" s="74">
        <f t="shared" si="89"/>
        <v>241.7767912</v>
      </c>
      <c r="CR131" s="75">
        <f t="shared" si="90"/>
        <v>967.107165</v>
      </c>
      <c r="CS131" s="75">
        <f t="shared" si="91"/>
        <v>0</v>
      </c>
      <c r="CT131" s="75">
        <f t="shared" si="92"/>
        <v>0</v>
      </c>
      <c r="CU131" s="75">
        <f t="shared" si="93"/>
        <v>967.107165</v>
      </c>
      <c r="CV131" s="50">
        <f t="shared" si="94"/>
        <v>9.424777961</v>
      </c>
      <c r="CW131" s="50">
        <f t="shared" si="95"/>
        <v>0</v>
      </c>
      <c r="CX131" s="72">
        <f t="shared" si="96"/>
        <v>9.424777961</v>
      </c>
      <c r="CY131" s="72">
        <f t="shared" si="97"/>
        <v>3.141592654</v>
      </c>
      <c r="CZ131" s="72">
        <f t="shared" si="98"/>
        <v>3.141592654</v>
      </c>
      <c r="DA131" s="73">
        <f t="shared" si="99"/>
        <v>19.3988877</v>
      </c>
      <c r="DB131" s="73">
        <f t="shared" si="100"/>
        <v>0.1136834558</v>
      </c>
      <c r="DC131" s="74">
        <f t="shared" si="101"/>
        <v>2.205332593</v>
      </c>
      <c r="DD131" s="75">
        <f t="shared" si="102"/>
        <v>-8.821330371</v>
      </c>
      <c r="DE131" s="75">
        <f t="shared" si="103"/>
        <v>0</v>
      </c>
      <c r="DF131" s="75">
        <f t="shared" si="104"/>
        <v>3.141592654</v>
      </c>
      <c r="DG131" s="75">
        <f t="shared" si="105"/>
        <v>8.821330371</v>
      </c>
      <c r="DH131" s="50">
        <f t="shared" ref="DH131:DJ131" si="2278">DH$1*AA131</f>
        <v>3.141592654</v>
      </c>
      <c r="DI131" s="50">
        <f t="shared" si="2278"/>
        <v>0</v>
      </c>
      <c r="DJ131" s="50">
        <f t="shared" si="2278"/>
        <v>0</v>
      </c>
      <c r="DK131" s="72">
        <f t="shared" si="107"/>
        <v>3.141592654</v>
      </c>
      <c r="DL131" s="72">
        <f t="shared" si="108"/>
        <v>3.141592654</v>
      </c>
      <c r="DM131" s="72">
        <f t="shared" si="109"/>
        <v>3.141592654</v>
      </c>
      <c r="DN131" s="73">
        <f t="shared" ref="DN131:DP131" si="2279">POWER(AE131,DN$1)</f>
        <v>2.686946028</v>
      </c>
      <c r="DO131" s="73">
        <f t="shared" si="2279"/>
        <v>6.229763165</v>
      </c>
      <c r="DP131" s="73">
        <f t="shared" si="2279"/>
        <v>0.1136834558</v>
      </c>
      <c r="DQ131" s="74">
        <f t="shared" si="111"/>
        <v>1.902951618</v>
      </c>
      <c r="DR131" s="75">
        <f t="shared" si="112"/>
        <v>34.25312912</v>
      </c>
      <c r="DS131" s="75">
        <f t="shared" si="113"/>
        <v>0</v>
      </c>
      <c r="DT131" s="75">
        <f t="shared" si="114"/>
        <v>0</v>
      </c>
      <c r="DU131" s="75">
        <f t="shared" si="115"/>
        <v>34.25312912</v>
      </c>
      <c r="DV131" s="50">
        <f t="shared" si="116"/>
        <v>0</v>
      </c>
      <c r="DW131" s="72">
        <f t="shared" si="117"/>
        <v>0</v>
      </c>
      <c r="DX131" s="72">
        <f t="shared" si="118"/>
        <v>0</v>
      </c>
      <c r="DY131" s="72">
        <f t="shared" si="119"/>
        <v>0</v>
      </c>
      <c r="DZ131" s="73">
        <f t="shared" si="120"/>
        <v>0.01292392813</v>
      </c>
      <c r="EA131" s="74">
        <f t="shared" si="121"/>
        <v>0.01292392813</v>
      </c>
      <c r="EB131" s="75">
        <f t="shared" si="122"/>
        <v>0.3489460594</v>
      </c>
      <c r="EC131" s="75">
        <f t="shared" si="123"/>
        <v>0</v>
      </c>
      <c r="ED131" s="75">
        <f t="shared" si="124"/>
        <v>0</v>
      </c>
      <c r="EE131" s="75">
        <f t="shared" si="125"/>
        <v>0.3489460594</v>
      </c>
      <c r="EF131" s="76">
        <f t="shared" ref="EF131:EG131" si="2280">CH131+CR131+DD131+DR131+EB131</f>
        <v>712.692537</v>
      </c>
      <c r="EG131" s="76">
        <f t="shared" si="2280"/>
        <v>0</v>
      </c>
      <c r="EH131" s="76">
        <f t="shared" si="127"/>
        <v>0</v>
      </c>
      <c r="EI131" s="77">
        <f t="shared" si="128"/>
        <v>712.692537</v>
      </c>
      <c r="EJ131" s="50">
        <f t="shared" si="129"/>
        <v>0</v>
      </c>
      <c r="EK131" s="72">
        <f t="shared" si="130"/>
        <v>0</v>
      </c>
      <c r="EL131" s="72">
        <f t="shared" si="131"/>
        <v>0</v>
      </c>
      <c r="EM131" s="72">
        <f t="shared" si="132"/>
        <v>0</v>
      </c>
      <c r="EN131" s="73">
        <f t="shared" si="133"/>
        <v>26.69630194</v>
      </c>
      <c r="EO131" s="74">
        <f t="shared" si="134"/>
        <v>26.69630194</v>
      </c>
      <c r="EP131" s="75">
        <f t="shared" si="135"/>
        <v>138.718054</v>
      </c>
      <c r="EQ131" s="75">
        <f t="shared" si="136"/>
        <v>0</v>
      </c>
      <c r="ER131" s="75">
        <f t="shared" si="137"/>
        <v>0</v>
      </c>
      <c r="ES131" s="75">
        <f t="shared" si="138"/>
        <v>138.718054</v>
      </c>
      <c r="ET131" s="76">
        <f t="shared" ref="ET131:EU131" si="2281">BV131+EP131</f>
        <v>23.79503955</v>
      </c>
      <c r="EU131" s="76">
        <f t="shared" si="2281"/>
        <v>0</v>
      </c>
      <c r="EV131" s="76">
        <f t="shared" si="140"/>
        <v>0</v>
      </c>
      <c r="EW131" s="77">
        <f t="shared" si="141"/>
        <v>23.79503955</v>
      </c>
      <c r="EX131" s="50">
        <f t="shared" si="142"/>
        <v>0</v>
      </c>
      <c r="EY131" s="72">
        <f t="shared" si="143"/>
        <v>0</v>
      </c>
      <c r="EZ131" s="72">
        <f t="shared" si="144"/>
        <v>0</v>
      </c>
      <c r="FA131" s="72">
        <f t="shared" si="145"/>
        <v>0</v>
      </c>
      <c r="FB131" s="73">
        <f t="shared" si="146"/>
        <v>2.876264429</v>
      </c>
      <c r="FC131" s="74">
        <f t="shared" si="147"/>
        <v>2.876264429</v>
      </c>
      <c r="FD131" s="75">
        <f t="shared" si="148"/>
        <v>0.7609641967</v>
      </c>
      <c r="FE131" s="75">
        <f t="shared" si="149"/>
        <v>0</v>
      </c>
      <c r="FF131" s="75">
        <f t="shared" si="150"/>
        <v>0</v>
      </c>
      <c r="FG131" s="75">
        <f t="shared" si="151"/>
        <v>0.7609641967</v>
      </c>
      <c r="FH131" s="50">
        <f t="shared" si="152"/>
        <v>6.283185307</v>
      </c>
      <c r="FI131" s="72">
        <f t="shared" si="153"/>
        <v>6.283185307</v>
      </c>
      <c r="FJ131" s="72">
        <f t="shared" si="154"/>
        <v>0</v>
      </c>
      <c r="FK131" s="72">
        <f t="shared" si="155"/>
        <v>0</v>
      </c>
      <c r="FL131" s="73">
        <f t="shared" si="156"/>
        <v>7.219678958</v>
      </c>
      <c r="FM131" s="74">
        <f t="shared" si="157"/>
        <v>7.219678958</v>
      </c>
      <c r="FN131" s="75">
        <f t="shared" si="158"/>
        <v>-7.219678958</v>
      </c>
      <c r="FO131" s="75">
        <f t="shared" si="159"/>
        <v>0</v>
      </c>
      <c r="FP131" s="75">
        <f t="shared" si="160"/>
        <v>3.141592654</v>
      </c>
      <c r="FQ131" s="75">
        <f t="shared" si="161"/>
        <v>7.219678958</v>
      </c>
      <c r="FR131" s="76">
        <f t="shared" si="162"/>
        <v>11.46961054</v>
      </c>
      <c r="FS131" s="76">
        <f t="shared" si="163"/>
        <v>0</v>
      </c>
      <c r="FT131" s="76">
        <f t="shared" si="164"/>
        <v>0</v>
      </c>
      <c r="FU131" s="77">
        <f t="shared" si="165"/>
        <v>11.46961054</v>
      </c>
      <c r="FV131" s="50">
        <f t="shared" si="166"/>
        <v>0</v>
      </c>
      <c r="FW131" s="50">
        <f t="shared" si="167"/>
        <v>0</v>
      </c>
      <c r="FX131" s="72">
        <f t="shared" si="168"/>
        <v>0</v>
      </c>
      <c r="FY131" s="72">
        <f t="shared" si="169"/>
        <v>0</v>
      </c>
      <c r="FZ131" s="72">
        <f t="shared" si="170"/>
        <v>0</v>
      </c>
      <c r="GA131" s="73">
        <f t="shared" si="171"/>
        <v>11.46961054</v>
      </c>
      <c r="GB131" s="73">
        <f t="shared" si="172"/>
        <v>1.314122273</v>
      </c>
      <c r="GC131" s="74">
        <f t="shared" si="173"/>
        <v>15.07247067</v>
      </c>
      <c r="GD131" s="75">
        <f t="shared" si="174"/>
        <v>1.674718963</v>
      </c>
      <c r="GE131" s="75">
        <f t="shared" si="175"/>
        <v>0</v>
      </c>
      <c r="GF131" s="75">
        <f t="shared" si="176"/>
        <v>0</v>
      </c>
      <c r="GG131" s="75">
        <f t="shared" si="177"/>
        <v>1.674718963</v>
      </c>
      <c r="GH131" s="78">
        <f t="shared" si="178"/>
        <v>-0.5</v>
      </c>
      <c r="GI131" s="78">
        <f t="shared" si="179"/>
        <v>-0.8660254038</v>
      </c>
      <c r="GJ131" s="78">
        <f t="shared" si="180"/>
        <v>-2.094395102</v>
      </c>
      <c r="GK131" s="78">
        <f t="shared" si="181"/>
        <v>1</v>
      </c>
      <c r="GL131" s="79">
        <f t="shared" si="182"/>
        <v>-0.5</v>
      </c>
      <c r="GM131" s="79">
        <f t="shared" si="183"/>
        <v>0.8660254038</v>
      </c>
      <c r="GN131" s="79">
        <f t="shared" si="184"/>
        <v>2.094395102</v>
      </c>
      <c r="GO131" s="79">
        <f t="shared" si="185"/>
        <v>1</v>
      </c>
      <c r="GP131" s="50">
        <f t="shared" si="186"/>
        <v>-2.094395102</v>
      </c>
      <c r="GQ131" s="50">
        <f t="shared" si="187"/>
        <v>0</v>
      </c>
      <c r="GR131" s="72">
        <f t="shared" si="188"/>
        <v>-2.094395102</v>
      </c>
      <c r="GS131" s="72">
        <f t="shared" si="189"/>
        <v>-2.094395102</v>
      </c>
      <c r="GT131" s="72">
        <f t="shared" si="190"/>
        <v>-2.094395102</v>
      </c>
      <c r="GU131" s="73">
        <f t="shared" si="191"/>
        <v>1</v>
      </c>
      <c r="GV131" s="73">
        <f t="shared" si="192"/>
        <v>0.7609641967</v>
      </c>
      <c r="GW131" s="74">
        <f t="shared" si="193"/>
        <v>0.7609641967</v>
      </c>
      <c r="GX131" s="75">
        <f t="shared" si="194"/>
        <v>-0.3804820983</v>
      </c>
      <c r="GY131" s="75">
        <f t="shared" si="195"/>
        <v>-0.6590143257</v>
      </c>
      <c r="GZ131" s="75">
        <f t="shared" si="196"/>
        <v>-2.094395102</v>
      </c>
      <c r="HA131" s="75">
        <f t="shared" si="197"/>
        <v>0.7609641967</v>
      </c>
      <c r="HB131" s="50">
        <f t="shared" si="198"/>
        <v>2.094395102</v>
      </c>
      <c r="HC131" s="50">
        <f t="shared" si="199"/>
        <v>0</v>
      </c>
      <c r="HD131" s="72">
        <f t="shared" si="200"/>
        <v>2.094395102</v>
      </c>
      <c r="HE131" s="72">
        <f t="shared" si="201"/>
        <v>2.094395102</v>
      </c>
      <c r="HF131" s="72">
        <f t="shared" si="202"/>
        <v>2.094395102</v>
      </c>
      <c r="HG131" s="73">
        <f t="shared" si="203"/>
        <v>1</v>
      </c>
      <c r="HH131" s="73">
        <f t="shared" si="204"/>
        <v>1.674718963</v>
      </c>
      <c r="HI131" s="74">
        <f t="shared" si="205"/>
        <v>1.674718963</v>
      </c>
      <c r="HJ131" s="75">
        <f t="shared" si="206"/>
        <v>-0.8373594817</v>
      </c>
      <c r="HK131" s="75">
        <f t="shared" si="207"/>
        <v>1.450349167</v>
      </c>
      <c r="HL131" s="75">
        <f t="shared" si="208"/>
        <v>2.094395102</v>
      </c>
      <c r="HM131" s="75">
        <f t="shared" si="209"/>
        <v>1.674718963</v>
      </c>
      <c r="HN131" s="50">
        <f t="shared" si="210"/>
        <v>2.094395102</v>
      </c>
      <c r="HO131" s="50">
        <f t="shared" si="211"/>
        <v>0</v>
      </c>
      <c r="HP131" s="72">
        <f t="shared" si="212"/>
        <v>2.094395102</v>
      </c>
      <c r="HQ131" s="72">
        <f t="shared" si="213"/>
        <v>2.094395102</v>
      </c>
      <c r="HR131" s="72">
        <f t="shared" si="214"/>
        <v>2.094395102</v>
      </c>
      <c r="HS131" s="73">
        <f t="shared" si="215"/>
        <v>1</v>
      </c>
      <c r="HT131" s="73">
        <f t="shared" si="216"/>
        <v>0.7609641967</v>
      </c>
      <c r="HU131" s="74">
        <f t="shared" si="217"/>
        <v>0.7609641967</v>
      </c>
      <c r="HV131" s="75">
        <f t="shared" si="218"/>
        <v>-0.3804820983</v>
      </c>
      <c r="HW131" s="75">
        <f t="shared" si="219"/>
        <v>0.6590143257</v>
      </c>
      <c r="HX131" s="75">
        <f t="shared" si="220"/>
        <v>2.094395102</v>
      </c>
      <c r="HY131" s="75">
        <f t="shared" si="221"/>
        <v>0.7609641967</v>
      </c>
      <c r="HZ131" s="50">
        <f t="shared" si="222"/>
        <v>-2.094395102</v>
      </c>
      <c r="IA131" s="50">
        <f t="shared" si="223"/>
        <v>0</v>
      </c>
      <c r="IB131" s="72">
        <f t="shared" si="224"/>
        <v>-2.094395102</v>
      </c>
      <c r="IC131" s="72">
        <f t="shared" si="225"/>
        <v>-2.094395102</v>
      </c>
      <c r="ID131" s="72">
        <f t="shared" si="226"/>
        <v>-2.094395102</v>
      </c>
      <c r="IE131" s="73">
        <f t="shared" si="227"/>
        <v>1</v>
      </c>
      <c r="IF131" s="73">
        <f t="shared" si="228"/>
        <v>1.674718963</v>
      </c>
      <c r="IG131" s="74">
        <f t="shared" si="229"/>
        <v>1.674718963</v>
      </c>
      <c r="IH131" s="75">
        <f t="shared" si="230"/>
        <v>-0.8373594817</v>
      </c>
      <c r="II131" s="75">
        <f t="shared" si="231"/>
        <v>-1.450349167</v>
      </c>
      <c r="IJ131" s="75">
        <f t="shared" si="232"/>
        <v>-2.094395102</v>
      </c>
      <c r="IK131" s="75">
        <f t="shared" si="233"/>
        <v>1.674718963</v>
      </c>
    </row>
    <row r="132" ht="12.75" customHeight="1">
      <c r="A132" s="80">
        <f>'Cubic Input'!P136</f>
        <v>0.1421007032</v>
      </c>
      <c r="B132" s="80">
        <f>'Cubic Input'!Q136</f>
        <v>-0.2480580699</v>
      </c>
      <c r="C132" s="80">
        <f>'Cubic Input'!R136</f>
        <v>0.8818868198</v>
      </c>
      <c r="D132" s="80">
        <f>'Cubic Input'!S136</f>
        <v>-0.01971707574</v>
      </c>
      <c r="E132" s="80">
        <f t="shared" ref="E132:H132" si="2282">0</f>
        <v>0</v>
      </c>
      <c r="F132" s="80">
        <f t="shared" si="2282"/>
        <v>0</v>
      </c>
      <c r="G132" s="80">
        <f t="shared" si="2282"/>
        <v>0</v>
      </c>
      <c r="H132" s="81">
        <f t="shared" si="2282"/>
        <v>0</v>
      </c>
      <c r="I132" s="65">
        <f>'Cubic Input'!M136</f>
        <v>0.02968914027</v>
      </c>
      <c r="J132" s="66">
        <f t="shared" si="27"/>
        <v>0.02249837311</v>
      </c>
      <c r="K132" s="66">
        <f t="shared" si="28"/>
        <v>0.8615757342</v>
      </c>
      <c r="L132" s="67">
        <f t="shared" si="29"/>
        <v>0.02249837311</v>
      </c>
      <c r="M132" s="67">
        <f t="shared" si="30"/>
        <v>0</v>
      </c>
      <c r="N132" s="68">
        <f t="shared" si="31"/>
        <v>0.8615757342</v>
      </c>
      <c r="O132" s="68">
        <f t="shared" si="32"/>
        <v>-2.329160473</v>
      </c>
      <c r="P132" s="69">
        <f t="shared" si="33"/>
        <v>0.8615757342</v>
      </c>
      <c r="Q132" s="69">
        <f t="shared" si="34"/>
        <v>2.329160473</v>
      </c>
      <c r="R132" s="70">
        <f t="shared" ref="R132:U132" si="2283">ATAN2(A132,E132)</f>
        <v>0</v>
      </c>
      <c r="S132" s="70">
        <f t="shared" si="2283"/>
        <v>3.141592654</v>
      </c>
      <c r="T132" s="70">
        <f t="shared" si="2283"/>
        <v>0</v>
      </c>
      <c r="U132" s="70">
        <f t="shared" si="2283"/>
        <v>3.141592654</v>
      </c>
      <c r="V132" s="70">
        <f t="shared" ref="V132:Y132" si="2284">SQRT(POWER(A132,2)+POWER(E132,2))</f>
        <v>0.1421007032</v>
      </c>
      <c r="W132" s="70">
        <f t="shared" si="2284"/>
        <v>0.2480580699</v>
      </c>
      <c r="X132" s="70">
        <f t="shared" si="2284"/>
        <v>0.8818868198</v>
      </c>
      <c r="Y132" s="70">
        <f t="shared" si="2284"/>
        <v>0.01971707574</v>
      </c>
      <c r="Z132" s="71">
        <f t="shared" ref="Z132:AC132" si="2285">R132-$R132</f>
        <v>0</v>
      </c>
      <c r="AA132" s="71">
        <f t="shared" si="2285"/>
        <v>3.141592654</v>
      </c>
      <c r="AB132" s="71">
        <f t="shared" si="2285"/>
        <v>0</v>
      </c>
      <c r="AC132" s="71">
        <f t="shared" si="2285"/>
        <v>3.141592654</v>
      </c>
      <c r="AD132" s="71">
        <f t="shared" ref="AD132:AG132" si="2286">V132/$V132</f>
        <v>1</v>
      </c>
      <c r="AE132" s="71">
        <f t="shared" si="2286"/>
        <v>1.745649841</v>
      </c>
      <c r="AF132" s="71">
        <f t="shared" si="2286"/>
        <v>6.20606936</v>
      </c>
      <c r="AG132" s="71">
        <f t="shared" si="2286"/>
        <v>0.1387542447</v>
      </c>
      <c r="AH132" s="80">
        <f t="shared" ref="AH132:AK132" si="2287">AD132*COS(Z132)</f>
        <v>1</v>
      </c>
      <c r="AI132" s="80">
        <f t="shared" si="2287"/>
        <v>-1.745649841</v>
      </c>
      <c r="AJ132" s="80">
        <f t="shared" si="2287"/>
        <v>6.20606936</v>
      </c>
      <c r="AK132" s="80">
        <f t="shared" si="2287"/>
        <v>-0.1387542447</v>
      </c>
      <c r="AL132" s="80">
        <f t="shared" ref="AL132:AO132" si="2288">AD132*SIN(Z132)</f>
        <v>0</v>
      </c>
      <c r="AM132" s="80">
        <f t="shared" si="2288"/>
        <v>0</v>
      </c>
      <c r="AN132" s="80">
        <f t="shared" si="2288"/>
        <v>0</v>
      </c>
      <c r="AO132" s="80">
        <f t="shared" si="2288"/>
        <v>0</v>
      </c>
      <c r="AP132" s="50">
        <f t="shared" si="41"/>
        <v>9.424777961</v>
      </c>
      <c r="AQ132" s="72">
        <f t="shared" si="42"/>
        <v>9.424777961</v>
      </c>
      <c r="AR132" s="72">
        <f t="shared" si="43"/>
        <v>3.141592654</v>
      </c>
      <c r="AS132" s="72">
        <f t="shared" si="44"/>
        <v>3.141592654</v>
      </c>
      <c r="AT132" s="73">
        <f t="shared" si="45"/>
        <v>5.319507187</v>
      </c>
      <c r="AU132" s="74">
        <f t="shared" si="46"/>
        <v>5.319507187</v>
      </c>
      <c r="AV132" s="75">
        <f t="shared" si="47"/>
        <v>10.63901437</v>
      </c>
      <c r="AW132" s="75">
        <f t="shared" si="48"/>
        <v>0</v>
      </c>
      <c r="AX132" s="75">
        <f t="shared" si="49"/>
        <v>0</v>
      </c>
      <c r="AY132" s="75">
        <f t="shared" si="50"/>
        <v>10.63901437</v>
      </c>
      <c r="AZ132" s="50">
        <f t="shared" ref="AZ132:BA132" si="2289">AZ$1*AA132</f>
        <v>3.141592654</v>
      </c>
      <c r="BA132" s="50">
        <f t="shared" si="2289"/>
        <v>0</v>
      </c>
      <c r="BB132" s="72">
        <f t="shared" si="52"/>
        <v>3.141592654</v>
      </c>
      <c r="BC132" s="72">
        <f t="shared" si="53"/>
        <v>3.141592654</v>
      </c>
      <c r="BD132" s="72">
        <f t="shared" si="54"/>
        <v>3.141592654</v>
      </c>
      <c r="BE132" s="73">
        <f t="shared" ref="BE132:BF132" si="2290">POWER(AE132,BE$1)</f>
        <v>1.745649841</v>
      </c>
      <c r="BF132" s="73">
        <f t="shared" si="2290"/>
        <v>6.20606936</v>
      </c>
      <c r="BG132" s="74">
        <f t="shared" si="56"/>
        <v>10.83362399</v>
      </c>
      <c r="BH132" s="75">
        <f t="shared" si="57"/>
        <v>-97.50261595</v>
      </c>
      <c r="BI132" s="75">
        <f t="shared" si="58"/>
        <v>0</v>
      </c>
      <c r="BJ132" s="75">
        <f t="shared" si="59"/>
        <v>3.141592654</v>
      </c>
      <c r="BK132" s="75">
        <f t="shared" si="60"/>
        <v>97.50261595</v>
      </c>
      <c r="BL132" s="50">
        <f t="shared" si="61"/>
        <v>3.141592654</v>
      </c>
      <c r="BM132" s="72">
        <f t="shared" si="62"/>
        <v>3.141592654</v>
      </c>
      <c r="BN132" s="72">
        <f t="shared" si="63"/>
        <v>3.141592654</v>
      </c>
      <c r="BO132" s="72">
        <f t="shared" si="64"/>
        <v>3.141592654</v>
      </c>
      <c r="BP132" s="73">
        <f t="shared" si="65"/>
        <v>0.1387542447</v>
      </c>
      <c r="BQ132" s="74">
        <f t="shared" si="66"/>
        <v>0.1387542447</v>
      </c>
      <c r="BR132" s="75">
        <f t="shared" si="67"/>
        <v>3.746364608</v>
      </c>
      <c r="BS132" s="75">
        <f t="shared" si="68"/>
        <v>0</v>
      </c>
      <c r="BT132" s="75">
        <f t="shared" si="69"/>
        <v>0</v>
      </c>
      <c r="BU132" s="75">
        <f t="shared" si="70"/>
        <v>3.746364608</v>
      </c>
      <c r="BV132" s="76">
        <f t="shared" ref="BV132:BW132" si="2291">AV132+BH132+BR132</f>
        <v>-83.11723696</v>
      </c>
      <c r="BW132" s="76">
        <f t="shared" si="2291"/>
        <v>0</v>
      </c>
      <c r="BX132" s="76">
        <f t="shared" si="72"/>
        <v>3.141592654</v>
      </c>
      <c r="BY132" s="77">
        <f t="shared" si="73"/>
        <v>83.11723696</v>
      </c>
      <c r="BZ132" s="50">
        <f t="shared" ref="BZ132:CA132" si="2292">BZ$1*AA132</f>
        <v>6.283185307</v>
      </c>
      <c r="CA132" s="50">
        <f t="shared" si="2292"/>
        <v>0</v>
      </c>
      <c r="CB132" s="72">
        <f t="shared" si="75"/>
        <v>6.283185307</v>
      </c>
      <c r="CC132" s="72">
        <f t="shared" si="76"/>
        <v>0</v>
      </c>
      <c r="CD132" s="72">
        <f t="shared" si="77"/>
        <v>0</v>
      </c>
      <c r="CE132" s="73">
        <f t="shared" ref="CE132:CF132" si="2293">POWER(AE132,CE$1)</f>
        <v>3.047293369</v>
      </c>
      <c r="CF132" s="73">
        <f t="shared" si="2293"/>
        <v>38.5152969</v>
      </c>
      <c r="CG132" s="74">
        <f t="shared" si="79"/>
        <v>117.3674088</v>
      </c>
      <c r="CH132" s="75">
        <f t="shared" si="80"/>
        <v>-117.3674088</v>
      </c>
      <c r="CI132" s="75">
        <f t="shared" si="81"/>
        <v>0</v>
      </c>
      <c r="CJ132" s="75">
        <f t="shared" si="82"/>
        <v>3.141592654</v>
      </c>
      <c r="CK132" s="75">
        <f t="shared" si="83"/>
        <v>117.3674088</v>
      </c>
      <c r="CL132" s="50">
        <f t="shared" si="84"/>
        <v>0</v>
      </c>
      <c r="CM132" s="72">
        <f t="shared" si="85"/>
        <v>0</v>
      </c>
      <c r="CN132" s="72">
        <f t="shared" si="86"/>
        <v>0</v>
      </c>
      <c r="CO132" s="72">
        <f t="shared" si="87"/>
        <v>0</v>
      </c>
      <c r="CP132" s="73">
        <f t="shared" si="88"/>
        <v>239.0286039</v>
      </c>
      <c r="CQ132" s="74">
        <f t="shared" si="89"/>
        <v>239.0286039</v>
      </c>
      <c r="CR132" s="75">
        <f t="shared" si="90"/>
        <v>956.1144158</v>
      </c>
      <c r="CS132" s="75">
        <f t="shared" si="91"/>
        <v>0</v>
      </c>
      <c r="CT132" s="75">
        <f t="shared" si="92"/>
        <v>0</v>
      </c>
      <c r="CU132" s="75">
        <f t="shared" si="93"/>
        <v>956.1144158</v>
      </c>
      <c r="CV132" s="50">
        <f t="shared" si="94"/>
        <v>9.424777961</v>
      </c>
      <c r="CW132" s="50">
        <f t="shared" si="95"/>
        <v>3.141592654</v>
      </c>
      <c r="CX132" s="72">
        <f t="shared" si="96"/>
        <v>12.56637061</v>
      </c>
      <c r="CY132" s="72">
        <f t="shared" si="97"/>
        <v>0</v>
      </c>
      <c r="CZ132" s="72">
        <f t="shared" si="98"/>
        <v>0</v>
      </c>
      <c r="DA132" s="73">
        <f t="shared" si="99"/>
        <v>5.319507187</v>
      </c>
      <c r="DB132" s="73">
        <f t="shared" si="100"/>
        <v>0.1387542447</v>
      </c>
      <c r="DC132" s="74">
        <f t="shared" si="101"/>
        <v>0.7381042021</v>
      </c>
      <c r="DD132" s="75">
        <f t="shared" si="102"/>
        <v>2.952416809</v>
      </c>
      <c r="DE132" s="75">
        <f t="shared" si="103"/>
        <v>0</v>
      </c>
      <c r="DF132" s="75">
        <f t="shared" si="104"/>
        <v>0</v>
      </c>
      <c r="DG132" s="75">
        <f t="shared" si="105"/>
        <v>2.952416809</v>
      </c>
      <c r="DH132" s="50">
        <f t="shared" ref="DH132:DJ132" si="2294">DH$1*AA132</f>
        <v>3.141592654</v>
      </c>
      <c r="DI132" s="50">
        <f t="shared" si="2294"/>
        <v>0</v>
      </c>
      <c r="DJ132" s="50">
        <f t="shared" si="2294"/>
        <v>3.141592654</v>
      </c>
      <c r="DK132" s="72">
        <f t="shared" si="107"/>
        <v>6.283185307</v>
      </c>
      <c r="DL132" s="72">
        <f t="shared" si="108"/>
        <v>0</v>
      </c>
      <c r="DM132" s="72">
        <f t="shared" si="109"/>
        <v>0</v>
      </c>
      <c r="DN132" s="73">
        <f t="shared" ref="DN132:DP132" si="2295">POWER(AE132,DN$1)</f>
        <v>1.745649841</v>
      </c>
      <c r="DO132" s="73">
        <f t="shared" si="2295"/>
        <v>6.20606936</v>
      </c>
      <c r="DP132" s="73">
        <f t="shared" si="2295"/>
        <v>0.1387542447</v>
      </c>
      <c r="DQ132" s="74">
        <f t="shared" si="111"/>
        <v>1.503211315</v>
      </c>
      <c r="DR132" s="75">
        <f t="shared" si="112"/>
        <v>-27.05780367</v>
      </c>
      <c r="DS132" s="75">
        <f t="shared" si="113"/>
        <v>0</v>
      </c>
      <c r="DT132" s="75">
        <f t="shared" si="114"/>
        <v>3.141592654</v>
      </c>
      <c r="DU132" s="75">
        <f t="shared" si="115"/>
        <v>27.05780367</v>
      </c>
      <c r="DV132" s="50">
        <f t="shared" si="116"/>
        <v>6.283185307</v>
      </c>
      <c r="DW132" s="72">
        <f t="shared" si="117"/>
        <v>6.283185307</v>
      </c>
      <c r="DX132" s="72">
        <f t="shared" si="118"/>
        <v>0</v>
      </c>
      <c r="DY132" s="72">
        <f t="shared" si="119"/>
        <v>0</v>
      </c>
      <c r="DZ132" s="73">
        <f t="shared" si="120"/>
        <v>0.01925274044</v>
      </c>
      <c r="EA132" s="74">
        <f t="shared" si="121"/>
        <v>0.01925274044</v>
      </c>
      <c r="EB132" s="75">
        <f t="shared" si="122"/>
        <v>0.5198239918</v>
      </c>
      <c r="EC132" s="75">
        <f t="shared" si="123"/>
        <v>0</v>
      </c>
      <c r="ED132" s="75">
        <f t="shared" si="124"/>
        <v>0</v>
      </c>
      <c r="EE132" s="75">
        <f t="shared" si="125"/>
        <v>0.5198239918</v>
      </c>
      <c r="EF132" s="76">
        <f t="shared" ref="EF132:EG132" si="2296">CH132+CR132+DD132+DR132+EB132</f>
        <v>815.1614441</v>
      </c>
      <c r="EG132" s="76">
        <f t="shared" si="2296"/>
        <v>0</v>
      </c>
      <c r="EH132" s="76">
        <f t="shared" si="127"/>
        <v>0</v>
      </c>
      <c r="EI132" s="77">
        <f t="shared" si="128"/>
        <v>815.1614441</v>
      </c>
      <c r="EJ132" s="50">
        <f t="shared" si="129"/>
        <v>0</v>
      </c>
      <c r="EK132" s="72">
        <f t="shared" si="130"/>
        <v>0</v>
      </c>
      <c r="EL132" s="72">
        <f t="shared" si="131"/>
        <v>0</v>
      </c>
      <c r="EM132" s="72">
        <f t="shared" si="132"/>
        <v>0</v>
      </c>
      <c r="EN132" s="73">
        <f t="shared" si="133"/>
        <v>28.55103228</v>
      </c>
      <c r="EO132" s="74">
        <f t="shared" si="134"/>
        <v>28.55103228</v>
      </c>
      <c r="EP132" s="75">
        <f t="shared" si="135"/>
        <v>148.3555155</v>
      </c>
      <c r="EQ132" s="75">
        <f t="shared" si="136"/>
        <v>0</v>
      </c>
      <c r="ER132" s="75">
        <f t="shared" si="137"/>
        <v>0</v>
      </c>
      <c r="ES132" s="75">
        <f t="shared" si="138"/>
        <v>148.3555155</v>
      </c>
      <c r="ET132" s="76">
        <f t="shared" ref="ET132:EU132" si="2297">BV132+EP132</f>
        <v>65.23827857</v>
      </c>
      <c r="EU132" s="76">
        <f t="shared" si="2297"/>
        <v>0</v>
      </c>
      <c r="EV132" s="76">
        <f t="shared" si="140"/>
        <v>0</v>
      </c>
      <c r="EW132" s="77">
        <f t="shared" si="141"/>
        <v>65.23827857</v>
      </c>
      <c r="EX132" s="50">
        <f t="shared" si="142"/>
        <v>0</v>
      </c>
      <c r="EY132" s="72">
        <f t="shared" si="143"/>
        <v>0</v>
      </c>
      <c r="EZ132" s="72">
        <f t="shared" si="144"/>
        <v>0</v>
      </c>
      <c r="FA132" s="72">
        <f t="shared" si="145"/>
        <v>0</v>
      </c>
      <c r="FB132" s="73">
        <f t="shared" si="146"/>
        <v>4.025632859</v>
      </c>
      <c r="FC132" s="74">
        <f t="shared" si="147"/>
        <v>4.025632859</v>
      </c>
      <c r="FD132" s="75">
        <f t="shared" si="148"/>
        <v>1.065048972</v>
      </c>
      <c r="FE132" s="75">
        <f t="shared" si="149"/>
        <v>0</v>
      </c>
      <c r="FF132" s="75">
        <f t="shared" si="150"/>
        <v>0</v>
      </c>
      <c r="FG132" s="75">
        <f t="shared" si="151"/>
        <v>1.065048972</v>
      </c>
      <c r="FH132" s="50">
        <f t="shared" si="152"/>
        <v>6.283185307</v>
      </c>
      <c r="FI132" s="72">
        <f t="shared" si="153"/>
        <v>6.283185307</v>
      </c>
      <c r="FJ132" s="72">
        <f t="shared" si="154"/>
        <v>0</v>
      </c>
      <c r="FK132" s="72">
        <f t="shared" si="155"/>
        <v>0</v>
      </c>
      <c r="FL132" s="73">
        <f t="shared" si="156"/>
        <v>3.047293369</v>
      </c>
      <c r="FM132" s="74">
        <f t="shared" si="157"/>
        <v>3.047293369</v>
      </c>
      <c r="FN132" s="75">
        <f t="shared" si="158"/>
        <v>-3.047293369</v>
      </c>
      <c r="FO132" s="75">
        <f t="shared" si="159"/>
        <v>0</v>
      </c>
      <c r="FP132" s="75">
        <f t="shared" si="160"/>
        <v>3.141592654</v>
      </c>
      <c r="FQ132" s="75">
        <f t="shared" si="161"/>
        <v>3.047293369</v>
      </c>
      <c r="FR132" s="76">
        <f t="shared" si="162"/>
        <v>15.57091471</v>
      </c>
      <c r="FS132" s="76">
        <f t="shared" si="163"/>
        <v>0</v>
      </c>
      <c r="FT132" s="76">
        <f t="shared" si="164"/>
        <v>0</v>
      </c>
      <c r="FU132" s="77">
        <f t="shared" si="165"/>
        <v>15.57091471</v>
      </c>
      <c r="FV132" s="50">
        <f t="shared" si="166"/>
        <v>0</v>
      </c>
      <c r="FW132" s="50">
        <f t="shared" si="167"/>
        <v>0</v>
      </c>
      <c r="FX132" s="72">
        <f t="shared" si="168"/>
        <v>0</v>
      </c>
      <c r="FY132" s="72">
        <f t="shared" si="169"/>
        <v>0</v>
      </c>
      <c r="FZ132" s="72">
        <f t="shared" si="170"/>
        <v>0</v>
      </c>
      <c r="GA132" s="73">
        <f t="shared" si="171"/>
        <v>15.57091471</v>
      </c>
      <c r="GB132" s="73">
        <f t="shared" si="172"/>
        <v>0.9389239612</v>
      </c>
      <c r="GC132" s="74">
        <f t="shared" si="173"/>
        <v>14.61990492</v>
      </c>
      <c r="GD132" s="75">
        <f t="shared" si="174"/>
        <v>1.62443388</v>
      </c>
      <c r="GE132" s="75">
        <f t="shared" si="175"/>
        <v>0</v>
      </c>
      <c r="GF132" s="75">
        <f t="shared" si="176"/>
        <v>0</v>
      </c>
      <c r="GG132" s="75">
        <f t="shared" si="177"/>
        <v>1.62443388</v>
      </c>
      <c r="GH132" s="78">
        <f t="shared" si="178"/>
        <v>-0.5</v>
      </c>
      <c r="GI132" s="78">
        <f t="shared" si="179"/>
        <v>-0.8660254038</v>
      </c>
      <c r="GJ132" s="78">
        <f t="shared" si="180"/>
        <v>-2.094395102</v>
      </c>
      <c r="GK132" s="78">
        <f t="shared" si="181"/>
        <v>1</v>
      </c>
      <c r="GL132" s="79">
        <f t="shared" si="182"/>
        <v>-0.5</v>
      </c>
      <c r="GM132" s="79">
        <f t="shared" si="183"/>
        <v>0.8660254038</v>
      </c>
      <c r="GN132" s="79">
        <f t="shared" si="184"/>
        <v>2.094395102</v>
      </c>
      <c r="GO132" s="79">
        <f t="shared" si="185"/>
        <v>1</v>
      </c>
      <c r="GP132" s="50">
        <f t="shared" si="186"/>
        <v>-2.094395102</v>
      </c>
      <c r="GQ132" s="50">
        <f t="shared" si="187"/>
        <v>0</v>
      </c>
      <c r="GR132" s="72">
        <f t="shared" si="188"/>
        <v>-2.094395102</v>
      </c>
      <c r="GS132" s="72">
        <f t="shared" si="189"/>
        <v>-2.094395102</v>
      </c>
      <c r="GT132" s="72">
        <f t="shared" si="190"/>
        <v>-2.094395102</v>
      </c>
      <c r="GU132" s="73">
        <f t="shared" si="191"/>
        <v>1</v>
      </c>
      <c r="GV132" s="73">
        <f t="shared" si="192"/>
        <v>1.065048972</v>
      </c>
      <c r="GW132" s="74">
        <f t="shared" si="193"/>
        <v>1.065048972</v>
      </c>
      <c r="GX132" s="75">
        <f t="shared" si="194"/>
        <v>-0.5325244862</v>
      </c>
      <c r="GY132" s="75">
        <f t="shared" si="195"/>
        <v>-0.9223594664</v>
      </c>
      <c r="GZ132" s="75">
        <f t="shared" si="196"/>
        <v>-2.094395102</v>
      </c>
      <c r="HA132" s="75">
        <f t="shared" si="197"/>
        <v>1.065048972</v>
      </c>
      <c r="HB132" s="50">
        <f t="shared" si="198"/>
        <v>2.094395102</v>
      </c>
      <c r="HC132" s="50">
        <f t="shared" si="199"/>
        <v>0</v>
      </c>
      <c r="HD132" s="72">
        <f t="shared" si="200"/>
        <v>2.094395102</v>
      </c>
      <c r="HE132" s="72">
        <f t="shared" si="201"/>
        <v>2.094395102</v>
      </c>
      <c r="HF132" s="72">
        <f t="shared" si="202"/>
        <v>2.094395102</v>
      </c>
      <c r="HG132" s="73">
        <f t="shared" si="203"/>
        <v>1</v>
      </c>
      <c r="HH132" s="73">
        <f t="shared" si="204"/>
        <v>1.62443388</v>
      </c>
      <c r="HI132" s="74">
        <f t="shared" si="205"/>
        <v>1.62443388</v>
      </c>
      <c r="HJ132" s="75">
        <f t="shared" si="206"/>
        <v>-0.8122169399</v>
      </c>
      <c r="HK132" s="75">
        <f t="shared" si="207"/>
        <v>1.406801007</v>
      </c>
      <c r="HL132" s="75">
        <f t="shared" si="208"/>
        <v>2.094395102</v>
      </c>
      <c r="HM132" s="75">
        <f t="shared" si="209"/>
        <v>1.62443388</v>
      </c>
      <c r="HN132" s="50">
        <f t="shared" si="210"/>
        <v>2.094395102</v>
      </c>
      <c r="HO132" s="50">
        <f t="shared" si="211"/>
        <v>0</v>
      </c>
      <c r="HP132" s="72">
        <f t="shared" si="212"/>
        <v>2.094395102</v>
      </c>
      <c r="HQ132" s="72">
        <f t="shared" si="213"/>
        <v>2.094395102</v>
      </c>
      <c r="HR132" s="72">
        <f t="shared" si="214"/>
        <v>2.094395102</v>
      </c>
      <c r="HS132" s="73">
        <f t="shared" si="215"/>
        <v>1</v>
      </c>
      <c r="HT132" s="73">
        <f t="shared" si="216"/>
        <v>1.065048972</v>
      </c>
      <c r="HU132" s="74">
        <f t="shared" si="217"/>
        <v>1.065048972</v>
      </c>
      <c r="HV132" s="75">
        <f t="shared" si="218"/>
        <v>-0.5325244862</v>
      </c>
      <c r="HW132" s="75">
        <f t="shared" si="219"/>
        <v>0.9223594664</v>
      </c>
      <c r="HX132" s="75">
        <f t="shared" si="220"/>
        <v>2.094395102</v>
      </c>
      <c r="HY132" s="75">
        <f t="shared" si="221"/>
        <v>1.065048972</v>
      </c>
      <c r="HZ132" s="50">
        <f t="shared" si="222"/>
        <v>-2.094395102</v>
      </c>
      <c r="IA132" s="50">
        <f t="shared" si="223"/>
        <v>0</v>
      </c>
      <c r="IB132" s="72">
        <f t="shared" si="224"/>
        <v>-2.094395102</v>
      </c>
      <c r="IC132" s="72">
        <f t="shared" si="225"/>
        <v>-2.094395102</v>
      </c>
      <c r="ID132" s="72">
        <f t="shared" si="226"/>
        <v>-2.094395102</v>
      </c>
      <c r="IE132" s="73">
        <f t="shared" si="227"/>
        <v>1</v>
      </c>
      <c r="IF132" s="73">
        <f t="shared" si="228"/>
        <v>1.62443388</v>
      </c>
      <c r="IG132" s="74">
        <f t="shared" si="229"/>
        <v>1.62443388</v>
      </c>
      <c r="IH132" s="75">
        <f t="shared" si="230"/>
        <v>-0.8122169399</v>
      </c>
      <c r="II132" s="75">
        <f t="shared" si="231"/>
        <v>-1.406801007</v>
      </c>
      <c r="IJ132" s="75">
        <f t="shared" si="232"/>
        <v>-2.094395102</v>
      </c>
      <c r="IK132" s="75">
        <f t="shared" si="233"/>
        <v>1.62443388</v>
      </c>
    </row>
    <row r="133" ht="12.75" customHeight="1">
      <c r="A133" s="80">
        <f>'Cubic Input'!P137</f>
        <v>0.1421007032</v>
      </c>
      <c r="B133" s="80">
        <f>'Cubic Input'!Q137</f>
        <v>-0.4847414341</v>
      </c>
      <c r="C133" s="80">
        <f>'Cubic Input'!R137</f>
        <v>0.8717700183</v>
      </c>
      <c r="D133" s="80">
        <f>'Cubic Input'!S137</f>
        <v>0.005848510522</v>
      </c>
      <c r="E133" s="80">
        <f t="shared" ref="E133:H133" si="2298">0</f>
        <v>0</v>
      </c>
      <c r="F133" s="80">
        <f t="shared" si="2298"/>
        <v>0</v>
      </c>
      <c r="G133" s="80">
        <f t="shared" si="2298"/>
        <v>0</v>
      </c>
      <c r="H133" s="81">
        <f t="shared" si="2298"/>
        <v>0</v>
      </c>
      <c r="I133" s="65">
        <f>'Cubic Input'!M137</f>
        <v>-0.0100849525</v>
      </c>
      <c r="J133" s="66">
        <f t="shared" si="27"/>
        <v>-0.006683887332</v>
      </c>
      <c r="K133" s="66">
        <f t="shared" si="28"/>
        <v>1.708968388</v>
      </c>
      <c r="L133" s="67">
        <f t="shared" si="29"/>
        <v>-0.006683887332</v>
      </c>
      <c r="M133" s="67">
        <f t="shared" si="30"/>
        <v>0</v>
      </c>
      <c r="N133" s="68">
        <f t="shared" si="31"/>
        <v>1.708968388</v>
      </c>
      <c r="O133" s="68">
        <f t="shared" si="32"/>
        <v>-1.799207304</v>
      </c>
      <c r="P133" s="69">
        <f t="shared" si="33"/>
        <v>1.708968388</v>
      </c>
      <c r="Q133" s="69">
        <f t="shared" si="34"/>
        <v>1.799207304</v>
      </c>
      <c r="R133" s="70">
        <f t="shared" ref="R133:U133" si="2299">ATAN2(A133,E133)</f>
        <v>0</v>
      </c>
      <c r="S133" s="70">
        <f t="shared" si="2299"/>
        <v>3.141592654</v>
      </c>
      <c r="T133" s="70">
        <f t="shared" si="2299"/>
        <v>0</v>
      </c>
      <c r="U133" s="70">
        <f t="shared" si="2299"/>
        <v>0</v>
      </c>
      <c r="V133" s="70">
        <f t="shared" ref="V133:Y133" si="2300">SQRT(POWER(A133,2)+POWER(E133,2))</f>
        <v>0.1421007032</v>
      </c>
      <c r="W133" s="70">
        <f t="shared" si="2300"/>
        <v>0.4847414341</v>
      </c>
      <c r="X133" s="70">
        <f t="shared" si="2300"/>
        <v>0.8717700183</v>
      </c>
      <c r="Y133" s="70">
        <f t="shared" si="2300"/>
        <v>0.005848510522</v>
      </c>
      <c r="Z133" s="71">
        <f t="shared" ref="Z133:AC133" si="2301">R133-$R133</f>
        <v>0</v>
      </c>
      <c r="AA133" s="71">
        <f t="shared" si="2301"/>
        <v>3.141592654</v>
      </c>
      <c r="AB133" s="71">
        <f t="shared" si="2301"/>
        <v>0</v>
      </c>
      <c r="AC133" s="71">
        <f t="shared" si="2301"/>
        <v>0</v>
      </c>
      <c r="AD133" s="71">
        <f t="shared" ref="AD133:AG133" si="2302">V133/$V133</f>
        <v>1</v>
      </c>
      <c r="AE133" s="71">
        <f t="shared" si="2302"/>
        <v>3.411252889</v>
      </c>
      <c r="AF133" s="71">
        <f t="shared" si="2302"/>
        <v>6.134874768</v>
      </c>
      <c r="AG133" s="71">
        <f t="shared" si="2302"/>
        <v>0.04115750585</v>
      </c>
      <c r="AH133" s="80">
        <f t="shared" ref="AH133:AK133" si="2303">AD133*COS(Z133)</f>
        <v>1</v>
      </c>
      <c r="AI133" s="80">
        <f t="shared" si="2303"/>
        <v>-3.411252889</v>
      </c>
      <c r="AJ133" s="80">
        <f t="shared" si="2303"/>
        <v>6.134874768</v>
      </c>
      <c r="AK133" s="80">
        <f t="shared" si="2303"/>
        <v>0.04115750585</v>
      </c>
      <c r="AL133" s="80">
        <f t="shared" ref="AL133:AO133" si="2304">AD133*SIN(Z133)</f>
        <v>0</v>
      </c>
      <c r="AM133" s="80">
        <f t="shared" si="2304"/>
        <v>0</v>
      </c>
      <c r="AN133" s="80">
        <f t="shared" si="2304"/>
        <v>0</v>
      </c>
      <c r="AO133" s="80">
        <f t="shared" si="2304"/>
        <v>0</v>
      </c>
      <c r="AP133" s="50">
        <f t="shared" si="41"/>
        <v>9.424777961</v>
      </c>
      <c r="AQ133" s="72">
        <f t="shared" si="42"/>
        <v>9.424777961</v>
      </c>
      <c r="AR133" s="72">
        <f t="shared" si="43"/>
        <v>3.141592654</v>
      </c>
      <c r="AS133" s="72">
        <f t="shared" si="44"/>
        <v>3.141592654</v>
      </c>
      <c r="AT133" s="73">
        <f t="shared" si="45"/>
        <v>39.69554321</v>
      </c>
      <c r="AU133" s="74">
        <f t="shared" si="46"/>
        <v>39.69554321</v>
      </c>
      <c r="AV133" s="75">
        <f t="shared" si="47"/>
        <v>79.39108641</v>
      </c>
      <c r="AW133" s="75">
        <f t="shared" si="48"/>
        <v>0</v>
      </c>
      <c r="AX133" s="75">
        <f t="shared" si="49"/>
        <v>0</v>
      </c>
      <c r="AY133" s="75">
        <f t="shared" si="50"/>
        <v>79.39108641</v>
      </c>
      <c r="AZ133" s="50">
        <f t="shared" ref="AZ133:BA133" si="2305">AZ$1*AA133</f>
        <v>3.141592654</v>
      </c>
      <c r="BA133" s="50">
        <f t="shared" si="2305"/>
        <v>0</v>
      </c>
      <c r="BB133" s="72">
        <f t="shared" si="52"/>
        <v>3.141592654</v>
      </c>
      <c r="BC133" s="72">
        <f t="shared" si="53"/>
        <v>3.141592654</v>
      </c>
      <c r="BD133" s="72">
        <f t="shared" si="54"/>
        <v>3.141592654</v>
      </c>
      <c r="BE133" s="73">
        <f t="shared" ref="BE133:BF133" si="2306">POWER(AE133,BE$1)</f>
        <v>3.411252889</v>
      </c>
      <c r="BF133" s="73">
        <f t="shared" si="2306"/>
        <v>6.134874768</v>
      </c>
      <c r="BG133" s="74">
        <f t="shared" si="56"/>
        <v>20.92760927</v>
      </c>
      <c r="BH133" s="75">
        <f t="shared" si="57"/>
        <v>-188.3484835</v>
      </c>
      <c r="BI133" s="75">
        <f t="shared" si="58"/>
        <v>0</v>
      </c>
      <c r="BJ133" s="75">
        <f t="shared" si="59"/>
        <v>3.141592654</v>
      </c>
      <c r="BK133" s="75">
        <f t="shared" si="60"/>
        <v>188.3484835</v>
      </c>
      <c r="BL133" s="50">
        <f t="shared" si="61"/>
        <v>0</v>
      </c>
      <c r="BM133" s="72">
        <f t="shared" si="62"/>
        <v>0</v>
      </c>
      <c r="BN133" s="72">
        <f t="shared" si="63"/>
        <v>0</v>
      </c>
      <c r="BO133" s="72">
        <f t="shared" si="64"/>
        <v>0</v>
      </c>
      <c r="BP133" s="73">
        <f t="shared" si="65"/>
        <v>0.04115750585</v>
      </c>
      <c r="BQ133" s="74">
        <f t="shared" si="66"/>
        <v>0.04115750585</v>
      </c>
      <c r="BR133" s="75">
        <f t="shared" si="67"/>
        <v>-1.111252658</v>
      </c>
      <c r="BS133" s="75">
        <f t="shared" si="68"/>
        <v>0</v>
      </c>
      <c r="BT133" s="75">
        <f t="shared" si="69"/>
        <v>3.141592654</v>
      </c>
      <c r="BU133" s="75">
        <f t="shared" si="70"/>
        <v>1.111252658</v>
      </c>
      <c r="BV133" s="76">
        <f t="shared" ref="BV133:BW133" si="2307">AV133+BH133+BR133</f>
        <v>-110.0686497</v>
      </c>
      <c r="BW133" s="76">
        <f t="shared" si="2307"/>
        <v>0</v>
      </c>
      <c r="BX133" s="76">
        <f t="shared" si="72"/>
        <v>3.141592654</v>
      </c>
      <c r="BY133" s="77">
        <f t="shared" si="73"/>
        <v>110.0686497</v>
      </c>
      <c r="BZ133" s="50">
        <f t="shared" ref="BZ133:CA133" si="2308">BZ$1*AA133</f>
        <v>6.283185307</v>
      </c>
      <c r="CA133" s="50">
        <f t="shared" si="2308"/>
        <v>0</v>
      </c>
      <c r="CB133" s="72">
        <f t="shared" si="75"/>
        <v>6.283185307</v>
      </c>
      <c r="CC133" s="72">
        <f t="shared" si="76"/>
        <v>0</v>
      </c>
      <c r="CD133" s="72">
        <f t="shared" si="77"/>
        <v>0</v>
      </c>
      <c r="CE133" s="73">
        <f t="shared" ref="CE133:CF133" si="2309">POWER(AE133,CE$1)</f>
        <v>11.63664627</v>
      </c>
      <c r="CF133" s="73">
        <f t="shared" si="2309"/>
        <v>37.63668842</v>
      </c>
      <c r="CG133" s="74">
        <f t="shared" si="79"/>
        <v>437.96483</v>
      </c>
      <c r="CH133" s="75">
        <f t="shared" si="80"/>
        <v>-437.96483</v>
      </c>
      <c r="CI133" s="75">
        <f t="shared" si="81"/>
        <v>0</v>
      </c>
      <c r="CJ133" s="75">
        <f t="shared" si="82"/>
        <v>3.141592654</v>
      </c>
      <c r="CK133" s="75">
        <f t="shared" si="83"/>
        <v>437.96483</v>
      </c>
      <c r="CL133" s="50">
        <f t="shared" si="84"/>
        <v>0</v>
      </c>
      <c r="CM133" s="72">
        <f t="shared" si="85"/>
        <v>0</v>
      </c>
      <c r="CN133" s="72">
        <f t="shared" si="86"/>
        <v>0</v>
      </c>
      <c r="CO133" s="72">
        <f t="shared" si="87"/>
        <v>0</v>
      </c>
      <c r="CP133" s="73">
        <f t="shared" si="88"/>
        <v>230.8963701</v>
      </c>
      <c r="CQ133" s="74">
        <f t="shared" si="89"/>
        <v>230.8963701</v>
      </c>
      <c r="CR133" s="75">
        <f t="shared" si="90"/>
        <v>923.5854806</v>
      </c>
      <c r="CS133" s="75">
        <f t="shared" si="91"/>
        <v>0</v>
      </c>
      <c r="CT133" s="75">
        <f t="shared" si="92"/>
        <v>0</v>
      </c>
      <c r="CU133" s="75">
        <f t="shared" si="93"/>
        <v>923.5854806</v>
      </c>
      <c r="CV133" s="50">
        <f t="shared" si="94"/>
        <v>9.424777961</v>
      </c>
      <c r="CW133" s="50">
        <f t="shared" si="95"/>
        <v>0</v>
      </c>
      <c r="CX133" s="72">
        <f t="shared" si="96"/>
        <v>9.424777961</v>
      </c>
      <c r="CY133" s="72">
        <f t="shared" si="97"/>
        <v>3.141592654</v>
      </c>
      <c r="CZ133" s="72">
        <f t="shared" si="98"/>
        <v>3.141592654</v>
      </c>
      <c r="DA133" s="73">
        <f t="shared" si="99"/>
        <v>39.69554321</v>
      </c>
      <c r="DB133" s="73">
        <f t="shared" si="100"/>
        <v>0.04115750585</v>
      </c>
      <c r="DC133" s="74">
        <f t="shared" si="101"/>
        <v>1.633769552</v>
      </c>
      <c r="DD133" s="75">
        <f t="shared" si="102"/>
        <v>-6.535078207</v>
      </c>
      <c r="DE133" s="75">
        <f t="shared" si="103"/>
        <v>0</v>
      </c>
      <c r="DF133" s="75">
        <f t="shared" si="104"/>
        <v>3.141592654</v>
      </c>
      <c r="DG133" s="75">
        <f t="shared" si="105"/>
        <v>6.535078207</v>
      </c>
      <c r="DH133" s="50">
        <f t="shared" ref="DH133:DJ133" si="2310">DH$1*AA133</f>
        <v>3.141592654</v>
      </c>
      <c r="DI133" s="50">
        <f t="shared" si="2310"/>
        <v>0</v>
      </c>
      <c r="DJ133" s="50">
        <f t="shared" si="2310"/>
        <v>0</v>
      </c>
      <c r="DK133" s="72">
        <f t="shared" si="107"/>
        <v>3.141592654</v>
      </c>
      <c r="DL133" s="72">
        <f t="shared" si="108"/>
        <v>3.141592654</v>
      </c>
      <c r="DM133" s="72">
        <f t="shared" si="109"/>
        <v>3.141592654</v>
      </c>
      <c r="DN133" s="73">
        <f t="shared" ref="DN133:DP133" si="2311">POWER(AE133,DN$1)</f>
        <v>3.411252889</v>
      </c>
      <c r="DO133" s="73">
        <f t="shared" si="2311"/>
        <v>6.134874768</v>
      </c>
      <c r="DP133" s="73">
        <f t="shared" si="2311"/>
        <v>0.04115750585</v>
      </c>
      <c r="DQ133" s="74">
        <f t="shared" si="111"/>
        <v>0.8613282012</v>
      </c>
      <c r="DR133" s="75">
        <f t="shared" si="112"/>
        <v>15.50390762</v>
      </c>
      <c r="DS133" s="75">
        <f t="shared" si="113"/>
        <v>0</v>
      </c>
      <c r="DT133" s="75">
        <f t="shared" si="114"/>
        <v>0</v>
      </c>
      <c r="DU133" s="75">
        <f t="shared" si="115"/>
        <v>15.50390762</v>
      </c>
      <c r="DV133" s="50">
        <f t="shared" si="116"/>
        <v>0</v>
      </c>
      <c r="DW133" s="72">
        <f t="shared" si="117"/>
        <v>0</v>
      </c>
      <c r="DX133" s="72">
        <f t="shared" si="118"/>
        <v>0</v>
      </c>
      <c r="DY133" s="72">
        <f t="shared" si="119"/>
        <v>0</v>
      </c>
      <c r="DZ133" s="73">
        <f t="shared" si="120"/>
        <v>0.001693940288</v>
      </c>
      <c r="EA133" s="74">
        <f t="shared" si="121"/>
        <v>0.001693940288</v>
      </c>
      <c r="EB133" s="75">
        <f t="shared" si="122"/>
        <v>0.04573638778</v>
      </c>
      <c r="EC133" s="75">
        <f t="shared" si="123"/>
        <v>0</v>
      </c>
      <c r="ED133" s="75">
        <f t="shared" si="124"/>
        <v>0</v>
      </c>
      <c r="EE133" s="75">
        <f t="shared" si="125"/>
        <v>0.04573638778</v>
      </c>
      <c r="EF133" s="76">
        <f t="shared" ref="EF133:EG133" si="2312">CH133+CR133+DD133+DR133+EB133</f>
        <v>494.6352164</v>
      </c>
      <c r="EG133" s="76">
        <f t="shared" si="2312"/>
        <v>0</v>
      </c>
      <c r="EH133" s="76">
        <f t="shared" si="127"/>
        <v>0</v>
      </c>
      <c r="EI133" s="77">
        <f t="shared" si="128"/>
        <v>494.6352164</v>
      </c>
      <c r="EJ133" s="50">
        <f t="shared" si="129"/>
        <v>0</v>
      </c>
      <c r="EK133" s="72">
        <f t="shared" si="130"/>
        <v>0</v>
      </c>
      <c r="EL133" s="72">
        <f t="shared" si="131"/>
        <v>0</v>
      </c>
      <c r="EM133" s="72">
        <f t="shared" si="132"/>
        <v>0</v>
      </c>
      <c r="EN133" s="73">
        <f t="shared" si="133"/>
        <v>22.24039605</v>
      </c>
      <c r="EO133" s="74">
        <f t="shared" si="134"/>
        <v>22.24039605</v>
      </c>
      <c r="EP133" s="75">
        <f t="shared" si="135"/>
        <v>115.5644878</v>
      </c>
      <c r="EQ133" s="75">
        <f t="shared" si="136"/>
        <v>0</v>
      </c>
      <c r="ER133" s="75">
        <f t="shared" si="137"/>
        <v>0</v>
      </c>
      <c r="ES133" s="75">
        <f t="shared" si="138"/>
        <v>115.5644878</v>
      </c>
      <c r="ET133" s="76">
        <f t="shared" ref="ET133:EU133" si="2313">BV133+EP133</f>
        <v>5.495838096</v>
      </c>
      <c r="EU133" s="76">
        <f t="shared" si="2313"/>
        <v>0</v>
      </c>
      <c r="EV133" s="76">
        <f t="shared" si="140"/>
        <v>0</v>
      </c>
      <c r="EW133" s="77">
        <f t="shared" si="141"/>
        <v>5.495838096</v>
      </c>
      <c r="EX133" s="50">
        <f t="shared" si="142"/>
        <v>0</v>
      </c>
      <c r="EY133" s="72">
        <f t="shared" si="143"/>
        <v>0</v>
      </c>
      <c r="EZ133" s="72">
        <f t="shared" si="144"/>
        <v>0</v>
      </c>
      <c r="FA133" s="72">
        <f t="shared" si="145"/>
        <v>0</v>
      </c>
      <c r="FB133" s="73">
        <f t="shared" si="146"/>
        <v>1.764728814</v>
      </c>
      <c r="FC133" s="74">
        <f t="shared" si="147"/>
        <v>1.764728814</v>
      </c>
      <c r="FD133" s="75">
        <f t="shared" si="148"/>
        <v>0.4668887292</v>
      </c>
      <c r="FE133" s="75">
        <f t="shared" si="149"/>
        <v>0</v>
      </c>
      <c r="FF133" s="75">
        <f t="shared" si="150"/>
        <v>0</v>
      </c>
      <c r="FG133" s="75">
        <f t="shared" si="151"/>
        <v>0.4668887292</v>
      </c>
      <c r="FH133" s="50">
        <f t="shared" si="152"/>
        <v>6.283185307</v>
      </c>
      <c r="FI133" s="72">
        <f t="shared" si="153"/>
        <v>6.283185307</v>
      </c>
      <c r="FJ133" s="72">
        <f t="shared" si="154"/>
        <v>0</v>
      </c>
      <c r="FK133" s="72">
        <f t="shared" si="155"/>
        <v>0</v>
      </c>
      <c r="FL133" s="73">
        <f t="shared" si="156"/>
        <v>11.63664627</v>
      </c>
      <c r="FM133" s="74">
        <f t="shared" si="157"/>
        <v>11.63664627</v>
      </c>
      <c r="FN133" s="75">
        <f t="shared" si="158"/>
        <v>-11.63664627</v>
      </c>
      <c r="FO133" s="75">
        <f t="shared" si="159"/>
        <v>0</v>
      </c>
      <c r="FP133" s="75">
        <f t="shared" si="160"/>
        <v>3.141592654</v>
      </c>
      <c r="FQ133" s="75">
        <f t="shared" si="161"/>
        <v>11.63664627</v>
      </c>
      <c r="FR133" s="76">
        <f t="shared" si="162"/>
        <v>6.767978033</v>
      </c>
      <c r="FS133" s="76">
        <f t="shared" si="163"/>
        <v>0</v>
      </c>
      <c r="FT133" s="76">
        <f t="shared" si="164"/>
        <v>0</v>
      </c>
      <c r="FU133" s="77">
        <f t="shared" si="165"/>
        <v>6.767978033</v>
      </c>
      <c r="FV133" s="50">
        <f t="shared" si="166"/>
        <v>0</v>
      </c>
      <c r="FW133" s="50">
        <f t="shared" si="167"/>
        <v>0</v>
      </c>
      <c r="FX133" s="72">
        <f t="shared" si="168"/>
        <v>0</v>
      </c>
      <c r="FY133" s="72">
        <f t="shared" si="169"/>
        <v>0</v>
      </c>
      <c r="FZ133" s="72">
        <f t="shared" si="170"/>
        <v>0</v>
      </c>
      <c r="GA133" s="73">
        <f t="shared" si="171"/>
        <v>6.767978033</v>
      </c>
      <c r="GB133" s="73">
        <f t="shared" si="172"/>
        <v>2.141837953</v>
      </c>
      <c r="GC133" s="74">
        <f t="shared" si="173"/>
        <v>14.49591222</v>
      </c>
      <c r="GD133" s="75">
        <f t="shared" si="174"/>
        <v>1.610656913</v>
      </c>
      <c r="GE133" s="75">
        <f t="shared" si="175"/>
        <v>0</v>
      </c>
      <c r="GF133" s="75">
        <f t="shared" si="176"/>
        <v>0</v>
      </c>
      <c r="GG133" s="75">
        <f t="shared" si="177"/>
        <v>1.610656913</v>
      </c>
      <c r="GH133" s="78">
        <f t="shared" si="178"/>
        <v>-0.5</v>
      </c>
      <c r="GI133" s="78">
        <f t="shared" si="179"/>
        <v>-0.8660254038</v>
      </c>
      <c r="GJ133" s="78">
        <f t="shared" si="180"/>
        <v>-2.094395102</v>
      </c>
      <c r="GK133" s="78">
        <f t="shared" si="181"/>
        <v>1</v>
      </c>
      <c r="GL133" s="79">
        <f t="shared" si="182"/>
        <v>-0.5</v>
      </c>
      <c r="GM133" s="79">
        <f t="shared" si="183"/>
        <v>0.8660254038</v>
      </c>
      <c r="GN133" s="79">
        <f t="shared" si="184"/>
        <v>2.094395102</v>
      </c>
      <c r="GO133" s="79">
        <f t="shared" si="185"/>
        <v>1</v>
      </c>
      <c r="GP133" s="50">
        <f t="shared" si="186"/>
        <v>-2.094395102</v>
      </c>
      <c r="GQ133" s="50">
        <f t="shared" si="187"/>
        <v>0</v>
      </c>
      <c r="GR133" s="72">
        <f t="shared" si="188"/>
        <v>-2.094395102</v>
      </c>
      <c r="GS133" s="72">
        <f t="shared" si="189"/>
        <v>-2.094395102</v>
      </c>
      <c r="GT133" s="72">
        <f t="shared" si="190"/>
        <v>-2.094395102</v>
      </c>
      <c r="GU133" s="73">
        <f t="shared" si="191"/>
        <v>1</v>
      </c>
      <c r="GV133" s="73">
        <f t="shared" si="192"/>
        <v>0.4668887292</v>
      </c>
      <c r="GW133" s="74">
        <f t="shared" si="193"/>
        <v>0.4668887292</v>
      </c>
      <c r="GX133" s="75">
        <f t="shared" si="194"/>
        <v>-0.2334443646</v>
      </c>
      <c r="GY133" s="75">
        <f t="shared" si="195"/>
        <v>-0.4043375003</v>
      </c>
      <c r="GZ133" s="75">
        <f t="shared" si="196"/>
        <v>-2.094395102</v>
      </c>
      <c r="HA133" s="75">
        <f t="shared" si="197"/>
        <v>0.4668887292</v>
      </c>
      <c r="HB133" s="50">
        <f t="shared" si="198"/>
        <v>2.094395102</v>
      </c>
      <c r="HC133" s="50">
        <f t="shared" si="199"/>
        <v>0</v>
      </c>
      <c r="HD133" s="72">
        <f t="shared" si="200"/>
        <v>2.094395102</v>
      </c>
      <c r="HE133" s="72">
        <f t="shared" si="201"/>
        <v>2.094395102</v>
      </c>
      <c r="HF133" s="72">
        <f t="shared" si="202"/>
        <v>2.094395102</v>
      </c>
      <c r="HG133" s="73">
        <f t="shared" si="203"/>
        <v>1</v>
      </c>
      <c r="HH133" s="73">
        <f t="shared" si="204"/>
        <v>1.610656913</v>
      </c>
      <c r="HI133" s="74">
        <f t="shared" si="205"/>
        <v>1.610656913</v>
      </c>
      <c r="HJ133" s="75">
        <f t="shared" si="206"/>
        <v>-0.8053284564</v>
      </c>
      <c r="HK133" s="75">
        <f t="shared" si="207"/>
        <v>1.394869803</v>
      </c>
      <c r="HL133" s="75">
        <f t="shared" si="208"/>
        <v>2.094395102</v>
      </c>
      <c r="HM133" s="75">
        <f t="shared" si="209"/>
        <v>1.610656913</v>
      </c>
      <c r="HN133" s="50">
        <f t="shared" si="210"/>
        <v>2.094395102</v>
      </c>
      <c r="HO133" s="50">
        <f t="shared" si="211"/>
        <v>0</v>
      </c>
      <c r="HP133" s="72">
        <f t="shared" si="212"/>
        <v>2.094395102</v>
      </c>
      <c r="HQ133" s="72">
        <f t="shared" si="213"/>
        <v>2.094395102</v>
      </c>
      <c r="HR133" s="72">
        <f t="shared" si="214"/>
        <v>2.094395102</v>
      </c>
      <c r="HS133" s="73">
        <f t="shared" si="215"/>
        <v>1</v>
      </c>
      <c r="HT133" s="73">
        <f t="shared" si="216"/>
        <v>0.4668887292</v>
      </c>
      <c r="HU133" s="74">
        <f t="shared" si="217"/>
        <v>0.4668887292</v>
      </c>
      <c r="HV133" s="75">
        <f t="shared" si="218"/>
        <v>-0.2334443646</v>
      </c>
      <c r="HW133" s="75">
        <f t="shared" si="219"/>
        <v>0.4043375003</v>
      </c>
      <c r="HX133" s="75">
        <f t="shared" si="220"/>
        <v>2.094395102</v>
      </c>
      <c r="HY133" s="75">
        <f t="shared" si="221"/>
        <v>0.4668887292</v>
      </c>
      <c r="HZ133" s="50">
        <f t="shared" si="222"/>
        <v>-2.094395102</v>
      </c>
      <c r="IA133" s="50">
        <f t="shared" si="223"/>
        <v>0</v>
      </c>
      <c r="IB133" s="72">
        <f t="shared" si="224"/>
        <v>-2.094395102</v>
      </c>
      <c r="IC133" s="72">
        <f t="shared" si="225"/>
        <v>-2.094395102</v>
      </c>
      <c r="ID133" s="72">
        <f t="shared" si="226"/>
        <v>-2.094395102</v>
      </c>
      <c r="IE133" s="73">
        <f t="shared" si="227"/>
        <v>1</v>
      </c>
      <c r="IF133" s="73">
        <f t="shared" si="228"/>
        <v>1.610656913</v>
      </c>
      <c r="IG133" s="74">
        <f t="shared" si="229"/>
        <v>1.610656913</v>
      </c>
      <c r="IH133" s="75">
        <f t="shared" si="230"/>
        <v>-0.8053284564</v>
      </c>
      <c r="II133" s="75">
        <f t="shared" si="231"/>
        <v>-1.394869803</v>
      </c>
      <c r="IJ133" s="75">
        <f t="shared" si="232"/>
        <v>-2.094395102</v>
      </c>
      <c r="IK133" s="75">
        <f t="shared" si="233"/>
        <v>1.610656913</v>
      </c>
    </row>
    <row r="134" ht="12.75" customHeight="1">
      <c r="A134" s="80">
        <f>'Cubic Input'!P138</f>
        <v>0.1421007032</v>
      </c>
      <c r="B134" s="80">
        <f>'Cubic Input'!Q138</f>
        <v>-0.08048073978</v>
      </c>
      <c r="C134" s="80">
        <f>'Cubic Input'!R138</f>
        <v>0.8669524634</v>
      </c>
      <c r="D134" s="80">
        <f>'Cubic Input'!S138</f>
        <v>0.05376000797</v>
      </c>
      <c r="E134" s="80">
        <f t="shared" ref="E134:H134" si="2314">0</f>
        <v>0</v>
      </c>
      <c r="F134" s="80">
        <f t="shared" si="2314"/>
        <v>0</v>
      </c>
      <c r="G134" s="80">
        <f t="shared" si="2314"/>
        <v>0</v>
      </c>
      <c r="H134" s="81">
        <f t="shared" si="2314"/>
        <v>0</v>
      </c>
      <c r="I134" s="65">
        <f>'Cubic Input'!M138</f>
        <v>-0.06634471184</v>
      </c>
      <c r="J134" s="66">
        <f t="shared" si="27"/>
        <v>-0.0616195016</v>
      </c>
      <c r="K134" s="66">
        <f t="shared" si="28"/>
        <v>0.3139918111</v>
      </c>
      <c r="L134" s="67">
        <f t="shared" si="29"/>
        <v>-0.0616195016</v>
      </c>
      <c r="M134" s="67">
        <f t="shared" si="30"/>
        <v>0</v>
      </c>
      <c r="N134" s="68">
        <f t="shared" si="31"/>
        <v>0.3139918111</v>
      </c>
      <c r="O134" s="68">
        <f t="shared" si="32"/>
        <v>-2.45786036</v>
      </c>
      <c r="P134" s="69">
        <f t="shared" si="33"/>
        <v>0.3139918111</v>
      </c>
      <c r="Q134" s="69">
        <f t="shared" si="34"/>
        <v>2.45786036</v>
      </c>
      <c r="R134" s="70">
        <f t="shared" ref="R134:U134" si="2315">ATAN2(A134,E134)</f>
        <v>0</v>
      </c>
      <c r="S134" s="70">
        <f t="shared" si="2315"/>
        <v>3.141592654</v>
      </c>
      <c r="T134" s="70">
        <f t="shared" si="2315"/>
        <v>0</v>
      </c>
      <c r="U134" s="70">
        <f t="shared" si="2315"/>
        <v>0</v>
      </c>
      <c r="V134" s="70">
        <f t="shared" ref="V134:Y134" si="2316">SQRT(POWER(A134,2)+POWER(E134,2))</f>
        <v>0.1421007032</v>
      </c>
      <c r="W134" s="70">
        <f t="shared" si="2316"/>
        <v>0.08048073978</v>
      </c>
      <c r="X134" s="70">
        <f t="shared" si="2316"/>
        <v>0.8669524634</v>
      </c>
      <c r="Y134" s="70">
        <f t="shared" si="2316"/>
        <v>0.05376000797</v>
      </c>
      <c r="Z134" s="71">
        <f t="shared" ref="Z134:AC134" si="2317">R134-$R134</f>
        <v>0</v>
      </c>
      <c r="AA134" s="71">
        <f t="shared" si="2317"/>
        <v>3.141592654</v>
      </c>
      <c r="AB134" s="71">
        <f t="shared" si="2317"/>
        <v>0</v>
      </c>
      <c r="AC134" s="71">
        <f t="shared" si="2317"/>
        <v>0</v>
      </c>
      <c r="AD134" s="71">
        <f t="shared" ref="AD134:AG134" si="2318">V134/$V134</f>
        <v>1</v>
      </c>
      <c r="AE134" s="71">
        <f t="shared" si="2318"/>
        <v>0.5663641206</v>
      </c>
      <c r="AF134" s="71">
        <f t="shared" si="2318"/>
        <v>6.100972368</v>
      </c>
      <c r="AG134" s="71">
        <f t="shared" si="2318"/>
        <v>0.3783233072</v>
      </c>
      <c r="AH134" s="80">
        <f t="shared" ref="AH134:AK134" si="2319">AD134*COS(Z134)</f>
        <v>1</v>
      </c>
      <c r="AI134" s="80">
        <f t="shared" si="2319"/>
        <v>-0.5663641206</v>
      </c>
      <c r="AJ134" s="80">
        <f t="shared" si="2319"/>
        <v>6.100972368</v>
      </c>
      <c r="AK134" s="80">
        <f t="shared" si="2319"/>
        <v>0.3783233072</v>
      </c>
      <c r="AL134" s="80">
        <f t="shared" ref="AL134:AO134" si="2320">AD134*SIN(Z134)</f>
        <v>0</v>
      </c>
      <c r="AM134" s="80">
        <f t="shared" si="2320"/>
        <v>0</v>
      </c>
      <c r="AN134" s="80">
        <f t="shared" si="2320"/>
        <v>0</v>
      </c>
      <c r="AO134" s="80">
        <f t="shared" si="2320"/>
        <v>0</v>
      </c>
      <c r="AP134" s="50">
        <f t="shared" si="41"/>
        <v>9.424777961</v>
      </c>
      <c r="AQ134" s="72">
        <f t="shared" si="42"/>
        <v>9.424777961</v>
      </c>
      <c r="AR134" s="72">
        <f t="shared" si="43"/>
        <v>3.141592654</v>
      </c>
      <c r="AS134" s="72">
        <f t="shared" si="44"/>
        <v>3.141592654</v>
      </c>
      <c r="AT134" s="73">
        <f t="shared" si="45"/>
        <v>0.1816716658</v>
      </c>
      <c r="AU134" s="74">
        <f t="shared" si="46"/>
        <v>0.1816716658</v>
      </c>
      <c r="AV134" s="75">
        <f t="shared" si="47"/>
        <v>0.3633433316</v>
      </c>
      <c r="AW134" s="75">
        <f t="shared" si="48"/>
        <v>0</v>
      </c>
      <c r="AX134" s="75">
        <f t="shared" si="49"/>
        <v>0</v>
      </c>
      <c r="AY134" s="75">
        <f t="shared" si="50"/>
        <v>0.3633433316</v>
      </c>
      <c r="AZ134" s="50">
        <f t="shared" ref="AZ134:BA134" si="2321">AZ$1*AA134</f>
        <v>3.141592654</v>
      </c>
      <c r="BA134" s="50">
        <f t="shared" si="2321"/>
        <v>0</v>
      </c>
      <c r="BB134" s="72">
        <f t="shared" si="52"/>
        <v>3.141592654</v>
      </c>
      <c r="BC134" s="72">
        <f t="shared" si="53"/>
        <v>3.141592654</v>
      </c>
      <c r="BD134" s="72">
        <f t="shared" si="54"/>
        <v>3.141592654</v>
      </c>
      <c r="BE134" s="73">
        <f t="shared" ref="BE134:BF134" si="2322">POWER(AE134,BE$1)</f>
        <v>0.5663641206</v>
      </c>
      <c r="BF134" s="73">
        <f t="shared" si="2322"/>
        <v>6.100972368</v>
      </c>
      <c r="BG134" s="74">
        <f t="shared" si="56"/>
        <v>3.45537185</v>
      </c>
      <c r="BH134" s="75">
        <f t="shared" si="57"/>
        <v>-31.09834665</v>
      </c>
      <c r="BI134" s="75">
        <f t="shared" si="58"/>
        <v>0</v>
      </c>
      <c r="BJ134" s="75">
        <f t="shared" si="59"/>
        <v>3.141592654</v>
      </c>
      <c r="BK134" s="75">
        <f t="shared" si="60"/>
        <v>31.09834665</v>
      </c>
      <c r="BL134" s="50">
        <f t="shared" si="61"/>
        <v>0</v>
      </c>
      <c r="BM134" s="72">
        <f t="shared" si="62"/>
        <v>0</v>
      </c>
      <c r="BN134" s="72">
        <f t="shared" si="63"/>
        <v>0</v>
      </c>
      <c r="BO134" s="72">
        <f t="shared" si="64"/>
        <v>0</v>
      </c>
      <c r="BP134" s="73">
        <f t="shared" si="65"/>
        <v>0.3783233072</v>
      </c>
      <c r="BQ134" s="74">
        <f t="shared" si="66"/>
        <v>0.3783233072</v>
      </c>
      <c r="BR134" s="75">
        <f t="shared" si="67"/>
        <v>-10.21472929</v>
      </c>
      <c r="BS134" s="75">
        <f t="shared" si="68"/>
        <v>0</v>
      </c>
      <c r="BT134" s="75">
        <f t="shared" si="69"/>
        <v>3.141592654</v>
      </c>
      <c r="BU134" s="75">
        <f t="shared" si="70"/>
        <v>10.21472929</v>
      </c>
      <c r="BV134" s="76">
        <f t="shared" ref="BV134:BW134" si="2323">AV134+BH134+BR134</f>
        <v>-40.94973261</v>
      </c>
      <c r="BW134" s="76">
        <f t="shared" si="2323"/>
        <v>0</v>
      </c>
      <c r="BX134" s="76">
        <f t="shared" si="72"/>
        <v>3.141592654</v>
      </c>
      <c r="BY134" s="77">
        <f t="shared" si="73"/>
        <v>40.94973261</v>
      </c>
      <c r="BZ134" s="50">
        <f t="shared" ref="BZ134:CA134" si="2324">BZ$1*AA134</f>
        <v>6.283185307</v>
      </c>
      <c r="CA134" s="50">
        <f t="shared" si="2324"/>
        <v>0</v>
      </c>
      <c r="CB134" s="72">
        <f t="shared" si="75"/>
        <v>6.283185307</v>
      </c>
      <c r="CC134" s="72">
        <f t="shared" si="76"/>
        <v>0</v>
      </c>
      <c r="CD134" s="72">
        <f t="shared" si="77"/>
        <v>0</v>
      </c>
      <c r="CE134" s="73">
        <f t="shared" ref="CE134:CF134" si="2325">POWER(AE134,CE$1)</f>
        <v>0.3207683171</v>
      </c>
      <c r="CF134" s="73">
        <f t="shared" si="2325"/>
        <v>37.22186384</v>
      </c>
      <c r="CG134" s="74">
        <f t="shared" si="79"/>
        <v>11.93959462</v>
      </c>
      <c r="CH134" s="75">
        <f t="shared" si="80"/>
        <v>-11.93959462</v>
      </c>
      <c r="CI134" s="75">
        <f t="shared" si="81"/>
        <v>0</v>
      </c>
      <c r="CJ134" s="75">
        <f t="shared" si="82"/>
        <v>3.141592654</v>
      </c>
      <c r="CK134" s="75">
        <f t="shared" si="83"/>
        <v>11.93959462</v>
      </c>
      <c r="CL134" s="50">
        <f t="shared" si="84"/>
        <v>0</v>
      </c>
      <c r="CM134" s="72">
        <f t="shared" si="85"/>
        <v>0</v>
      </c>
      <c r="CN134" s="72">
        <f t="shared" si="86"/>
        <v>0</v>
      </c>
      <c r="CO134" s="72">
        <f t="shared" si="87"/>
        <v>0</v>
      </c>
      <c r="CP134" s="73">
        <f t="shared" si="88"/>
        <v>227.0895627</v>
      </c>
      <c r="CQ134" s="74">
        <f t="shared" si="89"/>
        <v>227.0895627</v>
      </c>
      <c r="CR134" s="75">
        <f t="shared" si="90"/>
        <v>908.358251</v>
      </c>
      <c r="CS134" s="75">
        <f t="shared" si="91"/>
        <v>0</v>
      </c>
      <c r="CT134" s="75">
        <f t="shared" si="92"/>
        <v>0</v>
      </c>
      <c r="CU134" s="75">
        <f t="shared" si="93"/>
        <v>908.358251</v>
      </c>
      <c r="CV134" s="50">
        <f t="shared" si="94"/>
        <v>9.424777961</v>
      </c>
      <c r="CW134" s="50">
        <f t="shared" si="95"/>
        <v>0</v>
      </c>
      <c r="CX134" s="72">
        <f t="shared" si="96"/>
        <v>9.424777961</v>
      </c>
      <c r="CY134" s="72">
        <f t="shared" si="97"/>
        <v>3.141592654</v>
      </c>
      <c r="CZ134" s="72">
        <f t="shared" si="98"/>
        <v>3.141592654</v>
      </c>
      <c r="DA134" s="73">
        <f t="shared" si="99"/>
        <v>0.1816716658</v>
      </c>
      <c r="DB134" s="73">
        <f t="shared" si="100"/>
        <v>0.3783233072</v>
      </c>
      <c r="DC134" s="74">
        <f t="shared" si="101"/>
        <v>0.06873062543</v>
      </c>
      <c r="DD134" s="75">
        <f t="shared" si="102"/>
        <v>-0.2749225017</v>
      </c>
      <c r="DE134" s="75">
        <f t="shared" si="103"/>
        <v>0</v>
      </c>
      <c r="DF134" s="75">
        <f t="shared" si="104"/>
        <v>3.141592654</v>
      </c>
      <c r="DG134" s="75">
        <f t="shared" si="105"/>
        <v>0.2749225017</v>
      </c>
      <c r="DH134" s="50">
        <f t="shared" ref="DH134:DJ134" si="2326">DH$1*AA134</f>
        <v>3.141592654</v>
      </c>
      <c r="DI134" s="50">
        <f t="shared" si="2326"/>
        <v>0</v>
      </c>
      <c r="DJ134" s="50">
        <f t="shared" si="2326"/>
        <v>0</v>
      </c>
      <c r="DK134" s="72">
        <f t="shared" si="107"/>
        <v>3.141592654</v>
      </c>
      <c r="DL134" s="72">
        <f t="shared" si="108"/>
        <v>3.141592654</v>
      </c>
      <c r="DM134" s="72">
        <f t="shared" si="109"/>
        <v>3.141592654</v>
      </c>
      <c r="DN134" s="73">
        <f t="shared" ref="DN134:DP134" si="2327">POWER(AE134,DN$1)</f>
        <v>0.5663641206</v>
      </c>
      <c r="DO134" s="73">
        <f t="shared" si="2327"/>
        <v>6.100972368</v>
      </c>
      <c r="DP134" s="73">
        <f t="shared" si="2327"/>
        <v>0.3783233072</v>
      </c>
      <c r="DQ134" s="74">
        <f t="shared" si="111"/>
        <v>1.307247706</v>
      </c>
      <c r="DR134" s="75">
        <f t="shared" si="112"/>
        <v>23.5304587</v>
      </c>
      <c r="DS134" s="75">
        <f t="shared" si="113"/>
        <v>0</v>
      </c>
      <c r="DT134" s="75">
        <f t="shared" si="114"/>
        <v>0</v>
      </c>
      <c r="DU134" s="75">
        <f t="shared" si="115"/>
        <v>23.5304587</v>
      </c>
      <c r="DV134" s="50">
        <f t="shared" si="116"/>
        <v>0</v>
      </c>
      <c r="DW134" s="72">
        <f t="shared" si="117"/>
        <v>0</v>
      </c>
      <c r="DX134" s="72">
        <f t="shared" si="118"/>
        <v>0</v>
      </c>
      <c r="DY134" s="72">
        <f t="shared" si="119"/>
        <v>0</v>
      </c>
      <c r="DZ134" s="73">
        <f t="shared" si="120"/>
        <v>0.1431285247</v>
      </c>
      <c r="EA134" s="74">
        <f t="shared" si="121"/>
        <v>0.1431285247</v>
      </c>
      <c r="EB134" s="75">
        <f t="shared" si="122"/>
        <v>3.864470168</v>
      </c>
      <c r="EC134" s="75">
        <f t="shared" si="123"/>
        <v>0</v>
      </c>
      <c r="ED134" s="75">
        <f t="shared" si="124"/>
        <v>0</v>
      </c>
      <c r="EE134" s="75">
        <f t="shared" si="125"/>
        <v>3.864470168</v>
      </c>
      <c r="EF134" s="76">
        <f t="shared" ref="EF134:EG134" si="2328">CH134+CR134+DD134+DR134+EB134</f>
        <v>923.5386627</v>
      </c>
      <c r="EG134" s="76">
        <f t="shared" si="2328"/>
        <v>0</v>
      </c>
      <c r="EH134" s="76">
        <f t="shared" si="127"/>
        <v>0</v>
      </c>
      <c r="EI134" s="77">
        <f t="shared" si="128"/>
        <v>923.5386627</v>
      </c>
      <c r="EJ134" s="50">
        <f t="shared" si="129"/>
        <v>0</v>
      </c>
      <c r="EK134" s="72">
        <f t="shared" si="130"/>
        <v>0</v>
      </c>
      <c r="EL134" s="72">
        <f t="shared" si="131"/>
        <v>0</v>
      </c>
      <c r="EM134" s="72">
        <f t="shared" si="132"/>
        <v>0</v>
      </c>
      <c r="EN134" s="73">
        <f t="shared" si="133"/>
        <v>30.38977892</v>
      </c>
      <c r="EO134" s="74">
        <f t="shared" si="134"/>
        <v>30.38977892</v>
      </c>
      <c r="EP134" s="75">
        <f t="shared" si="135"/>
        <v>157.9099234</v>
      </c>
      <c r="EQ134" s="75">
        <f t="shared" si="136"/>
        <v>0</v>
      </c>
      <c r="ER134" s="75">
        <f t="shared" si="137"/>
        <v>0</v>
      </c>
      <c r="ES134" s="75">
        <f t="shared" si="138"/>
        <v>157.9099234</v>
      </c>
      <c r="ET134" s="76">
        <f t="shared" ref="ET134:EU134" si="2329">BV134+EP134</f>
        <v>116.9601907</v>
      </c>
      <c r="EU134" s="76">
        <f t="shared" si="2329"/>
        <v>0</v>
      </c>
      <c r="EV134" s="76">
        <f t="shared" si="140"/>
        <v>0</v>
      </c>
      <c r="EW134" s="77">
        <f t="shared" si="141"/>
        <v>116.9601907</v>
      </c>
      <c r="EX134" s="50">
        <f t="shared" si="142"/>
        <v>0</v>
      </c>
      <c r="EY134" s="72">
        <f t="shared" si="143"/>
        <v>0</v>
      </c>
      <c r="EZ134" s="72">
        <f t="shared" si="144"/>
        <v>0</v>
      </c>
      <c r="FA134" s="72">
        <f t="shared" si="145"/>
        <v>0</v>
      </c>
      <c r="FB134" s="73">
        <f t="shared" si="146"/>
        <v>4.890418466</v>
      </c>
      <c r="FC134" s="74">
        <f t="shared" si="147"/>
        <v>4.890418466</v>
      </c>
      <c r="FD134" s="75">
        <f t="shared" si="148"/>
        <v>1.293842569</v>
      </c>
      <c r="FE134" s="75">
        <f t="shared" si="149"/>
        <v>0</v>
      </c>
      <c r="FF134" s="75">
        <f t="shared" si="150"/>
        <v>0</v>
      </c>
      <c r="FG134" s="75">
        <f t="shared" si="151"/>
        <v>1.293842569</v>
      </c>
      <c r="FH134" s="50">
        <f t="shared" si="152"/>
        <v>6.283185307</v>
      </c>
      <c r="FI134" s="72">
        <f t="shared" si="153"/>
        <v>6.283185307</v>
      </c>
      <c r="FJ134" s="72">
        <f t="shared" si="154"/>
        <v>0</v>
      </c>
      <c r="FK134" s="72">
        <f t="shared" si="155"/>
        <v>0</v>
      </c>
      <c r="FL134" s="73">
        <f t="shared" si="156"/>
        <v>0.3207683171</v>
      </c>
      <c r="FM134" s="74">
        <f t="shared" si="157"/>
        <v>0.3207683171</v>
      </c>
      <c r="FN134" s="75">
        <f t="shared" si="158"/>
        <v>-0.3207683171</v>
      </c>
      <c r="FO134" s="75">
        <f t="shared" si="159"/>
        <v>0</v>
      </c>
      <c r="FP134" s="75">
        <f t="shared" si="160"/>
        <v>3.141592654</v>
      </c>
      <c r="FQ134" s="75">
        <f t="shared" si="161"/>
        <v>0.3207683171</v>
      </c>
      <c r="FR134" s="76">
        <f t="shared" si="162"/>
        <v>17.98214879</v>
      </c>
      <c r="FS134" s="76">
        <f t="shared" si="163"/>
        <v>0</v>
      </c>
      <c r="FT134" s="76">
        <f t="shared" si="164"/>
        <v>0</v>
      </c>
      <c r="FU134" s="77">
        <f t="shared" si="165"/>
        <v>17.98214879</v>
      </c>
      <c r="FV134" s="50">
        <f t="shared" si="166"/>
        <v>0</v>
      </c>
      <c r="FW134" s="50">
        <f t="shared" si="167"/>
        <v>0</v>
      </c>
      <c r="FX134" s="72">
        <f t="shared" si="168"/>
        <v>0</v>
      </c>
      <c r="FY134" s="72">
        <f t="shared" si="169"/>
        <v>0</v>
      </c>
      <c r="FZ134" s="72">
        <f t="shared" si="170"/>
        <v>0</v>
      </c>
      <c r="GA134" s="73">
        <f t="shared" si="171"/>
        <v>17.98214879</v>
      </c>
      <c r="GB134" s="73">
        <f t="shared" si="172"/>
        <v>0.7728915585</v>
      </c>
      <c r="GC134" s="74">
        <f t="shared" si="173"/>
        <v>13.898251</v>
      </c>
      <c r="GD134" s="75">
        <f t="shared" si="174"/>
        <v>1.544250111</v>
      </c>
      <c r="GE134" s="75">
        <f t="shared" si="175"/>
        <v>0</v>
      </c>
      <c r="GF134" s="75">
        <f t="shared" si="176"/>
        <v>0</v>
      </c>
      <c r="GG134" s="75">
        <f t="shared" si="177"/>
        <v>1.544250111</v>
      </c>
      <c r="GH134" s="78">
        <f t="shared" si="178"/>
        <v>-0.5</v>
      </c>
      <c r="GI134" s="78">
        <f t="shared" si="179"/>
        <v>-0.8660254038</v>
      </c>
      <c r="GJ134" s="78">
        <f t="shared" si="180"/>
        <v>-2.094395102</v>
      </c>
      <c r="GK134" s="78">
        <f t="shared" si="181"/>
        <v>1</v>
      </c>
      <c r="GL134" s="79">
        <f t="shared" si="182"/>
        <v>-0.5</v>
      </c>
      <c r="GM134" s="79">
        <f t="shared" si="183"/>
        <v>0.8660254038</v>
      </c>
      <c r="GN134" s="79">
        <f t="shared" si="184"/>
        <v>2.094395102</v>
      </c>
      <c r="GO134" s="79">
        <f t="shared" si="185"/>
        <v>1</v>
      </c>
      <c r="GP134" s="50">
        <f t="shared" si="186"/>
        <v>-2.094395102</v>
      </c>
      <c r="GQ134" s="50">
        <f t="shared" si="187"/>
        <v>0</v>
      </c>
      <c r="GR134" s="72">
        <f t="shared" si="188"/>
        <v>-2.094395102</v>
      </c>
      <c r="GS134" s="72">
        <f t="shared" si="189"/>
        <v>-2.094395102</v>
      </c>
      <c r="GT134" s="72">
        <f t="shared" si="190"/>
        <v>-2.094395102</v>
      </c>
      <c r="GU134" s="73">
        <f t="shared" si="191"/>
        <v>1</v>
      </c>
      <c r="GV134" s="73">
        <f t="shared" si="192"/>
        <v>1.293842569</v>
      </c>
      <c r="GW134" s="74">
        <f t="shared" si="193"/>
        <v>1.293842569</v>
      </c>
      <c r="GX134" s="75">
        <f t="shared" si="194"/>
        <v>-0.6469212847</v>
      </c>
      <c r="GY134" s="75">
        <f t="shared" si="195"/>
        <v>-1.120500534</v>
      </c>
      <c r="GZ134" s="75">
        <f t="shared" si="196"/>
        <v>-2.094395102</v>
      </c>
      <c r="HA134" s="75">
        <f t="shared" si="197"/>
        <v>1.293842569</v>
      </c>
      <c r="HB134" s="50">
        <f t="shared" si="198"/>
        <v>2.094395102</v>
      </c>
      <c r="HC134" s="50">
        <f t="shared" si="199"/>
        <v>0</v>
      </c>
      <c r="HD134" s="72">
        <f t="shared" si="200"/>
        <v>2.094395102</v>
      </c>
      <c r="HE134" s="72">
        <f t="shared" si="201"/>
        <v>2.094395102</v>
      </c>
      <c r="HF134" s="72">
        <f t="shared" si="202"/>
        <v>2.094395102</v>
      </c>
      <c r="HG134" s="73">
        <f t="shared" si="203"/>
        <v>1</v>
      </c>
      <c r="HH134" s="73">
        <f t="shared" si="204"/>
        <v>1.544250111</v>
      </c>
      <c r="HI134" s="74">
        <f t="shared" si="205"/>
        <v>1.544250111</v>
      </c>
      <c r="HJ134" s="75">
        <f t="shared" si="206"/>
        <v>-0.7721250556</v>
      </c>
      <c r="HK134" s="75">
        <f t="shared" si="207"/>
        <v>1.337359826</v>
      </c>
      <c r="HL134" s="75">
        <f t="shared" si="208"/>
        <v>2.094395102</v>
      </c>
      <c r="HM134" s="75">
        <f t="shared" si="209"/>
        <v>1.544250111</v>
      </c>
      <c r="HN134" s="50">
        <f t="shared" si="210"/>
        <v>2.094395102</v>
      </c>
      <c r="HO134" s="50">
        <f t="shared" si="211"/>
        <v>0</v>
      </c>
      <c r="HP134" s="72">
        <f t="shared" si="212"/>
        <v>2.094395102</v>
      </c>
      <c r="HQ134" s="72">
        <f t="shared" si="213"/>
        <v>2.094395102</v>
      </c>
      <c r="HR134" s="72">
        <f t="shared" si="214"/>
        <v>2.094395102</v>
      </c>
      <c r="HS134" s="73">
        <f t="shared" si="215"/>
        <v>1</v>
      </c>
      <c r="HT134" s="73">
        <f t="shared" si="216"/>
        <v>1.293842569</v>
      </c>
      <c r="HU134" s="74">
        <f t="shared" si="217"/>
        <v>1.293842569</v>
      </c>
      <c r="HV134" s="75">
        <f t="shared" si="218"/>
        <v>-0.6469212847</v>
      </c>
      <c r="HW134" s="75">
        <f t="shared" si="219"/>
        <v>1.120500534</v>
      </c>
      <c r="HX134" s="75">
        <f t="shared" si="220"/>
        <v>2.094395102</v>
      </c>
      <c r="HY134" s="75">
        <f t="shared" si="221"/>
        <v>1.293842569</v>
      </c>
      <c r="HZ134" s="50">
        <f t="shared" si="222"/>
        <v>-2.094395102</v>
      </c>
      <c r="IA134" s="50">
        <f t="shared" si="223"/>
        <v>0</v>
      </c>
      <c r="IB134" s="72">
        <f t="shared" si="224"/>
        <v>-2.094395102</v>
      </c>
      <c r="IC134" s="72">
        <f t="shared" si="225"/>
        <v>-2.094395102</v>
      </c>
      <c r="ID134" s="72">
        <f t="shared" si="226"/>
        <v>-2.094395102</v>
      </c>
      <c r="IE134" s="73">
        <f t="shared" si="227"/>
        <v>1</v>
      </c>
      <c r="IF134" s="73">
        <f t="shared" si="228"/>
        <v>1.544250111</v>
      </c>
      <c r="IG134" s="74">
        <f t="shared" si="229"/>
        <v>1.544250111</v>
      </c>
      <c r="IH134" s="75">
        <f t="shared" si="230"/>
        <v>-0.7721250556</v>
      </c>
      <c r="II134" s="75">
        <f t="shared" si="231"/>
        <v>-1.337359826</v>
      </c>
      <c r="IJ134" s="75">
        <f t="shared" si="232"/>
        <v>-2.094395102</v>
      </c>
      <c r="IK134" s="75">
        <f t="shared" si="233"/>
        <v>1.544250111</v>
      </c>
    </row>
    <row r="135" ht="12.75" customHeight="1">
      <c r="A135" s="80">
        <f>'Cubic Input'!P139</f>
        <v>0.1421007032</v>
      </c>
      <c r="B135" s="80">
        <f>'Cubic Input'!Q139</f>
        <v>-0.5439023793</v>
      </c>
      <c r="C135" s="80">
        <f>'Cubic Input'!R139</f>
        <v>0.8535040211</v>
      </c>
      <c r="D135" s="80">
        <f>'Cubic Input'!S139</f>
        <v>-0.02061294294</v>
      </c>
      <c r="E135" s="80">
        <f t="shared" ref="E135:H135" si="2330">0</f>
        <v>0</v>
      </c>
      <c r="F135" s="80">
        <f t="shared" si="2330"/>
        <v>0</v>
      </c>
      <c r="G135" s="80">
        <f t="shared" si="2330"/>
        <v>0</v>
      </c>
      <c r="H135" s="81">
        <f t="shared" si="2330"/>
        <v>0</v>
      </c>
      <c r="I135" s="65">
        <f>'Cubic Input'!M139</f>
        <v>0.0216902898</v>
      </c>
      <c r="J135" s="66">
        <f t="shared" si="27"/>
        <v>0.02453201831</v>
      </c>
      <c r="K135" s="66">
        <f t="shared" si="28"/>
        <v>1.901525996</v>
      </c>
      <c r="L135" s="67">
        <f t="shared" si="29"/>
        <v>0.02453201831</v>
      </c>
      <c r="M135" s="67">
        <f t="shared" si="30"/>
        <v>0</v>
      </c>
      <c r="N135" s="68">
        <f t="shared" si="31"/>
        <v>1.901525996</v>
      </c>
      <c r="O135" s="68">
        <f t="shared" si="32"/>
        <v>-1.515663053</v>
      </c>
      <c r="P135" s="69">
        <f t="shared" si="33"/>
        <v>1.901525996</v>
      </c>
      <c r="Q135" s="69">
        <f t="shared" si="34"/>
        <v>1.515663053</v>
      </c>
      <c r="R135" s="70">
        <f t="shared" ref="R135:U135" si="2331">ATAN2(A135,E135)</f>
        <v>0</v>
      </c>
      <c r="S135" s="70">
        <f t="shared" si="2331"/>
        <v>3.141592654</v>
      </c>
      <c r="T135" s="70">
        <f t="shared" si="2331"/>
        <v>0</v>
      </c>
      <c r="U135" s="70">
        <f t="shared" si="2331"/>
        <v>3.141592654</v>
      </c>
      <c r="V135" s="70">
        <f t="shared" ref="V135:Y135" si="2332">SQRT(POWER(A135,2)+POWER(E135,2))</f>
        <v>0.1421007032</v>
      </c>
      <c r="W135" s="70">
        <f t="shared" si="2332"/>
        <v>0.5439023793</v>
      </c>
      <c r="X135" s="70">
        <f t="shared" si="2332"/>
        <v>0.8535040211</v>
      </c>
      <c r="Y135" s="70">
        <f t="shared" si="2332"/>
        <v>0.02061294294</v>
      </c>
      <c r="Z135" s="71">
        <f t="shared" ref="Z135:AC135" si="2333">R135-$R135</f>
        <v>0</v>
      </c>
      <c r="AA135" s="71">
        <f t="shared" si="2333"/>
        <v>3.141592654</v>
      </c>
      <c r="AB135" s="71">
        <f t="shared" si="2333"/>
        <v>0</v>
      </c>
      <c r="AC135" s="71">
        <f t="shared" si="2333"/>
        <v>3.141592654</v>
      </c>
      <c r="AD135" s="71">
        <f t="shared" ref="AD135:AG135" si="2334">V135/$V135</f>
        <v>1</v>
      </c>
      <c r="AE135" s="71">
        <f t="shared" si="2334"/>
        <v>3.82758401</v>
      </c>
      <c r="AF135" s="71">
        <f t="shared" si="2334"/>
        <v>6.006332144</v>
      </c>
      <c r="AG135" s="71">
        <f t="shared" si="2334"/>
        <v>0.1450586977</v>
      </c>
      <c r="AH135" s="80">
        <f t="shared" ref="AH135:AK135" si="2335">AD135*COS(Z135)</f>
        <v>1</v>
      </c>
      <c r="AI135" s="80">
        <f t="shared" si="2335"/>
        <v>-3.82758401</v>
      </c>
      <c r="AJ135" s="80">
        <f t="shared" si="2335"/>
        <v>6.006332144</v>
      </c>
      <c r="AK135" s="80">
        <f t="shared" si="2335"/>
        <v>-0.1450586977</v>
      </c>
      <c r="AL135" s="80">
        <f t="shared" ref="AL135:AO135" si="2336">AD135*SIN(Z135)</f>
        <v>0</v>
      </c>
      <c r="AM135" s="80">
        <f t="shared" si="2336"/>
        <v>0</v>
      </c>
      <c r="AN135" s="80">
        <f t="shared" si="2336"/>
        <v>0</v>
      </c>
      <c r="AO135" s="80">
        <f t="shared" si="2336"/>
        <v>0</v>
      </c>
      <c r="AP135" s="50">
        <f t="shared" si="41"/>
        <v>9.424777961</v>
      </c>
      <c r="AQ135" s="72">
        <f t="shared" si="42"/>
        <v>9.424777961</v>
      </c>
      <c r="AR135" s="72">
        <f t="shared" si="43"/>
        <v>3.141592654</v>
      </c>
      <c r="AS135" s="72">
        <f t="shared" si="44"/>
        <v>3.141592654</v>
      </c>
      <c r="AT135" s="73">
        <f t="shared" si="45"/>
        <v>56.07563432</v>
      </c>
      <c r="AU135" s="74">
        <f t="shared" si="46"/>
        <v>56.07563432</v>
      </c>
      <c r="AV135" s="75">
        <f t="shared" si="47"/>
        <v>112.1512686</v>
      </c>
      <c r="AW135" s="75">
        <f t="shared" si="48"/>
        <v>0</v>
      </c>
      <c r="AX135" s="75">
        <f t="shared" si="49"/>
        <v>0</v>
      </c>
      <c r="AY135" s="75">
        <f t="shared" si="50"/>
        <v>112.1512686</v>
      </c>
      <c r="AZ135" s="50">
        <f t="shared" ref="AZ135:BA135" si="2337">AZ$1*AA135</f>
        <v>3.141592654</v>
      </c>
      <c r="BA135" s="50">
        <f t="shared" si="2337"/>
        <v>0</v>
      </c>
      <c r="BB135" s="72">
        <f t="shared" si="52"/>
        <v>3.141592654</v>
      </c>
      <c r="BC135" s="72">
        <f t="shared" si="53"/>
        <v>3.141592654</v>
      </c>
      <c r="BD135" s="72">
        <f t="shared" si="54"/>
        <v>3.141592654</v>
      </c>
      <c r="BE135" s="73">
        <f t="shared" ref="BE135:BF135" si="2338">POWER(AE135,BE$1)</f>
        <v>3.82758401</v>
      </c>
      <c r="BF135" s="73">
        <f t="shared" si="2338"/>
        <v>6.006332144</v>
      </c>
      <c r="BG135" s="74">
        <f t="shared" si="56"/>
        <v>22.98974088</v>
      </c>
      <c r="BH135" s="75">
        <f t="shared" si="57"/>
        <v>-206.9076679</v>
      </c>
      <c r="BI135" s="75">
        <f t="shared" si="58"/>
        <v>0</v>
      </c>
      <c r="BJ135" s="75">
        <f t="shared" si="59"/>
        <v>3.141592654</v>
      </c>
      <c r="BK135" s="75">
        <f t="shared" si="60"/>
        <v>206.9076679</v>
      </c>
      <c r="BL135" s="50">
        <f t="shared" si="61"/>
        <v>3.141592654</v>
      </c>
      <c r="BM135" s="72">
        <f t="shared" si="62"/>
        <v>3.141592654</v>
      </c>
      <c r="BN135" s="72">
        <f t="shared" si="63"/>
        <v>3.141592654</v>
      </c>
      <c r="BO135" s="72">
        <f t="shared" si="64"/>
        <v>3.141592654</v>
      </c>
      <c r="BP135" s="73">
        <f t="shared" si="65"/>
        <v>0.1450586977</v>
      </c>
      <c r="BQ135" s="74">
        <f t="shared" si="66"/>
        <v>0.1450586977</v>
      </c>
      <c r="BR135" s="75">
        <f t="shared" si="67"/>
        <v>3.916584837</v>
      </c>
      <c r="BS135" s="75">
        <f t="shared" si="68"/>
        <v>0</v>
      </c>
      <c r="BT135" s="75">
        <f t="shared" si="69"/>
        <v>0</v>
      </c>
      <c r="BU135" s="75">
        <f t="shared" si="70"/>
        <v>3.916584837</v>
      </c>
      <c r="BV135" s="76">
        <f t="shared" ref="BV135:BW135" si="2339">AV135+BH135+BR135</f>
        <v>-90.83981441</v>
      </c>
      <c r="BW135" s="76">
        <f t="shared" si="2339"/>
        <v>0</v>
      </c>
      <c r="BX135" s="76">
        <f t="shared" si="72"/>
        <v>3.141592654</v>
      </c>
      <c r="BY135" s="77">
        <f t="shared" si="73"/>
        <v>90.83981441</v>
      </c>
      <c r="BZ135" s="50">
        <f t="shared" ref="BZ135:CA135" si="2340">BZ$1*AA135</f>
        <v>6.283185307</v>
      </c>
      <c r="CA135" s="50">
        <f t="shared" si="2340"/>
        <v>0</v>
      </c>
      <c r="CB135" s="72">
        <f t="shared" si="75"/>
        <v>6.283185307</v>
      </c>
      <c r="CC135" s="72">
        <f t="shared" si="76"/>
        <v>0</v>
      </c>
      <c r="CD135" s="72">
        <f t="shared" si="77"/>
        <v>0</v>
      </c>
      <c r="CE135" s="73">
        <f t="shared" ref="CE135:CF135" si="2341">POWER(AE135,CE$1)</f>
        <v>14.65039936</v>
      </c>
      <c r="CF135" s="73">
        <f t="shared" si="2341"/>
        <v>36.07602583</v>
      </c>
      <c r="CG135" s="74">
        <f t="shared" si="79"/>
        <v>528.5281856</v>
      </c>
      <c r="CH135" s="75">
        <f t="shared" si="80"/>
        <v>-528.5281856</v>
      </c>
      <c r="CI135" s="75">
        <f t="shared" si="81"/>
        <v>0</v>
      </c>
      <c r="CJ135" s="75">
        <f t="shared" si="82"/>
        <v>3.141592654</v>
      </c>
      <c r="CK135" s="75">
        <f t="shared" si="83"/>
        <v>528.5281856</v>
      </c>
      <c r="CL135" s="50">
        <f t="shared" si="84"/>
        <v>0</v>
      </c>
      <c r="CM135" s="72">
        <f t="shared" si="85"/>
        <v>0</v>
      </c>
      <c r="CN135" s="72">
        <f t="shared" si="86"/>
        <v>0</v>
      </c>
      <c r="CO135" s="72">
        <f t="shared" si="87"/>
        <v>0</v>
      </c>
      <c r="CP135" s="73">
        <f t="shared" si="88"/>
        <v>216.6845936</v>
      </c>
      <c r="CQ135" s="74">
        <f t="shared" si="89"/>
        <v>216.6845936</v>
      </c>
      <c r="CR135" s="75">
        <f t="shared" si="90"/>
        <v>866.7383743</v>
      </c>
      <c r="CS135" s="75">
        <f t="shared" si="91"/>
        <v>0</v>
      </c>
      <c r="CT135" s="75">
        <f t="shared" si="92"/>
        <v>0</v>
      </c>
      <c r="CU135" s="75">
        <f t="shared" si="93"/>
        <v>866.7383743</v>
      </c>
      <c r="CV135" s="50">
        <f t="shared" si="94"/>
        <v>9.424777961</v>
      </c>
      <c r="CW135" s="50">
        <f t="shared" si="95"/>
        <v>3.141592654</v>
      </c>
      <c r="CX135" s="72">
        <f t="shared" si="96"/>
        <v>12.56637061</v>
      </c>
      <c r="CY135" s="72">
        <f t="shared" si="97"/>
        <v>0</v>
      </c>
      <c r="CZ135" s="72">
        <f t="shared" si="98"/>
        <v>0</v>
      </c>
      <c r="DA135" s="73">
        <f t="shared" si="99"/>
        <v>56.07563432</v>
      </c>
      <c r="DB135" s="73">
        <f t="shared" si="100"/>
        <v>0.1450586977</v>
      </c>
      <c r="DC135" s="74">
        <f t="shared" si="101"/>
        <v>8.134258486</v>
      </c>
      <c r="DD135" s="75">
        <f t="shared" si="102"/>
        <v>32.53703394</v>
      </c>
      <c r="DE135" s="75">
        <f t="shared" si="103"/>
        <v>0</v>
      </c>
      <c r="DF135" s="75">
        <f t="shared" si="104"/>
        <v>0</v>
      </c>
      <c r="DG135" s="75">
        <f t="shared" si="105"/>
        <v>32.53703394</v>
      </c>
      <c r="DH135" s="50">
        <f t="shared" ref="DH135:DJ135" si="2342">DH$1*AA135</f>
        <v>3.141592654</v>
      </c>
      <c r="DI135" s="50">
        <f t="shared" si="2342"/>
        <v>0</v>
      </c>
      <c r="DJ135" s="50">
        <f t="shared" si="2342"/>
        <v>3.141592654</v>
      </c>
      <c r="DK135" s="72">
        <f t="shared" si="107"/>
        <v>6.283185307</v>
      </c>
      <c r="DL135" s="72">
        <f t="shared" si="108"/>
        <v>0</v>
      </c>
      <c r="DM135" s="72">
        <f t="shared" si="109"/>
        <v>0</v>
      </c>
      <c r="DN135" s="73">
        <f t="shared" ref="DN135:DP135" si="2343">POWER(AE135,DN$1)</f>
        <v>3.82758401</v>
      </c>
      <c r="DO135" s="73">
        <f t="shared" si="2343"/>
        <v>6.006332144</v>
      </c>
      <c r="DP135" s="73">
        <f t="shared" si="2343"/>
        <v>0.1450586977</v>
      </c>
      <c r="DQ135" s="74">
        <f t="shared" si="111"/>
        <v>3.334861871</v>
      </c>
      <c r="DR135" s="75">
        <f t="shared" si="112"/>
        <v>-60.02751368</v>
      </c>
      <c r="DS135" s="75">
        <f t="shared" si="113"/>
        <v>0</v>
      </c>
      <c r="DT135" s="75">
        <f t="shared" si="114"/>
        <v>3.141592654</v>
      </c>
      <c r="DU135" s="75">
        <f t="shared" si="115"/>
        <v>60.02751368</v>
      </c>
      <c r="DV135" s="50">
        <f t="shared" si="116"/>
        <v>6.283185307</v>
      </c>
      <c r="DW135" s="72">
        <f t="shared" si="117"/>
        <v>6.283185307</v>
      </c>
      <c r="DX135" s="72">
        <f t="shared" si="118"/>
        <v>0</v>
      </c>
      <c r="DY135" s="72">
        <f t="shared" si="119"/>
        <v>0</v>
      </c>
      <c r="DZ135" s="73">
        <f t="shared" si="120"/>
        <v>0.02104202577</v>
      </c>
      <c r="EA135" s="74">
        <f t="shared" si="121"/>
        <v>0.02104202577</v>
      </c>
      <c r="EB135" s="75">
        <f t="shared" si="122"/>
        <v>0.5681346958</v>
      </c>
      <c r="EC135" s="75">
        <f t="shared" si="123"/>
        <v>0</v>
      </c>
      <c r="ED135" s="75">
        <f t="shared" si="124"/>
        <v>0</v>
      </c>
      <c r="EE135" s="75">
        <f t="shared" si="125"/>
        <v>0.5681346958</v>
      </c>
      <c r="EF135" s="76">
        <f t="shared" ref="EF135:EG135" si="2344">CH135+CR135+DD135+DR135+EB135</f>
        <v>311.2878437</v>
      </c>
      <c r="EG135" s="76">
        <f t="shared" si="2344"/>
        <v>0</v>
      </c>
      <c r="EH135" s="76">
        <f t="shared" si="127"/>
        <v>0</v>
      </c>
      <c r="EI135" s="77">
        <f t="shared" si="128"/>
        <v>311.2878437</v>
      </c>
      <c r="EJ135" s="50">
        <f t="shared" si="129"/>
        <v>0</v>
      </c>
      <c r="EK135" s="72">
        <f t="shared" si="130"/>
        <v>0</v>
      </c>
      <c r="EL135" s="72">
        <f t="shared" si="131"/>
        <v>0</v>
      </c>
      <c r="EM135" s="72">
        <f t="shared" si="132"/>
        <v>0</v>
      </c>
      <c r="EN135" s="73">
        <f t="shared" si="133"/>
        <v>17.64335126</v>
      </c>
      <c r="EO135" s="74">
        <f t="shared" si="134"/>
        <v>17.64335126</v>
      </c>
      <c r="EP135" s="75">
        <f t="shared" si="135"/>
        <v>91.67754239</v>
      </c>
      <c r="EQ135" s="75">
        <f t="shared" si="136"/>
        <v>0</v>
      </c>
      <c r="ER135" s="75">
        <f t="shared" si="137"/>
        <v>0</v>
      </c>
      <c r="ES135" s="75">
        <f t="shared" si="138"/>
        <v>91.67754239</v>
      </c>
      <c r="ET135" s="76">
        <f t="shared" ref="ET135:EU135" si="2345">BV135+EP135</f>
        <v>0.8377279832</v>
      </c>
      <c r="EU135" s="76">
        <f t="shared" si="2345"/>
        <v>0</v>
      </c>
      <c r="EV135" s="76">
        <f t="shared" si="140"/>
        <v>0</v>
      </c>
      <c r="EW135" s="77">
        <f t="shared" si="141"/>
        <v>0.8377279832</v>
      </c>
      <c r="EX135" s="50">
        <f t="shared" si="142"/>
        <v>0</v>
      </c>
      <c r="EY135" s="72">
        <f t="shared" si="143"/>
        <v>0</v>
      </c>
      <c r="EZ135" s="72">
        <f t="shared" si="144"/>
        <v>0</v>
      </c>
      <c r="FA135" s="72">
        <f t="shared" si="145"/>
        <v>0</v>
      </c>
      <c r="FB135" s="73">
        <f t="shared" si="146"/>
        <v>0.942687339</v>
      </c>
      <c r="FC135" s="74">
        <f t="shared" si="147"/>
        <v>0.942687339</v>
      </c>
      <c r="FD135" s="75">
        <f t="shared" si="148"/>
        <v>0.2494038123</v>
      </c>
      <c r="FE135" s="75">
        <f t="shared" si="149"/>
        <v>0</v>
      </c>
      <c r="FF135" s="75">
        <f t="shared" si="150"/>
        <v>0</v>
      </c>
      <c r="FG135" s="75">
        <f t="shared" si="151"/>
        <v>0.2494038123</v>
      </c>
      <c r="FH135" s="50">
        <f t="shared" si="152"/>
        <v>6.283185307</v>
      </c>
      <c r="FI135" s="72">
        <f t="shared" si="153"/>
        <v>6.283185307</v>
      </c>
      <c r="FJ135" s="72">
        <f t="shared" si="154"/>
        <v>0</v>
      </c>
      <c r="FK135" s="72">
        <f t="shared" si="155"/>
        <v>0</v>
      </c>
      <c r="FL135" s="73">
        <f t="shared" si="156"/>
        <v>14.65039936</v>
      </c>
      <c r="FM135" s="74">
        <f t="shared" si="157"/>
        <v>14.65039936</v>
      </c>
      <c r="FN135" s="75">
        <f t="shared" si="158"/>
        <v>-14.65039936</v>
      </c>
      <c r="FO135" s="75">
        <f t="shared" si="159"/>
        <v>0</v>
      </c>
      <c r="FP135" s="75">
        <f t="shared" si="160"/>
        <v>3.141592654</v>
      </c>
      <c r="FQ135" s="75">
        <f t="shared" si="161"/>
        <v>14.65039936</v>
      </c>
      <c r="FR135" s="76">
        <f t="shared" si="162"/>
        <v>3.368597076</v>
      </c>
      <c r="FS135" s="76">
        <f t="shared" si="163"/>
        <v>0</v>
      </c>
      <c r="FT135" s="76">
        <f t="shared" si="164"/>
        <v>0</v>
      </c>
      <c r="FU135" s="77">
        <f t="shared" si="165"/>
        <v>3.368597076</v>
      </c>
      <c r="FV135" s="50">
        <f t="shared" si="166"/>
        <v>0</v>
      </c>
      <c r="FW135" s="50">
        <f t="shared" si="167"/>
        <v>0</v>
      </c>
      <c r="FX135" s="72">
        <f t="shared" si="168"/>
        <v>0</v>
      </c>
      <c r="FY135" s="72">
        <f t="shared" si="169"/>
        <v>0</v>
      </c>
      <c r="FZ135" s="72">
        <f t="shared" si="170"/>
        <v>0</v>
      </c>
      <c r="GA135" s="73">
        <f t="shared" si="171"/>
        <v>3.368597076</v>
      </c>
      <c r="GB135" s="73">
        <f t="shared" si="172"/>
        <v>4.009561806</v>
      </c>
      <c r="GC135" s="74">
        <f t="shared" si="173"/>
        <v>13.50659818</v>
      </c>
      <c r="GD135" s="75">
        <f t="shared" si="174"/>
        <v>1.500733131</v>
      </c>
      <c r="GE135" s="75">
        <f t="shared" si="175"/>
        <v>0</v>
      </c>
      <c r="GF135" s="75">
        <f t="shared" si="176"/>
        <v>0</v>
      </c>
      <c r="GG135" s="75">
        <f t="shared" si="177"/>
        <v>1.500733131</v>
      </c>
      <c r="GH135" s="78">
        <f t="shared" si="178"/>
        <v>-0.5</v>
      </c>
      <c r="GI135" s="78">
        <f t="shared" si="179"/>
        <v>-0.8660254038</v>
      </c>
      <c r="GJ135" s="78">
        <f t="shared" si="180"/>
        <v>-2.094395102</v>
      </c>
      <c r="GK135" s="78">
        <f t="shared" si="181"/>
        <v>1</v>
      </c>
      <c r="GL135" s="79">
        <f t="shared" si="182"/>
        <v>-0.5</v>
      </c>
      <c r="GM135" s="79">
        <f t="shared" si="183"/>
        <v>0.8660254038</v>
      </c>
      <c r="GN135" s="79">
        <f t="shared" si="184"/>
        <v>2.094395102</v>
      </c>
      <c r="GO135" s="79">
        <f t="shared" si="185"/>
        <v>1</v>
      </c>
      <c r="GP135" s="50">
        <f t="shared" si="186"/>
        <v>-2.094395102</v>
      </c>
      <c r="GQ135" s="50">
        <f t="shared" si="187"/>
        <v>0</v>
      </c>
      <c r="GR135" s="72">
        <f t="shared" si="188"/>
        <v>-2.094395102</v>
      </c>
      <c r="GS135" s="72">
        <f t="shared" si="189"/>
        <v>-2.094395102</v>
      </c>
      <c r="GT135" s="72">
        <f t="shared" si="190"/>
        <v>-2.094395102</v>
      </c>
      <c r="GU135" s="73">
        <f t="shared" si="191"/>
        <v>1</v>
      </c>
      <c r="GV135" s="73">
        <f t="shared" si="192"/>
        <v>0.2494038123</v>
      </c>
      <c r="GW135" s="74">
        <f t="shared" si="193"/>
        <v>0.2494038123</v>
      </c>
      <c r="GX135" s="75">
        <f t="shared" si="194"/>
        <v>-0.1247019061</v>
      </c>
      <c r="GY135" s="75">
        <f t="shared" si="195"/>
        <v>-0.2159900372</v>
      </c>
      <c r="GZ135" s="75">
        <f t="shared" si="196"/>
        <v>-2.094395102</v>
      </c>
      <c r="HA135" s="75">
        <f t="shared" si="197"/>
        <v>0.2494038123</v>
      </c>
      <c r="HB135" s="50">
        <f t="shared" si="198"/>
        <v>2.094395102</v>
      </c>
      <c r="HC135" s="50">
        <f t="shared" si="199"/>
        <v>0</v>
      </c>
      <c r="HD135" s="72">
        <f t="shared" si="200"/>
        <v>2.094395102</v>
      </c>
      <c r="HE135" s="72">
        <f t="shared" si="201"/>
        <v>2.094395102</v>
      </c>
      <c r="HF135" s="72">
        <f t="shared" si="202"/>
        <v>2.094395102</v>
      </c>
      <c r="HG135" s="73">
        <f t="shared" si="203"/>
        <v>1</v>
      </c>
      <c r="HH135" s="73">
        <f t="shared" si="204"/>
        <v>1.500733131</v>
      </c>
      <c r="HI135" s="74">
        <f t="shared" si="205"/>
        <v>1.500733131</v>
      </c>
      <c r="HJ135" s="75">
        <f t="shared" si="206"/>
        <v>-0.7503665654</v>
      </c>
      <c r="HK135" s="75">
        <f t="shared" si="207"/>
        <v>1.299673016</v>
      </c>
      <c r="HL135" s="75">
        <f t="shared" si="208"/>
        <v>2.094395102</v>
      </c>
      <c r="HM135" s="75">
        <f t="shared" si="209"/>
        <v>1.500733131</v>
      </c>
      <c r="HN135" s="50">
        <f t="shared" si="210"/>
        <v>2.094395102</v>
      </c>
      <c r="HO135" s="50">
        <f t="shared" si="211"/>
        <v>0</v>
      </c>
      <c r="HP135" s="72">
        <f t="shared" si="212"/>
        <v>2.094395102</v>
      </c>
      <c r="HQ135" s="72">
        <f t="shared" si="213"/>
        <v>2.094395102</v>
      </c>
      <c r="HR135" s="72">
        <f t="shared" si="214"/>
        <v>2.094395102</v>
      </c>
      <c r="HS135" s="73">
        <f t="shared" si="215"/>
        <v>1</v>
      </c>
      <c r="HT135" s="73">
        <f t="shared" si="216"/>
        <v>0.2494038123</v>
      </c>
      <c r="HU135" s="74">
        <f t="shared" si="217"/>
        <v>0.2494038123</v>
      </c>
      <c r="HV135" s="75">
        <f t="shared" si="218"/>
        <v>-0.1247019061</v>
      </c>
      <c r="HW135" s="75">
        <f t="shared" si="219"/>
        <v>0.2159900372</v>
      </c>
      <c r="HX135" s="75">
        <f t="shared" si="220"/>
        <v>2.094395102</v>
      </c>
      <c r="HY135" s="75">
        <f t="shared" si="221"/>
        <v>0.2494038123</v>
      </c>
      <c r="HZ135" s="50">
        <f t="shared" si="222"/>
        <v>-2.094395102</v>
      </c>
      <c r="IA135" s="50">
        <f t="shared" si="223"/>
        <v>0</v>
      </c>
      <c r="IB135" s="72">
        <f t="shared" si="224"/>
        <v>-2.094395102</v>
      </c>
      <c r="IC135" s="72">
        <f t="shared" si="225"/>
        <v>-2.094395102</v>
      </c>
      <c r="ID135" s="72">
        <f t="shared" si="226"/>
        <v>-2.094395102</v>
      </c>
      <c r="IE135" s="73">
        <f t="shared" si="227"/>
        <v>1</v>
      </c>
      <c r="IF135" s="73">
        <f t="shared" si="228"/>
        <v>1.500733131</v>
      </c>
      <c r="IG135" s="74">
        <f t="shared" si="229"/>
        <v>1.500733131</v>
      </c>
      <c r="IH135" s="75">
        <f t="shared" si="230"/>
        <v>-0.7503665654</v>
      </c>
      <c r="II135" s="75">
        <f t="shared" si="231"/>
        <v>-1.299673016</v>
      </c>
      <c r="IJ135" s="75">
        <f t="shared" si="232"/>
        <v>-2.094395102</v>
      </c>
      <c r="IK135" s="75">
        <f t="shared" si="233"/>
        <v>1.500733131</v>
      </c>
    </row>
    <row r="136" ht="12.75" customHeight="1">
      <c r="A136" s="80">
        <f>'Cubic Input'!P140</f>
        <v>0.1421007032</v>
      </c>
      <c r="B136" s="80">
        <f>'Cubic Input'!Q140</f>
        <v>-0.7920850959</v>
      </c>
      <c r="C136" s="80">
        <f>'Cubic Input'!R140</f>
        <v>0.7887270971</v>
      </c>
      <c r="D136" s="80">
        <f>'Cubic Input'!S140</f>
        <v>0.03047895257</v>
      </c>
      <c r="E136" s="80">
        <f t="shared" ref="E136:H136" si="2346">0</f>
        <v>0</v>
      </c>
      <c r="F136" s="80">
        <f t="shared" si="2346"/>
        <v>0</v>
      </c>
      <c r="G136" s="80">
        <f t="shared" si="2346"/>
        <v>0</v>
      </c>
      <c r="H136" s="81">
        <f t="shared" si="2346"/>
        <v>0</v>
      </c>
      <c r="I136" s="65">
        <f>'Cubic Input'!M140</f>
        <v>-0.03888482829</v>
      </c>
      <c r="J136" s="66">
        <f t="shared" si="27"/>
        <v>-0.03724110704</v>
      </c>
      <c r="K136" s="66">
        <f t="shared" si="28"/>
        <v>-0.03724110704</v>
      </c>
      <c r="L136" s="67">
        <f t="shared" si="29"/>
        <v>4.259073916</v>
      </c>
      <c r="M136" s="67">
        <f t="shared" si="30"/>
        <v>0</v>
      </c>
      <c r="N136" s="68">
        <f t="shared" si="31"/>
        <v>1.352278214</v>
      </c>
      <c r="O136" s="68">
        <f t="shared" si="32"/>
        <v>0</v>
      </c>
      <c r="P136" s="69">
        <f t="shared" si="33"/>
        <v>-0.03724110704</v>
      </c>
      <c r="Q136" s="69">
        <f t="shared" si="34"/>
        <v>0</v>
      </c>
      <c r="R136" s="70">
        <f t="shared" ref="R136:U136" si="2347">ATAN2(A136,E136)</f>
        <v>0</v>
      </c>
      <c r="S136" s="70">
        <f t="shared" si="2347"/>
        <v>3.141592654</v>
      </c>
      <c r="T136" s="70">
        <f t="shared" si="2347"/>
        <v>0</v>
      </c>
      <c r="U136" s="70">
        <f t="shared" si="2347"/>
        <v>0</v>
      </c>
      <c r="V136" s="70">
        <f t="shared" ref="V136:Y136" si="2348">SQRT(POWER(A136,2)+POWER(E136,2))</f>
        <v>0.1421007032</v>
      </c>
      <c r="W136" s="70">
        <f t="shared" si="2348"/>
        <v>0.7920850959</v>
      </c>
      <c r="X136" s="70">
        <f t="shared" si="2348"/>
        <v>0.7887270971</v>
      </c>
      <c r="Y136" s="70">
        <f t="shared" si="2348"/>
        <v>0.03047895257</v>
      </c>
      <c r="Z136" s="71">
        <f t="shared" ref="Z136:AC136" si="2349">R136-$R136</f>
        <v>0</v>
      </c>
      <c r="AA136" s="71">
        <f t="shared" si="2349"/>
        <v>3.141592654</v>
      </c>
      <c r="AB136" s="71">
        <f t="shared" si="2349"/>
        <v>0</v>
      </c>
      <c r="AC136" s="71">
        <f t="shared" si="2349"/>
        <v>0</v>
      </c>
      <c r="AD136" s="71">
        <f t="shared" ref="AD136:AG136" si="2350">V136/$V136</f>
        <v>1</v>
      </c>
      <c r="AE136" s="71">
        <f t="shared" si="2350"/>
        <v>5.574111023</v>
      </c>
      <c r="AF136" s="71">
        <f t="shared" si="2350"/>
        <v>5.550479903</v>
      </c>
      <c r="AG136" s="71">
        <f t="shared" si="2350"/>
        <v>0.2144884008</v>
      </c>
      <c r="AH136" s="80">
        <f t="shared" ref="AH136:AK136" si="2351">AD136*COS(Z136)</f>
        <v>1</v>
      </c>
      <c r="AI136" s="80">
        <f t="shared" si="2351"/>
        <v>-5.574111023</v>
      </c>
      <c r="AJ136" s="80">
        <f t="shared" si="2351"/>
        <v>5.550479903</v>
      </c>
      <c r="AK136" s="80">
        <f t="shared" si="2351"/>
        <v>0.2144884008</v>
      </c>
      <c r="AL136" s="80">
        <f t="shared" ref="AL136:AO136" si="2352">AD136*SIN(Z136)</f>
        <v>0</v>
      </c>
      <c r="AM136" s="80">
        <f t="shared" si="2352"/>
        <v>0</v>
      </c>
      <c r="AN136" s="80">
        <f t="shared" si="2352"/>
        <v>0</v>
      </c>
      <c r="AO136" s="80">
        <f t="shared" si="2352"/>
        <v>0</v>
      </c>
      <c r="AP136" s="50">
        <f t="shared" si="41"/>
        <v>9.424777961</v>
      </c>
      <c r="AQ136" s="72">
        <f t="shared" si="42"/>
        <v>9.424777961</v>
      </c>
      <c r="AR136" s="72">
        <f t="shared" si="43"/>
        <v>3.141592654</v>
      </c>
      <c r="AS136" s="72">
        <f t="shared" si="44"/>
        <v>3.141592654</v>
      </c>
      <c r="AT136" s="73">
        <f t="shared" si="45"/>
        <v>173.1916077</v>
      </c>
      <c r="AU136" s="74">
        <f t="shared" si="46"/>
        <v>173.1916077</v>
      </c>
      <c r="AV136" s="75">
        <f t="shared" si="47"/>
        <v>346.3832155</v>
      </c>
      <c r="AW136" s="75">
        <f t="shared" si="48"/>
        <v>0</v>
      </c>
      <c r="AX136" s="75">
        <f t="shared" si="49"/>
        <v>0</v>
      </c>
      <c r="AY136" s="75">
        <f t="shared" si="50"/>
        <v>346.3832155</v>
      </c>
      <c r="AZ136" s="50">
        <f t="shared" ref="AZ136:BA136" si="2353">AZ$1*AA136</f>
        <v>3.141592654</v>
      </c>
      <c r="BA136" s="50">
        <f t="shared" si="2353"/>
        <v>0</v>
      </c>
      <c r="BB136" s="72">
        <f t="shared" si="52"/>
        <v>3.141592654</v>
      </c>
      <c r="BC136" s="72">
        <f t="shared" si="53"/>
        <v>3.141592654</v>
      </c>
      <c r="BD136" s="72">
        <f t="shared" si="54"/>
        <v>3.141592654</v>
      </c>
      <c r="BE136" s="73">
        <f t="shared" ref="BE136:BF136" si="2354">POWER(AE136,BE$1)</f>
        <v>5.574111023</v>
      </c>
      <c r="BF136" s="73">
        <f t="shared" si="2354"/>
        <v>5.550479903</v>
      </c>
      <c r="BG136" s="74">
        <f t="shared" si="56"/>
        <v>30.93899121</v>
      </c>
      <c r="BH136" s="75">
        <f t="shared" si="57"/>
        <v>-278.4509209</v>
      </c>
      <c r="BI136" s="75">
        <f t="shared" si="58"/>
        <v>0</v>
      </c>
      <c r="BJ136" s="75">
        <f t="shared" si="59"/>
        <v>3.141592654</v>
      </c>
      <c r="BK136" s="75">
        <f t="shared" si="60"/>
        <v>278.4509209</v>
      </c>
      <c r="BL136" s="50">
        <f t="shared" si="61"/>
        <v>0</v>
      </c>
      <c r="BM136" s="72">
        <f t="shared" si="62"/>
        <v>0</v>
      </c>
      <c r="BN136" s="72">
        <f t="shared" si="63"/>
        <v>0</v>
      </c>
      <c r="BO136" s="72">
        <f t="shared" si="64"/>
        <v>0</v>
      </c>
      <c r="BP136" s="73">
        <f t="shared" si="65"/>
        <v>0.2144884008</v>
      </c>
      <c r="BQ136" s="74">
        <f t="shared" si="66"/>
        <v>0.2144884008</v>
      </c>
      <c r="BR136" s="75">
        <f t="shared" si="67"/>
        <v>-5.791186821</v>
      </c>
      <c r="BS136" s="75">
        <f t="shared" si="68"/>
        <v>0</v>
      </c>
      <c r="BT136" s="75">
        <f t="shared" si="69"/>
        <v>3.141592654</v>
      </c>
      <c r="BU136" s="75">
        <f t="shared" si="70"/>
        <v>5.791186821</v>
      </c>
      <c r="BV136" s="76">
        <f t="shared" ref="BV136:BW136" si="2355">AV136+BH136+BR136</f>
        <v>62.14110773</v>
      </c>
      <c r="BW136" s="76">
        <f t="shared" si="2355"/>
        <v>0</v>
      </c>
      <c r="BX136" s="76">
        <f t="shared" si="72"/>
        <v>0</v>
      </c>
      <c r="BY136" s="77">
        <f t="shared" si="73"/>
        <v>62.14110773</v>
      </c>
      <c r="BZ136" s="50">
        <f t="shared" ref="BZ136:CA136" si="2356">BZ$1*AA136</f>
        <v>6.283185307</v>
      </c>
      <c r="CA136" s="50">
        <f t="shared" si="2356"/>
        <v>0</v>
      </c>
      <c r="CB136" s="72">
        <f t="shared" si="75"/>
        <v>6.283185307</v>
      </c>
      <c r="CC136" s="72">
        <f t="shared" si="76"/>
        <v>0</v>
      </c>
      <c r="CD136" s="72">
        <f t="shared" si="77"/>
        <v>0</v>
      </c>
      <c r="CE136" s="73">
        <f t="shared" ref="CE136:CF136" si="2357">POWER(AE136,CE$1)</f>
        <v>31.0707137</v>
      </c>
      <c r="CF136" s="73">
        <f t="shared" si="2357"/>
        <v>30.80782716</v>
      </c>
      <c r="CG136" s="74">
        <f t="shared" si="79"/>
        <v>957.2211773</v>
      </c>
      <c r="CH136" s="75">
        <f t="shared" si="80"/>
        <v>-957.2211773</v>
      </c>
      <c r="CI136" s="75">
        <f t="shared" si="81"/>
        <v>0</v>
      </c>
      <c r="CJ136" s="75">
        <f t="shared" si="82"/>
        <v>3.141592654</v>
      </c>
      <c r="CK136" s="75">
        <f t="shared" si="83"/>
        <v>957.2211773</v>
      </c>
      <c r="CL136" s="50">
        <f t="shared" si="84"/>
        <v>0</v>
      </c>
      <c r="CM136" s="72">
        <f t="shared" si="85"/>
        <v>0</v>
      </c>
      <c r="CN136" s="72">
        <f t="shared" si="86"/>
        <v>0</v>
      </c>
      <c r="CO136" s="72">
        <f t="shared" si="87"/>
        <v>0</v>
      </c>
      <c r="CP136" s="73">
        <f t="shared" si="88"/>
        <v>170.9982255</v>
      </c>
      <c r="CQ136" s="74">
        <f t="shared" si="89"/>
        <v>170.9982255</v>
      </c>
      <c r="CR136" s="75">
        <f t="shared" si="90"/>
        <v>683.992902</v>
      </c>
      <c r="CS136" s="75">
        <f t="shared" si="91"/>
        <v>0</v>
      </c>
      <c r="CT136" s="75">
        <f t="shared" si="92"/>
        <v>0</v>
      </c>
      <c r="CU136" s="75">
        <f t="shared" si="93"/>
        <v>683.992902</v>
      </c>
      <c r="CV136" s="50">
        <f t="shared" si="94"/>
        <v>9.424777961</v>
      </c>
      <c r="CW136" s="50">
        <f t="shared" si="95"/>
        <v>0</v>
      </c>
      <c r="CX136" s="72">
        <f t="shared" si="96"/>
        <v>9.424777961</v>
      </c>
      <c r="CY136" s="72">
        <f t="shared" si="97"/>
        <v>3.141592654</v>
      </c>
      <c r="CZ136" s="72">
        <f t="shared" si="98"/>
        <v>3.141592654</v>
      </c>
      <c r="DA136" s="73">
        <f t="shared" si="99"/>
        <v>173.1916077</v>
      </c>
      <c r="DB136" s="73">
        <f t="shared" si="100"/>
        <v>0.2144884008</v>
      </c>
      <c r="DC136" s="74">
        <f t="shared" si="101"/>
        <v>37.14759097</v>
      </c>
      <c r="DD136" s="75">
        <f t="shared" si="102"/>
        <v>-148.5903639</v>
      </c>
      <c r="DE136" s="75">
        <f t="shared" si="103"/>
        <v>0</v>
      </c>
      <c r="DF136" s="75">
        <f t="shared" si="104"/>
        <v>3.141592654</v>
      </c>
      <c r="DG136" s="75">
        <f t="shared" si="105"/>
        <v>148.5903639</v>
      </c>
      <c r="DH136" s="50">
        <f t="shared" ref="DH136:DJ136" si="2358">DH$1*AA136</f>
        <v>3.141592654</v>
      </c>
      <c r="DI136" s="50">
        <f t="shared" si="2358"/>
        <v>0</v>
      </c>
      <c r="DJ136" s="50">
        <f t="shared" si="2358"/>
        <v>0</v>
      </c>
      <c r="DK136" s="72">
        <f t="shared" si="107"/>
        <v>3.141592654</v>
      </c>
      <c r="DL136" s="72">
        <f t="shared" si="108"/>
        <v>3.141592654</v>
      </c>
      <c r="DM136" s="72">
        <f t="shared" si="109"/>
        <v>3.141592654</v>
      </c>
      <c r="DN136" s="73">
        <f t="shared" ref="DN136:DP136" si="2359">POWER(AE136,DN$1)</f>
        <v>5.574111023</v>
      </c>
      <c r="DO136" s="73">
        <f t="shared" si="2359"/>
        <v>5.550479903</v>
      </c>
      <c r="DP136" s="73">
        <f t="shared" si="2359"/>
        <v>0.2144884008</v>
      </c>
      <c r="DQ136" s="74">
        <f t="shared" si="111"/>
        <v>6.636054747</v>
      </c>
      <c r="DR136" s="75">
        <f t="shared" si="112"/>
        <v>119.4489854</v>
      </c>
      <c r="DS136" s="75">
        <f t="shared" si="113"/>
        <v>0</v>
      </c>
      <c r="DT136" s="75">
        <f t="shared" si="114"/>
        <v>0</v>
      </c>
      <c r="DU136" s="75">
        <f t="shared" si="115"/>
        <v>119.4489854</v>
      </c>
      <c r="DV136" s="50">
        <f t="shared" si="116"/>
        <v>0</v>
      </c>
      <c r="DW136" s="72">
        <f t="shared" si="117"/>
        <v>0</v>
      </c>
      <c r="DX136" s="72">
        <f t="shared" si="118"/>
        <v>0</v>
      </c>
      <c r="DY136" s="72">
        <f t="shared" si="119"/>
        <v>0</v>
      </c>
      <c r="DZ136" s="73">
        <f t="shared" si="120"/>
        <v>0.04600527406</v>
      </c>
      <c r="EA136" s="74">
        <f t="shared" si="121"/>
        <v>0.04600527406</v>
      </c>
      <c r="EB136" s="75">
        <f t="shared" si="122"/>
        <v>1.2421424</v>
      </c>
      <c r="EC136" s="75">
        <f t="shared" si="123"/>
        <v>0</v>
      </c>
      <c r="ED136" s="75">
        <f t="shared" si="124"/>
        <v>0</v>
      </c>
      <c r="EE136" s="75">
        <f t="shared" si="125"/>
        <v>1.2421424</v>
      </c>
      <c r="EF136" s="76">
        <f t="shared" ref="EF136:EG136" si="2360">CH136+CR136+DD136+DR136+EB136</f>
        <v>-301.1275114</v>
      </c>
      <c r="EG136" s="76">
        <f t="shared" si="2360"/>
        <v>0</v>
      </c>
      <c r="EH136" s="76">
        <f t="shared" si="127"/>
        <v>3.141592654</v>
      </c>
      <c r="EI136" s="77">
        <f t="shared" si="128"/>
        <v>301.1275114</v>
      </c>
      <c r="EJ136" s="50">
        <f t="shared" si="129"/>
        <v>1.570796327</v>
      </c>
      <c r="EK136" s="72">
        <f t="shared" si="130"/>
        <v>1.570796327</v>
      </c>
      <c r="EL136" s="72">
        <f t="shared" si="131"/>
        <v>1.570796327</v>
      </c>
      <c r="EM136" s="72">
        <f t="shared" si="132"/>
        <v>1.570796327</v>
      </c>
      <c r="EN136" s="73">
        <f t="shared" si="133"/>
        <v>17.353026</v>
      </c>
      <c r="EO136" s="74">
        <f t="shared" si="134"/>
        <v>17.353026</v>
      </c>
      <c r="EP136" s="75">
        <f t="shared" si="135"/>
        <v>0</v>
      </c>
      <c r="EQ136" s="75">
        <f t="shared" si="136"/>
        <v>90.16896809</v>
      </c>
      <c r="ER136" s="75">
        <f t="shared" si="137"/>
        <v>1.570796327</v>
      </c>
      <c r="ES136" s="75">
        <f t="shared" si="138"/>
        <v>90.16896809</v>
      </c>
      <c r="ET136" s="76">
        <f t="shared" ref="ET136:EU136" si="2361">BV136+EP136</f>
        <v>62.14110773</v>
      </c>
      <c r="EU136" s="76">
        <f t="shared" si="2361"/>
        <v>90.16896809</v>
      </c>
      <c r="EV136" s="76">
        <f t="shared" si="140"/>
        <v>0.9673806715</v>
      </c>
      <c r="EW136" s="77">
        <f t="shared" si="141"/>
        <v>109.5078083</v>
      </c>
      <c r="EX136" s="50">
        <f t="shared" si="142"/>
        <v>0.3224602238</v>
      </c>
      <c r="EY136" s="72">
        <f t="shared" si="143"/>
        <v>0.3224602238</v>
      </c>
      <c r="EZ136" s="72">
        <f t="shared" si="144"/>
        <v>0.3224602238</v>
      </c>
      <c r="FA136" s="72">
        <f t="shared" si="145"/>
        <v>0.3224602238</v>
      </c>
      <c r="FB136" s="73">
        <f t="shared" si="146"/>
        <v>4.784262817</v>
      </c>
      <c r="FC136" s="74">
        <f t="shared" si="147"/>
        <v>4.784262817</v>
      </c>
      <c r="FD136" s="75">
        <f t="shared" si="148"/>
        <v>1.200518454</v>
      </c>
      <c r="FE136" s="75">
        <f t="shared" si="149"/>
        <v>0.401119677</v>
      </c>
      <c r="FF136" s="75">
        <f t="shared" si="150"/>
        <v>0.3224602238</v>
      </c>
      <c r="FG136" s="75">
        <f t="shared" si="151"/>
        <v>1.265757305</v>
      </c>
      <c r="FH136" s="50">
        <f t="shared" si="152"/>
        <v>6.283185307</v>
      </c>
      <c r="FI136" s="72">
        <f t="shared" si="153"/>
        <v>6.283185307</v>
      </c>
      <c r="FJ136" s="72">
        <f t="shared" si="154"/>
        <v>0</v>
      </c>
      <c r="FK136" s="72">
        <f t="shared" si="155"/>
        <v>0</v>
      </c>
      <c r="FL136" s="73">
        <f t="shared" si="156"/>
        <v>31.0707137</v>
      </c>
      <c r="FM136" s="74">
        <f t="shared" si="157"/>
        <v>31.0707137</v>
      </c>
      <c r="FN136" s="75">
        <f t="shared" si="158"/>
        <v>-31.0707137</v>
      </c>
      <c r="FO136" s="75">
        <f t="shared" si="159"/>
        <v>0</v>
      </c>
      <c r="FP136" s="75">
        <f t="shared" si="160"/>
        <v>3.141592654</v>
      </c>
      <c r="FQ136" s="75">
        <f t="shared" si="161"/>
        <v>31.0707137</v>
      </c>
      <c r="FR136" s="76">
        <f t="shared" si="162"/>
        <v>-14.41927399</v>
      </c>
      <c r="FS136" s="76">
        <f t="shared" si="163"/>
        <v>0</v>
      </c>
      <c r="FT136" s="76">
        <f t="shared" si="164"/>
        <v>3.141592654</v>
      </c>
      <c r="FU136" s="77">
        <f t="shared" si="165"/>
        <v>14.41927399</v>
      </c>
      <c r="FV136" s="50">
        <f t="shared" si="166"/>
        <v>3.141592654</v>
      </c>
      <c r="FW136" s="50">
        <f t="shared" si="167"/>
        <v>-0.3224602238</v>
      </c>
      <c r="FX136" s="72">
        <f t="shared" si="168"/>
        <v>2.81913243</v>
      </c>
      <c r="FY136" s="72">
        <f t="shared" si="169"/>
        <v>2.81913243</v>
      </c>
      <c r="FZ136" s="72">
        <f t="shared" si="170"/>
        <v>2.81913243</v>
      </c>
      <c r="GA136" s="73">
        <f t="shared" si="171"/>
        <v>14.41927399</v>
      </c>
      <c r="GB136" s="73">
        <f t="shared" si="172"/>
        <v>0.7900408682</v>
      </c>
      <c r="GC136" s="74">
        <f t="shared" si="173"/>
        <v>11.39181574</v>
      </c>
      <c r="GD136" s="75">
        <f t="shared" si="174"/>
        <v>-1.200518454</v>
      </c>
      <c r="GE136" s="75">
        <f t="shared" si="175"/>
        <v>0.401119677</v>
      </c>
      <c r="GF136" s="75">
        <f t="shared" si="176"/>
        <v>2.81913243</v>
      </c>
      <c r="GG136" s="75">
        <f t="shared" si="177"/>
        <v>1.265757305</v>
      </c>
      <c r="GH136" s="78">
        <f t="shared" si="178"/>
        <v>-0.5</v>
      </c>
      <c r="GI136" s="78">
        <f t="shared" si="179"/>
        <v>-0.8660254038</v>
      </c>
      <c r="GJ136" s="78">
        <f t="shared" si="180"/>
        <v>-2.094395102</v>
      </c>
      <c r="GK136" s="78">
        <f t="shared" si="181"/>
        <v>1</v>
      </c>
      <c r="GL136" s="79">
        <f t="shared" si="182"/>
        <v>-0.5</v>
      </c>
      <c r="GM136" s="79">
        <f t="shared" si="183"/>
        <v>0.8660254038</v>
      </c>
      <c r="GN136" s="79">
        <f t="shared" si="184"/>
        <v>2.094395102</v>
      </c>
      <c r="GO136" s="79">
        <f t="shared" si="185"/>
        <v>1</v>
      </c>
      <c r="GP136" s="50">
        <f t="shared" si="186"/>
        <v>-2.094395102</v>
      </c>
      <c r="GQ136" s="50">
        <f t="shared" si="187"/>
        <v>0.3224602238</v>
      </c>
      <c r="GR136" s="72">
        <f t="shared" si="188"/>
        <v>-1.771934879</v>
      </c>
      <c r="GS136" s="72">
        <f t="shared" si="189"/>
        <v>-1.771934879</v>
      </c>
      <c r="GT136" s="72">
        <f t="shared" si="190"/>
        <v>-1.771934879</v>
      </c>
      <c r="GU136" s="73">
        <f t="shared" si="191"/>
        <v>1</v>
      </c>
      <c r="GV136" s="73">
        <f t="shared" si="192"/>
        <v>1.265757305</v>
      </c>
      <c r="GW136" s="74">
        <f t="shared" si="193"/>
        <v>1.265757305</v>
      </c>
      <c r="GX136" s="75">
        <f t="shared" si="194"/>
        <v>-0.2528793969</v>
      </c>
      <c r="GY136" s="75">
        <f t="shared" si="195"/>
        <v>-1.240239318</v>
      </c>
      <c r="GZ136" s="75">
        <f t="shared" si="196"/>
        <v>-1.771934879</v>
      </c>
      <c r="HA136" s="75">
        <f t="shared" si="197"/>
        <v>1.265757305</v>
      </c>
      <c r="HB136" s="50">
        <f t="shared" si="198"/>
        <v>2.094395102</v>
      </c>
      <c r="HC136" s="50">
        <f t="shared" si="199"/>
        <v>2.81913243</v>
      </c>
      <c r="HD136" s="72">
        <f t="shared" si="200"/>
        <v>4.913527532</v>
      </c>
      <c r="HE136" s="72">
        <f t="shared" si="201"/>
        <v>4.913527532</v>
      </c>
      <c r="HF136" s="72">
        <f t="shared" si="202"/>
        <v>-1.369657775</v>
      </c>
      <c r="HG136" s="73">
        <f t="shared" si="203"/>
        <v>1</v>
      </c>
      <c r="HH136" s="73">
        <f t="shared" si="204"/>
        <v>1.265757305</v>
      </c>
      <c r="HI136" s="74">
        <f t="shared" si="205"/>
        <v>1.265757305</v>
      </c>
      <c r="HJ136" s="75">
        <f t="shared" si="206"/>
        <v>0.2528793969</v>
      </c>
      <c r="HK136" s="75">
        <f t="shared" si="207"/>
        <v>-1.240239318</v>
      </c>
      <c r="HL136" s="75">
        <f t="shared" si="208"/>
        <v>-1.369657775</v>
      </c>
      <c r="HM136" s="75">
        <f t="shared" si="209"/>
        <v>1.265757305</v>
      </c>
      <c r="HN136" s="50">
        <f t="shared" si="210"/>
        <v>2.094395102</v>
      </c>
      <c r="HO136" s="50">
        <f t="shared" si="211"/>
        <v>0.3224602238</v>
      </c>
      <c r="HP136" s="72">
        <f t="shared" si="212"/>
        <v>2.416855326</v>
      </c>
      <c r="HQ136" s="72">
        <f t="shared" si="213"/>
        <v>2.416855326</v>
      </c>
      <c r="HR136" s="72">
        <f t="shared" si="214"/>
        <v>2.416855326</v>
      </c>
      <c r="HS136" s="73">
        <f t="shared" si="215"/>
        <v>1</v>
      </c>
      <c r="HT136" s="73">
        <f t="shared" si="216"/>
        <v>1.265757305</v>
      </c>
      <c r="HU136" s="74">
        <f t="shared" si="217"/>
        <v>1.265757305</v>
      </c>
      <c r="HV136" s="75">
        <f t="shared" si="218"/>
        <v>-0.9476390574</v>
      </c>
      <c r="HW136" s="75">
        <f t="shared" si="219"/>
        <v>0.8391196407</v>
      </c>
      <c r="HX136" s="75">
        <f t="shared" si="220"/>
        <v>2.416855326</v>
      </c>
      <c r="HY136" s="75">
        <f t="shared" si="221"/>
        <v>1.265757305</v>
      </c>
      <c r="HZ136" s="50">
        <f t="shared" si="222"/>
        <v>-2.094395102</v>
      </c>
      <c r="IA136" s="50">
        <f t="shared" si="223"/>
        <v>2.81913243</v>
      </c>
      <c r="IB136" s="72">
        <f t="shared" si="224"/>
        <v>0.7247373274</v>
      </c>
      <c r="IC136" s="72">
        <f t="shared" si="225"/>
        <v>0.7247373274</v>
      </c>
      <c r="ID136" s="72">
        <f t="shared" si="226"/>
        <v>0.7247373274</v>
      </c>
      <c r="IE136" s="73">
        <f t="shared" si="227"/>
        <v>1</v>
      </c>
      <c r="IF136" s="73">
        <f t="shared" si="228"/>
        <v>1.265757305</v>
      </c>
      <c r="IG136" s="74">
        <f t="shared" si="229"/>
        <v>1.265757305</v>
      </c>
      <c r="IH136" s="75">
        <f t="shared" si="230"/>
        <v>0.9476390574</v>
      </c>
      <c r="II136" s="75">
        <f t="shared" si="231"/>
        <v>0.8391196407</v>
      </c>
      <c r="IJ136" s="75">
        <f t="shared" si="232"/>
        <v>0.7247373274</v>
      </c>
      <c r="IK136" s="75">
        <f t="shared" si="233"/>
        <v>1.265757305</v>
      </c>
    </row>
    <row r="137" ht="12.75" customHeight="1">
      <c r="A137" s="80">
        <f>'Cubic Input'!P141</f>
        <v>0.1421007032</v>
      </c>
      <c r="B137" s="80">
        <f>'Cubic Input'!Q141</f>
        <v>-0.7713288267</v>
      </c>
      <c r="C137" s="80">
        <f>'Cubic Input'!R141</f>
        <v>0.8141680495</v>
      </c>
      <c r="D137" s="80">
        <f>'Cubic Input'!S141</f>
        <v>0.07184180796</v>
      </c>
      <c r="E137" s="80">
        <f t="shared" ref="E137:H137" si="2362">0</f>
        <v>0</v>
      </c>
      <c r="F137" s="80">
        <f t="shared" si="2362"/>
        <v>0</v>
      </c>
      <c r="G137" s="80">
        <f t="shared" si="2362"/>
        <v>0</v>
      </c>
      <c r="H137" s="81">
        <f t="shared" si="2362"/>
        <v>0</v>
      </c>
      <c r="I137" s="65">
        <f>'Cubic Input'!M141</f>
        <v>-0.09102237067</v>
      </c>
      <c r="J137" s="66">
        <f t="shared" si="27"/>
        <v>-0.08180417437</v>
      </c>
      <c r="K137" s="66">
        <f t="shared" si="28"/>
        <v>-0.08180417437</v>
      </c>
      <c r="L137" s="67">
        <f t="shared" si="29"/>
        <v>3.942089795</v>
      </c>
      <c r="M137" s="67">
        <f t="shared" si="30"/>
        <v>0</v>
      </c>
      <c r="N137" s="68">
        <f t="shared" si="31"/>
        <v>1.56775808</v>
      </c>
      <c r="O137" s="68">
        <f t="shared" si="32"/>
        <v>0</v>
      </c>
      <c r="P137" s="69">
        <f t="shared" si="33"/>
        <v>-0.08180417437</v>
      </c>
      <c r="Q137" s="69">
        <f t="shared" si="34"/>
        <v>0</v>
      </c>
      <c r="R137" s="70">
        <f t="shared" ref="R137:U137" si="2363">ATAN2(A137,E137)</f>
        <v>0</v>
      </c>
      <c r="S137" s="70">
        <f t="shared" si="2363"/>
        <v>3.141592654</v>
      </c>
      <c r="T137" s="70">
        <f t="shared" si="2363"/>
        <v>0</v>
      </c>
      <c r="U137" s="70">
        <f t="shared" si="2363"/>
        <v>0</v>
      </c>
      <c r="V137" s="70">
        <f t="shared" ref="V137:Y137" si="2364">SQRT(POWER(A137,2)+POWER(E137,2))</f>
        <v>0.1421007032</v>
      </c>
      <c r="W137" s="70">
        <f t="shared" si="2364"/>
        <v>0.7713288267</v>
      </c>
      <c r="X137" s="70">
        <f t="shared" si="2364"/>
        <v>0.8141680495</v>
      </c>
      <c r="Y137" s="70">
        <f t="shared" si="2364"/>
        <v>0.07184180796</v>
      </c>
      <c r="Z137" s="71">
        <f t="shared" ref="Z137:AC137" si="2365">R137-$R137</f>
        <v>0</v>
      </c>
      <c r="AA137" s="71">
        <f t="shared" si="2365"/>
        <v>3.141592654</v>
      </c>
      <c r="AB137" s="71">
        <f t="shared" si="2365"/>
        <v>0</v>
      </c>
      <c r="AC137" s="71">
        <f t="shared" si="2365"/>
        <v>0</v>
      </c>
      <c r="AD137" s="71">
        <f t="shared" ref="AD137:AG137" si="2366">V137/$V137</f>
        <v>1</v>
      </c>
      <c r="AE137" s="71">
        <f t="shared" si="2366"/>
        <v>5.428043701</v>
      </c>
      <c r="AF137" s="71">
        <f t="shared" si="2366"/>
        <v>5.729514573</v>
      </c>
      <c r="AG137" s="71">
        <f t="shared" si="2366"/>
        <v>0.5055696866</v>
      </c>
      <c r="AH137" s="80">
        <f t="shared" ref="AH137:AK137" si="2367">AD137*COS(Z137)</f>
        <v>1</v>
      </c>
      <c r="AI137" s="80">
        <f t="shared" si="2367"/>
        <v>-5.428043701</v>
      </c>
      <c r="AJ137" s="80">
        <f t="shared" si="2367"/>
        <v>5.729514573</v>
      </c>
      <c r="AK137" s="80">
        <f t="shared" si="2367"/>
        <v>0.5055696866</v>
      </c>
      <c r="AL137" s="80">
        <f t="shared" ref="AL137:AO137" si="2368">AD137*SIN(Z137)</f>
        <v>0</v>
      </c>
      <c r="AM137" s="80">
        <f t="shared" si="2368"/>
        <v>0</v>
      </c>
      <c r="AN137" s="80">
        <f t="shared" si="2368"/>
        <v>0</v>
      </c>
      <c r="AO137" s="80">
        <f t="shared" si="2368"/>
        <v>0</v>
      </c>
      <c r="AP137" s="50">
        <f t="shared" si="41"/>
        <v>9.424777961</v>
      </c>
      <c r="AQ137" s="72">
        <f t="shared" si="42"/>
        <v>9.424777961</v>
      </c>
      <c r="AR137" s="72">
        <f t="shared" si="43"/>
        <v>3.141592654</v>
      </c>
      <c r="AS137" s="72">
        <f t="shared" si="44"/>
        <v>3.141592654</v>
      </c>
      <c r="AT137" s="73">
        <f t="shared" si="45"/>
        <v>159.9300255</v>
      </c>
      <c r="AU137" s="74">
        <f t="shared" si="46"/>
        <v>159.9300255</v>
      </c>
      <c r="AV137" s="75">
        <f t="shared" si="47"/>
        <v>319.860051</v>
      </c>
      <c r="AW137" s="75">
        <f t="shared" si="48"/>
        <v>0</v>
      </c>
      <c r="AX137" s="75">
        <f t="shared" si="49"/>
        <v>0</v>
      </c>
      <c r="AY137" s="75">
        <f t="shared" si="50"/>
        <v>319.860051</v>
      </c>
      <c r="AZ137" s="50">
        <f t="shared" ref="AZ137:BA137" si="2369">AZ$1*AA137</f>
        <v>3.141592654</v>
      </c>
      <c r="BA137" s="50">
        <f t="shared" si="2369"/>
        <v>0</v>
      </c>
      <c r="BB137" s="72">
        <f t="shared" si="52"/>
        <v>3.141592654</v>
      </c>
      <c r="BC137" s="72">
        <f t="shared" si="53"/>
        <v>3.141592654</v>
      </c>
      <c r="BD137" s="72">
        <f t="shared" si="54"/>
        <v>3.141592654</v>
      </c>
      <c r="BE137" s="73">
        <f t="shared" ref="BE137:BF137" si="2370">POWER(AE137,BE$1)</f>
        <v>5.428043701</v>
      </c>
      <c r="BF137" s="73">
        <f t="shared" si="2370"/>
        <v>5.729514573</v>
      </c>
      <c r="BG137" s="74">
        <f t="shared" si="56"/>
        <v>31.10005549</v>
      </c>
      <c r="BH137" s="75">
        <f t="shared" si="57"/>
        <v>-279.9004994</v>
      </c>
      <c r="BI137" s="75">
        <f t="shared" si="58"/>
        <v>0</v>
      </c>
      <c r="BJ137" s="75">
        <f t="shared" si="59"/>
        <v>3.141592654</v>
      </c>
      <c r="BK137" s="75">
        <f t="shared" si="60"/>
        <v>279.9004994</v>
      </c>
      <c r="BL137" s="50">
        <f t="shared" si="61"/>
        <v>0</v>
      </c>
      <c r="BM137" s="72">
        <f t="shared" si="62"/>
        <v>0</v>
      </c>
      <c r="BN137" s="72">
        <f t="shared" si="63"/>
        <v>0</v>
      </c>
      <c r="BO137" s="72">
        <f t="shared" si="64"/>
        <v>0</v>
      </c>
      <c r="BP137" s="73">
        <f t="shared" si="65"/>
        <v>0.5055696866</v>
      </c>
      <c r="BQ137" s="74">
        <f t="shared" si="66"/>
        <v>0.5055696866</v>
      </c>
      <c r="BR137" s="75">
        <f t="shared" si="67"/>
        <v>-13.65038154</v>
      </c>
      <c r="BS137" s="75">
        <f t="shared" si="68"/>
        <v>0</v>
      </c>
      <c r="BT137" s="75">
        <f t="shared" si="69"/>
        <v>3.141592654</v>
      </c>
      <c r="BU137" s="75">
        <f t="shared" si="70"/>
        <v>13.65038154</v>
      </c>
      <c r="BV137" s="76">
        <f t="shared" ref="BV137:BW137" si="2371">AV137+BH137+BR137</f>
        <v>26.30917008</v>
      </c>
      <c r="BW137" s="76">
        <f t="shared" si="2371"/>
        <v>0</v>
      </c>
      <c r="BX137" s="76">
        <f t="shared" si="72"/>
        <v>0</v>
      </c>
      <c r="BY137" s="77">
        <f t="shared" si="73"/>
        <v>26.30917008</v>
      </c>
      <c r="BZ137" s="50">
        <f t="shared" ref="BZ137:CA137" si="2372">BZ$1*AA137</f>
        <v>6.283185307</v>
      </c>
      <c r="CA137" s="50">
        <f t="shared" si="2372"/>
        <v>0</v>
      </c>
      <c r="CB137" s="72">
        <f t="shared" si="75"/>
        <v>6.283185307</v>
      </c>
      <c r="CC137" s="72">
        <f t="shared" si="76"/>
        <v>0</v>
      </c>
      <c r="CD137" s="72">
        <f t="shared" si="77"/>
        <v>0</v>
      </c>
      <c r="CE137" s="73">
        <f t="shared" ref="CE137:CF137" si="2373">POWER(AE137,CE$1)</f>
        <v>29.46365842</v>
      </c>
      <c r="CF137" s="73">
        <f t="shared" si="2373"/>
        <v>32.82733724</v>
      </c>
      <c r="CG137" s="74">
        <f t="shared" si="79"/>
        <v>967.2134512</v>
      </c>
      <c r="CH137" s="75">
        <f t="shared" si="80"/>
        <v>-967.2134512</v>
      </c>
      <c r="CI137" s="75">
        <f t="shared" si="81"/>
        <v>0</v>
      </c>
      <c r="CJ137" s="75">
        <f t="shared" si="82"/>
        <v>3.141592654</v>
      </c>
      <c r="CK137" s="75">
        <f t="shared" si="83"/>
        <v>967.2134512</v>
      </c>
      <c r="CL137" s="50">
        <f t="shared" si="84"/>
        <v>0</v>
      </c>
      <c r="CM137" s="72">
        <f t="shared" si="85"/>
        <v>0</v>
      </c>
      <c r="CN137" s="72">
        <f t="shared" si="86"/>
        <v>0</v>
      </c>
      <c r="CO137" s="72">
        <f t="shared" si="87"/>
        <v>0</v>
      </c>
      <c r="CP137" s="73">
        <f t="shared" si="88"/>
        <v>188.0847071</v>
      </c>
      <c r="CQ137" s="74">
        <f t="shared" si="89"/>
        <v>188.0847071</v>
      </c>
      <c r="CR137" s="75">
        <f t="shared" si="90"/>
        <v>752.3388284</v>
      </c>
      <c r="CS137" s="75">
        <f t="shared" si="91"/>
        <v>0</v>
      </c>
      <c r="CT137" s="75">
        <f t="shared" si="92"/>
        <v>0</v>
      </c>
      <c r="CU137" s="75">
        <f t="shared" si="93"/>
        <v>752.3388284</v>
      </c>
      <c r="CV137" s="50">
        <f t="shared" si="94"/>
        <v>9.424777961</v>
      </c>
      <c r="CW137" s="50">
        <f t="shared" si="95"/>
        <v>0</v>
      </c>
      <c r="CX137" s="72">
        <f t="shared" si="96"/>
        <v>9.424777961</v>
      </c>
      <c r="CY137" s="72">
        <f t="shared" si="97"/>
        <v>3.141592654</v>
      </c>
      <c r="CZ137" s="72">
        <f t="shared" si="98"/>
        <v>3.141592654</v>
      </c>
      <c r="DA137" s="73">
        <f t="shared" si="99"/>
        <v>159.9300255</v>
      </c>
      <c r="DB137" s="73">
        <f t="shared" si="100"/>
        <v>0.5055696866</v>
      </c>
      <c r="DC137" s="74">
        <f t="shared" si="101"/>
        <v>80.85577287</v>
      </c>
      <c r="DD137" s="75">
        <f t="shared" si="102"/>
        <v>-323.4230915</v>
      </c>
      <c r="DE137" s="75">
        <f t="shared" si="103"/>
        <v>0</v>
      </c>
      <c r="DF137" s="75">
        <f t="shared" si="104"/>
        <v>3.141592654</v>
      </c>
      <c r="DG137" s="75">
        <f t="shared" si="105"/>
        <v>323.4230915</v>
      </c>
      <c r="DH137" s="50">
        <f t="shared" ref="DH137:DJ137" si="2374">DH$1*AA137</f>
        <v>3.141592654</v>
      </c>
      <c r="DI137" s="50">
        <f t="shared" si="2374"/>
        <v>0</v>
      </c>
      <c r="DJ137" s="50">
        <f t="shared" si="2374"/>
        <v>0</v>
      </c>
      <c r="DK137" s="72">
        <f t="shared" si="107"/>
        <v>3.141592654</v>
      </c>
      <c r="DL137" s="72">
        <f t="shared" si="108"/>
        <v>3.141592654</v>
      </c>
      <c r="DM137" s="72">
        <f t="shared" si="109"/>
        <v>3.141592654</v>
      </c>
      <c r="DN137" s="73">
        <f t="shared" ref="DN137:DP137" si="2375">POWER(AE137,DN$1)</f>
        <v>5.428043701</v>
      </c>
      <c r="DO137" s="73">
        <f t="shared" si="2375"/>
        <v>5.729514573</v>
      </c>
      <c r="DP137" s="73">
        <f t="shared" si="2375"/>
        <v>0.5055696866</v>
      </c>
      <c r="DQ137" s="74">
        <f t="shared" si="111"/>
        <v>15.72324531</v>
      </c>
      <c r="DR137" s="75">
        <f t="shared" si="112"/>
        <v>283.0184155</v>
      </c>
      <c r="DS137" s="75">
        <f t="shared" si="113"/>
        <v>0</v>
      </c>
      <c r="DT137" s="75">
        <f t="shared" si="114"/>
        <v>0</v>
      </c>
      <c r="DU137" s="75">
        <f t="shared" si="115"/>
        <v>283.0184155</v>
      </c>
      <c r="DV137" s="50">
        <f t="shared" si="116"/>
        <v>0</v>
      </c>
      <c r="DW137" s="72">
        <f t="shared" si="117"/>
        <v>0</v>
      </c>
      <c r="DX137" s="72">
        <f t="shared" si="118"/>
        <v>0</v>
      </c>
      <c r="DY137" s="72">
        <f t="shared" si="119"/>
        <v>0</v>
      </c>
      <c r="DZ137" s="73">
        <f t="shared" si="120"/>
        <v>0.255600708</v>
      </c>
      <c r="EA137" s="74">
        <f t="shared" si="121"/>
        <v>0.255600708</v>
      </c>
      <c r="EB137" s="75">
        <f t="shared" si="122"/>
        <v>6.901219116</v>
      </c>
      <c r="EC137" s="75">
        <f t="shared" si="123"/>
        <v>0</v>
      </c>
      <c r="ED137" s="75">
        <f t="shared" si="124"/>
        <v>0</v>
      </c>
      <c r="EE137" s="75">
        <f t="shared" si="125"/>
        <v>6.901219116</v>
      </c>
      <c r="EF137" s="76">
        <f t="shared" ref="EF137:EG137" si="2376">CH137+CR137+DD137+DR137+EB137</f>
        <v>-248.3780798</v>
      </c>
      <c r="EG137" s="76">
        <f t="shared" si="2376"/>
        <v>0</v>
      </c>
      <c r="EH137" s="76">
        <f t="shared" si="127"/>
        <v>3.141592654</v>
      </c>
      <c r="EI137" s="77">
        <f t="shared" si="128"/>
        <v>248.3780798</v>
      </c>
      <c r="EJ137" s="50">
        <f t="shared" si="129"/>
        <v>1.570796327</v>
      </c>
      <c r="EK137" s="72">
        <f t="shared" si="130"/>
        <v>1.570796327</v>
      </c>
      <c r="EL137" s="72">
        <f t="shared" si="131"/>
        <v>1.570796327</v>
      </c>
      <c r="EM137" s="72">
        <f t="shared" si="132"/>
        <v>1.570796327</v>
      </c>
      <c r="EN137" s="73">
        <f t="shared" si="133"/>
        <v>15.76001522</v>
      </c>
      <c r="EO137" s="74">
        <f t="shared" si="134"/>
        <v>15.76001522</v>
      </c>
      <c r="EP137" s="75">
        <f t="shared" si="135"/>
        <v>0</v>
      </c>
      <c r="EQ137" s="75">
        <f t="shared" si="136"/>
        <v>81.89144127</v>
      </c>
      <c r="ER137" s="75">
        <f t="shared" si="137"/>
        <v>1.570796327</v>
      </c>
      <c r="ES137" s="75">
        <f t="shared" si="138"/>
        <v>81.89144127</v>
      </c>
      <c r="ET137" s="76">
        <f t="shared" ref="ET137:EU137" si="2377">BV137+EP137</f>
        <v>26.30917008</v>
      </c>
      <c r="EU137" s="76">
        <f t="shared" si="2377"/>
        <v>81.89144127</v>
      </c>
      <c r="EV137" s="76">
        <f t="shared" si="140"/>
        <v>1.259942808</v>
      </c>
      <c r="EW137" s="77">
        <f t="shared" si="141"/>
        <v>86.01383949</v>
      </c>
      <c r="EX137" s="50">
        <f t="shared" si="142"/>
        <v>0.4199809359</v>
      </c>
      <c r="EY137" s="72">
        <f t="shared" si="143"/>
        <v>0.4199809359</v>
      </c>
      <c r="EZ137" s="72">
        <f t="shared" si="144"/>
        <v>0.4199809359</v>
      </c>
      <c r="FA137" s="72">
        <f t="shared" si="145"/>
        <v>0.4199809359</v>
      </c>
      <c r="FB137" s="73">
        <f t="shared" si="146"/>
        <v>4.414241723</v>
      </c>
      <c r="FC137" s="74">
        <f t="shared" si="147"/>
        <v>4.414241723</v>
      </c>
      <c r="FD137" s="75">
        <f t="shared" si="148"/>
        <v>1.066370947</v>
      </c>
      <c r="FE137" s="75">
        <f t="shared" si="149"/>
        <v>0.4761876058</v>
      </c>
      <c r="FF137" s="75">
        <f t="shared" si="150"/>
        <v>0.4199809359</v>
      </c>
      <c r="FG137" s="75">
        <f t="shared" si="151"/>
        <v>1.167861993</v>
      </c>
      <c r="FH137" s="50">
        <f t="shared" si="152"/>
        <v>6.283185307</v>
      </c>
      <c r="FI137" s="72">
        <f t="shared" si="153"/>
        <v>6.283185307</v>
      </c>
      <c r="FJ137" s="72">
        <f t="shared" si="154"/>
        <v>0</v>
      </c>
      <c r="FK137" s="72">
        <f t="shared" si="155"/>
        <v>0</v>
      </c>
      <c r="FL137" s="73">
        <f t="shared" si="156"/>
        <v>29.46365842</v>
      </c>
      <c r="FM137" s="74">
        <f t="shared" si="157"/>
        <v>29.46365842</v>
      </c>
      <c r="FN137" s="75">
        <f t="shared" si="158"/>
        <v>-29.46365842</v>
      </c>
      <c r="FO137" s="75">
        <f t="shared" si="159"/>
        <v>0</v>
      </c>
      <c r="FP137" s="75">
        <f t="shared" si="160"/>
        <v>3.141592654</v>
      </c>
      <c r="FQ137" s="75">
        <f t="shared" si="161"/>
        <v>29.46365842</v>
      </c>
      <c r="FR137" s="76">
        <f t="shared" si="162"/>
        <v>-12.2751147</v>
      </c>
      <c r="FS137" s="76">
        <f t="shared" si="163"/>
        <v>0</v>
      </c>
      <c r="FT137" s="76">
        <f t="shared" si="164"/>
        <v>3.141592654</v>
      </c>
      <c r="FU137" s="77">
        <f t="shared" si="165"/>
        <v>12.2751147</v>
      </c>
      <c r="FV137" s="50">
        <f t="shared" si="166"/>
        <v>3.141592654</v>
      </c>
      <c r="FW137" s="50">
        <f t="shared" si="167"/>
        <v>-0.4199809359</v>
      </c>
      <c r="FX137" s="72">
        <f t="shared" si="168"/>
        <v>2.721611718</v>
      </c>
      <c r="FY137" s="72">
        <f t="shared" si="169"/>
        <v>2.721611718</v>
      </c>
      <c r="FZ137" s="72">
        <f t="shared" si="170"/>
        <v>2.721611718</v>
      </c>
      <c r="GA137" s="73">
        <f t="shared" si="171"/>
        <v>12.2751147</v>
      </c>
      <c r="GB137" s="73">
        <f t="shared" si="172"/>
        <v>0.8562655574</v>
      </c>
      <c r="GC137" s="74">
        <f t="shared" si="173"/>
        <v>10.51075793</v>
      </c>
      <c r="GD137" s="75">
        <f t="shared" si="174"/>
        <v>-1.066370947</v>
      </c>
      <c r="GE137" s="75">
        <f t="shared" si="175"/>
        <v>0.4761876058</v>
      </c>
      <c r="GF137" s="75">
        <f t="shared" si="176"/>
        <v>2.721611718</v>
      </c>
      <c r="GG137" s="75">
        <f t="shared" si="177"/>
        <v>1.167861993</v>
      </c>
      <c r="GH137" s="78">
        <f t="shared" si="178"/>
        <v>-0.5</v>
      </c>
      <c r="GI137" s="78">
        <f t="shared" si="179"/>
        <v>-0.8660254038</v>
      </c>
      <c r="GJ137" s="78">
        <f t="shared" si="180"/>
        <v>-2.094395102</v>
      </c>
      <c r="GK137" s="78">
        <f t="shared" si="181"/>
        <v>1</v>
      </c>
      <c r="GL137" s="79">
        <f t="shared" si="182"/>
        <v>-0.5</v>
      </c>
      <c r="GM137" s="79">
        <f t="shared" si="183"/>
        <v>0.8660254038</v>
      </c>
      <c r="GN137" s="79">
        <f t="shared" si="184"/>
        <v>2.094395102</v>
      </c>
      <c r="GO137" s="79">
        <f t="shared" si="185"/>
        <v>1</v>
      </c>
      <c r="GP137" s="50">
        <f t="shared" si="186"/>
        <v>-2.094395102</v>
      </c>
      <c r="GQ137" s="50">
        <f t="shared" si="187"/>
        <v>0.4199809359</v>
      </c>
      <c r="GR137" s="72">
        <f t="shared" si="188"/>
        <v>-1.674414167</v>
      </c>
      <c r="GS137" s="72">
        <f t="shared" si="189"/>
        <v>-1.674414167</v>
      </c>
      <c r="GT137" s="72">
        <f t="shared" si="190"/>
        <v>-1.674414167</v>
      </c>
      <c r="GU137" s="73">
        <f t="shared" si="191"/>
        <v>1</v>
      </c>
      <c r="GV137" s="73">
        <f t="shared" si="192"/>
        <v>1.167861993</v>
      </c>
      <c r="GW137" s="74">
        <f t="shared" si="193"/>
        <v>1.167861993</v>
      </c>
      <c r="GX137" s="75">
        <f t="shared" si="194"/>
        <v>-0.1207949101</v>
      </c>
      <c r="GY137" s="75">
        <f t="shared" si="195"/>
        <v>-1.161598133</v>
      </c>
      <c r="GZ137" s="75">
        <f t="shared" si="196"/>
        <v>-1.674414167</v>
      </c>
      <c r="HA137" s="75">
        <f t="shared" si="197"/>
        <v>1.167861993</v>
      </c>
      <c r="HB137" s="50">
        <f t="shared" si="198"/>
        <v>2.094395102</v>
      </c>
      <c r="HC137" s="50">
        <f t="shared" si="199"/>
        <v>2.721611718</v>
      </c>
      <c r="HD137" s="72">
        <f t="shared" si="200"/>
        <v>4.81600682</v>
      </c>
      <c r="HE137" s="72">
        <f t="shared" si="201"/>
        <v>4.81600682</v>
      </c>
      <c r="HF137" s="72">
        <f t="shared" si="202"/>
        <v>-1.467178487</v>
      </c>
      <c r="HG137" s="73">
        <f t="shared" si="203"/>
        <v>1</v>
      </c>
      <c r="HH137" s="73">
        <f t="shared" si="204"/>
        <v>1.167861993</v>
      </c>
      <c r="HI137" s="74">
        <f t="shared" si="205"/>
        <v>1.167861993</v>
      </c>
      <c r="HJ137" s="75">
        <f t="shared" si="206"/>
        <v>0.1207949101</v>
      </c>
      <c r="HK137" s="75">
        <f t="shared" si="207"/>
        <v>-1.161598133</v>
      </c>
      <c r="HL137" s="75">
        <f t="shared" si="208"/>
        <v>-1.467178487</v>
      </c>
      <c r="HM137" s="75">
        <f t="shared" si="209"/>
        <v>1.167861993</v>
      </c>
      <c r="HN137" s="50">
        <f t="shared" si="210"/>
        <v>2.094395102</v>
      </c>
      <c r="HO137" s="50">
        <f t="shared" si="211"/>
        <v>0.4199809359</v>
      </c>
      <c r="HP137" s="72">
        <f t="shared" si="212"/>
        <v>2.514376038</v>
      </c>
      <c r="HQ137" s="72">
        <f t="shared" si="213"/>
        <v>2.514376038</v>
      </c>
      <c r="HR137" s="72">
        <f t="shared" si="214"/>
        <v>2.514376038</v>
      </c>
      <c r="HS137" s="73">
        <f t="shared" si="215"/>
        <v>1</v>
      </c>
      <c r="HT137" s="73">
        <f t="shared" si="216"/>
        <v>1.167861993</v>
      </c>
      <c r="HU137" s="74">
        <f t="shared" si="217"/>
        <v>1.167861993</v>
      </c>
      <c r="HV137" s="75">
        <f t="shared" si="218"/>
        <v>-0.9455760374</v>
      </c>
      <c r="HW137" s="75">
        <f t="shared" si="219"/>
        <v>0.6854105275</v>
      </c>
      <c r="HX137" s="75">
        <f t="shared" si="220"/>
        <v>2.514376038</v>
      </c>
      <c r="HY137" s="75">
        <f t="shared" si="221"/>
        <v>1.167861993</v>
      </c>
      <c r="HZ137" s="50">
        <f t="shared" si="222"/>
        <v>-2.094395102</v>
      </c>
      <c r="IA137" s="50">
        <f t="shared" si="223"/>
        <v>2.721611718</v>
      </c>
      <c r="IB137" s="72">
        <f t="shared" si="224"/>
        <v>0.6272166153</v>
      </c>
      <c r="IC137" s="72">
        <f t="shared" si="225"/>
        <v>0.6272166153</v>
      </c>
      <c r="ID137" s="72">
        <f t="shared" si="226"/>
        <v>0.6272166153</v>
      </c>
      <c r="IE137" s="73">
        <f t="shared" si="227"/>
        <v>1</v>
      </c>
      <c r="IF137" s="73">
        <f t="shared" si="228"/>
        <v>1.167861993</v>
      </c>
      <c r="IG137" s="74">
        <f t="shared" si="229"/>
        <v>1.167861993</v>
      </c>
      <c r="IH137" s="75">
        <f t="shared" si="230"/>
        <v>0.9455760374</v>
      </c>
      <c r="II137" s="75">
        <f t="shared" si="231"/>
        <v>0.6854105275</v>
      </c>
      <c r="IJ137" s="75">
        <f t="shared" si="232"/>
        <v>0.6272166153</v>
      </c>
      <c r="IK137" s="75">
        <f t="shared" si="233"/>
        <v>1.167861993</v>
      </c>
    </row>
    <row r="138" ht="12.75" customHeight="1">
      <c r="A138" s="80">
        <f>'Cubic Input'!P142</f>
        <v>0.1421007032</v>
      </c>
      <c r="B138" s="80">
        <f>'Cubic Input'!Q142</f>
        <v>-0.2369013273</v>
      </c>
      <c r="C138" s="80">
        <f>'Cubic Input'!R142</f>
        <v>0.8997083927</v>
      </c>
      <c r="D138" s="80">
        <f>'Cubic Input'!S142</f>
        <v>0.1568168202</v>
      </c>
      <c r="E138" s="80">
        <f t="shared" ref="E138:H138" si="2378">0</f>
        <v>0</v>
      </c>
      <c r="F138" s="80">
        <f t="shared" si="2378"/>
        <v>0</v>
      </c>
      <c r="G138" s="80">
        <f t="shared" si="2378"/>
        <v>0</v>
      </c>
      <c r="H138" s="81">
        <f t="shared" si="2378"/>
        <v>0</v>
      </c>
      <c r="I138" s="65">
        <f>'Cubic Input'!M142</f>
        <v>-0.1681757101</v>
      </c>
      <c r="J138" s="66">
        <f t="shared" si="27"/>
        <v>-0.1662900066</v>
      </c>
      <c r="K138" s="66">
        <f t="shared" si="28"/>
        <v>0.9167134588</v>
      </c>
      <c r="L138" s="67">
        <f t="shared" si="29"/>
        <v>-0.1662900066</v>
      </c>
      <c r="M138" s="67">
        <f t="shared" si="30"/>
        <v>0</v>
      </c>
      <c r="N138" s="68">
        <f t="shared" si="31"/>
        <v>0.9167134588</v>
      </c>
      <c r="O138" s="68">
        <f t="shared" si="32"/>
        <v>-2.407488621</v>
      </c>
      <c r="P138" s="69">
        <f t="shared" si="33"/>
        <v>0.9167134588</v>
      </c>
      <c r="Q138" s="69">
        <f t="shared" si="34"/>
        <v>2.407488621</v>
      </c>
      <c r="R138" s="70">
        <f t="shared" ref="R138:U138" si="2379">ATAN2(A138,E138)</f>
        <v>0</v>
      </c>
      <c r="S138" s="70">
        <f t="shared" si="2379"/>
        <v>3.141592654</v>
      </c>
      <c r="T138" s="70">
        <f t="shared" si="2379"/>
        <v>0</v>
      </c>
      <c r="U138" s="70">
        <f t="shared" si="2379"/>
        <v>0</v>
      </c>
      <c r="V138" s="70">
        <f t="shared" ref="V138:Y138" si="2380">SQRT(POWER(A138,2)+POWER(E138,2))</f>
        <v>0.1421007032</v>
      </c>
      <c r="W138" s="70">
        <f t="shared" si="2380"/>
        <v>0.2369013273</v>
      </c>
      <c r="X138" s="70">
        <f t="shared" si="2380"/>
        <v>0.8997083927</v>
      </c>
      <c r="Y138" s="70">
        <f t="shared" si="2380"/>
        <v>0.1568168202</v>
      </c>
      <c r="Z138" s="71">
        <f t="shared" ref="Z138:AC138" si="2381">R138-$R138</f>
        <v>0</v>
      </c>
      <c r="AA138" s="71">
        <f t="shared" si="2381"/>
        <v>3.141592654</v>
      </c>
      <c r="AB138" s="71">
        <f t="shared" si="2381"/>
        <v>0</v>
      </c>
      <c r="AC138" s="71">
        <f t="shared" si="2381"/>
        <v>0</v>
      </c>
      <c r="AD138" s="71">
        <f t="shared" ref="AD138:AG138" si="2382">V138/$V138</f>
        <v>1</v>
      </c>
      <c r="AE138" s="71">
        <f t="shared" si="2382"/>
        <v>1.667136911</v>
      </c>
      <c r="AF138" s="71">
        <f t="shared" si="2382"/>
        <v>6.331484452</v>
      </c>
      <c r="AG138" s="71">
        <f t="shared" si="2382"/>
        <v>1.103561184</v>
      </c>
      <c r="AH138" s="80">
        <f t="shared" ref="AH138:AK138" si="2383">AD138*COS(Z138)</f>
        <v>1</v>
      </c>
      <c r="AI138" s="80">
        <f t="shared" si="2383"/>
        <v>-1.667136911</v>
      </c>
      <c r="AJ138" s="80">
        <f t="shared" si="2383"/>
        <v>6.331484452</v>
      </c>
      <c r="AK138" s="80">
        <f t="shared" si="2383"/>
        <v>1.103561184</v>
      </c>
      <c r="AL138" s="80">
        <f t="shared" ref="AL138:AO138" si="2384">AD138*SIN(Z138)</f>
        <v>0</v>
      </c>
      <c r="AM138" s="80">
        <f t="shared" si="2384"/>
        <v>0</v>
      </c>
      <c r="AN138" s="80">
        <f t="shared" si="2384"/>
        <v>0</v>
      </c>
      <c r="AO138" s="80">
        <f t="shared" si="2384"/>
        <v>0</v>
      </c>
      <c r="AP138" s="50">
        <f t="shared" si="41"/>
        <v>9.424777961</v>
      </c>
      <c r="AQ138" s="72">
        <f t="shared" si="42"/>
        <v>9.424777961</v>
      </c>
      <c r="AR138" s="72">
        <f t="shared" si="43"/>
        <v>3.141592654</v>
      </c>
      <c r="AS138" s="72">
        <f t="shared" si="44"/>
        <v>3.141592654</v>
      </c>
      <c r="AT138" s="73">
        <f t="shared" si="45"/>
        <v>4.633549438</v>
      </c>
      <c r="AU138" s="74">
        <f t="shared" si="46"/>
        <v>4.633549438</v>
      </c>
      <c r="AV138" s="75">
        <f t="shared" si="47"/>
        <v>9.267098877</v>
      </c>
      <c r="AW138" s="75">
        <f t="shared" si="48"/>
        <v>0</v>
      </c>
      <c r="AX138" s="75">
        <f t="shared" si="49"/>
        <v>0</v>
      </c>
      <c r="AY138" s="75">
        <f t="shared" si="50"/>
        <v>9.267098877</v>
      </c>
      <c r="AZ138" s="50">
        <f t="shared" ref="AZ138:BA138" si="2385">AZ$1*AA138</f>
        <v>3.141592654</v>
      </c>
      <c r="BA138" s="50">
        <f t="shared" si="2385"/>
        <v>0</v>
      </c>
      <c r="BB138" s="72">
        <f t="shared" si="52"/>
        <v>3.141592654</v>
      </c>
      <c r="BC138" s="72">
        <f t="shared" si="53"/>
        <v>3.141592654</v>
      </c>
      <c r="BD138" s="72">
        <f t="shared" si="54"/>
        <v>3.141592654</v>
      </c>
      <c r="BE138" s="73">
        <f t="shared" ref="BE138:BF138" si="2386">POWER(AE138,BE$1)</f>
        <v>1.667136911</v>
      </c>
      <c r="BF138" s="73">
        <f t="shared" si="2386"/>
        <v>6.331484452</v>
      </c>
      <c r="BG138" s="74">
        <f t="shared" si="56"/>
        <v>10.55545143</v>
      </c>
      <c r="BH138" s="75">
        <f t="shared" si="57"/>
        <v>-94.99906289</v>
      </c>
      <c r="BI138" s="75">
        <f t="shared" si="58"/>
        <v>0</v>
      </c>
      <c r="BJ138" s="75">
        <f t="shared" si="59"/>
        <v>3.141592654</v>
      </c>
      <c r="BK138" s="75">
        <f t="shared" si="60"/>
        <v>94.99906289</v>
      </c>
      <c r="BL138" s="50">
        <f t="shared" si="61"/>
        <v>0</v>
      </c>
      <c r="BM138" s="72">
        <f t="shared" si="62"/>
        <v>0</v>
      </c>
      <c r="BN138" s="72">
        <f t="shared" si="63"/>
        <v>0</v>
      </c>
      <c r="BO138" s="72">
        <f t="shared" si="64"/>
        <v>0</v>
      </c>
      <c r="BP138" s="73">
        <f t="shared" si="65"/>
        <v>1.103561184</v>
      </c>
      <c r="BQ138" s="74">
        <f t="shared" si="66"/>
        <v>1.103561184</v>
      </c>
      <c r="BR138" s="75">
        <f t="shared" si="67"/>
        <v>-29.79615196</v>
      </c>
      <c r="BS138" s="75">
        <f t="shared" si="68"/>
        <v>0</v>
      </c>
      <c r="BT138" s="75">
        <f t="shared" si="69"/>
        <v>3.141592654</v>
      </c>
      <c r="BU138" s="75">
        <f t="shared" si="70"/>
        <v>29.79615196</v>
      </c>
      <c r="BV138" s="76">
        <f t="shared" ref="BV138:BW138" si="2387">AV138+BH138+BR138</f>
        <v>-115.528116</v>
      </c>
      <c r="BW138" s="76">
        <f t="shared" si="2387"/>
        <v>0</v>
      </c>
      <c r="BX138" s="76">
        <f t="shared" si="72"/>
        <v>3.141592654</v>
      </c>
      <c r="BY138" s="77">
        <f t="shared" si="73"/>
        <v>115.528116</v>
      </c>
      <c r="BZ138" s="50">
        <f t="shared" ref="BZ138:CA138" si="2388">BZ$1*AA138</f>
        <v>6.283185307</v>
      </c>
      <c r="CA138" s="50">
        <f t="shared" si="2388"/>
        <v>0</v>
      </c>
      <c r="CB138" s="72">
        <f t="shared" si="75"/>
        <v>6.283185307</v>
      </c>
      <c r="CC138" s="72">
        <f t="shared" si="76"/>
        <v>0</v>
      </c>
      <c r="CD138" s="72">
        <f t="shared" si="77"/>
        <v>0</v>
      </c>
      <c r="CE138" s="73">
        <f t="shared" ref="CE138:CF138" si="2389">POWER(AE138,CE$1)</f>
        <v>2.77934548</v>
      </c>
      <c r="CF138" s="73">
        <f t="shared" si="2389"/>
        <v>40.08769537</v>
      </c>
      <c r="CG138" s="74">
        <f t="shared" si="79"/>
        <v>111.4175549</v>
      </c>
      <c r="CH138" s="75">
        <f t="shared" si="80"/>
        <v>-111.4175549</v>
      </c>
      <c r="CI138" s="75">
        <f t="shared" si="81"/>
        <v>0</v>
      </c>
      <c r="CJ138" s="75">
        <f t="shared" si="82"/>
        <v>3.141592654</v>
      </c>
      <c r="CK138" s="75">
        <f t="shared" si="83"/>
        <v>111.4175549</v>
      </c>
      <c r="CL138" s="50">
        <f t="shared" si="84"/>
        <v>0</v>
      </c>
      <c r="CM138" s="72">
        <f t="shared" si="85"/>
        <v>0</v>
      </c>
      <c r="CN138" s="72">
        <f t="shared" si="86"/>
        <v>0</v>
      </c>
      <c r="CO138" s="72">
        <f t="shared" si="87"/>
        <v>0</v>
      </c>
      <c r="CP138" s="73">
        <f t="shared" si="88"/>
        <v>253.81462</v>
      </c>
      <c r="CQ138" s="74">
        <f t="shared" si="89"/>
        <v>253.81462</v>
      </c>
      <c r="CR138" s="75">
        <f t="shared" si="90"/>
        <v>1015.25848</v>
      </c>
      <c r="CS138" s="75">
        <f t="shared" si="91"/>
        <v>0</v>
      </c>
      <c r="CT138" s="75">
        <f t="shared" si="92"/>
        <v>0</v>
      </c>
      <c r="CU138" s="75">
        <f t="shared" si="93"/>
        <v>1015.25848</v>
      </c>
      <c r="CV138" s="50">
        <f t="shared" si="94"/>
        <v>9.424777961</v>
      </c>
      <c r="CW138" s="50">
        <f t="shared" si="95"/>
        <v>0</v>
      </c>
      <c r="CX138" s="72">
        <f t="shared" si="96"/>
        <v>9.424777961</v>
      </c>
      <c r="CY138" s="72">
        <f t="shared" si="97"/>
        <v>3.141592654</v>
      </c>
      <c r="CZ138" s="72">
        <f t="shared" si="98"/>
        <v>3.141592654</v>
      </c>
      <c r="DA138" s="73">
        <f t="shared" si="99"/>
        <v>4.633549438</v>
      </c>
      <c r="DB138" s="73">
        <f t="shared" si="100"/>
        <v>1.103561184</v>
      </c>
      <c r="DC138" s="74">
        <f t="shared" si="101"/>
        <v>5.113405303</v>
      </c>
      <c r="DD138" s="75">
        <f t="shared" si="102"/>
        <v>-20.45362121</v>
      </c>
      <c r="DE138" s="75">
        <f t="shared" si="103"/>
        <v>0</v>
      </c>
      <c r="DF138" s="75">
        <f t="shared" si="104"/>
        <v>3.141592654</v>
      </c>
      <c r="DG138" s="75">
        <f t="shared" si="105"/>
        <v>20.45362121</v>
      </c>
      <c r="DH138" s="50">
        <f t="shared" ref="DH138:DJ138" si="2390">DH$1*AA138</f>
        <v>3.141592654</v>
      </c>
      <c r="DI138" s="50">
        <f t="shared" si="2390"/>
        <v>0</v>
      </c>
      <c r="DJ138" s="50">
        <f t="shared" si="2390"/>
        <v>0</v>
      </c>
      <c r="DK138" s="72">
        <f t="shared" si="107"/>
        <v>3.141592654</v>
      </c>
      <c r="DL138" s="72">
        <f t="shared" si="108"/>
        <v>3.141592654</v>
      </c>
      <c r="DM138" s="72">
        <f t="shared" si="109"/>
        <v>3.141592654</v>
      </c>
      <c r="DN138" s="73">
        <f t="shared" ref="DN138:DP138" si="2391">POWER(AE138,DN$1)</f>
        <v>1.667136911</v>
      </c>
      <c r="DO138" s="73">
        <f t="shared" si="2391"/>
        <v>6.331484452</v>
      </c>
      <c r="DP138" s="73">
        <f t="shared" si="2391"/>
        <v>1.103561184</v>
      </c>
      <c r="DQ138" s="74">
        <f t="shared" si="111"/>
        <v>11.64858648</v>
      </c>
      <c r="DR138" s="75">
        <f t="shared" si="112"/>
        <v>209.6745566</v>
      </c>
      <c r="DS138" s="75">
        <f t="shared" si="113"/>
        <v>0</v>
      </c>
      <c r="DT138" s="75">
        <f t="shared" si="114"/>
        <v>0</v>
      </c>
      <c r="DU138" s="75">
        <f t="shared" si="115"/>
        <v>209.6745566</v>
      </c>
      <c r="DV138" s="50">
        <f t="shared" si="116"/>
        <v>0</v>
      </c>
      <c r="DW138" s="72">
        <f t="shared" si="117"/>
        <v>0</v>
      </c>
      <c r="DX138" s="72">
        <f t="shared" si="118"/>
        <v>0</v>
      </c>
      <c r="DY138" s="72">
        <f t="shared" si="119"/>
        <v>0</v>
      </c>
      <c r="DZ138" s="73">
        <f t="shared" si="120"/>
        <v>1.217847286</v>
      </c>
      <c r="EA138" s="74">
        <f t="shared" si="121"/>
        <v>1.217847286</v>
      </c>
      <c r="EB138" s="75">
        <f t="shared" si="122"/>
        <v>32.88187673</v>
      </c>
      <c r="EC138" s="75">
        <f t="shared" si="123"/>
        <v>0</v>
      </c>
      <c r="ED138" s="75">
        <f t="shared" si="124"/>
        <v>0</v>
      </c>
      <c r="EE138" s="75">
        <f t="shared" si="125"/>
        <v>32.88187673</v>
      </c>
      <c r="EF138" s="76">
        <f t="shared" ref="EF138:EG138" si="2392">CH138+CR138+DD138+DR138+EB138</f>
        <v>1125.943737</v>
      </c>
      <c r="EG138" s="76">
        <f t="shared" si="2392"/>
        <v>0</v>
      </c>
      <c r="EH138" s="76">
        <f t="shared" si="127"/>
        <v>0</v>
      </c>
      <c r="EI138" s="77">
        <f t="shared" si="128"/>
        <v>1125.943737</v>
      </c>
      <c r="EJ138" s="50">
        <f t="shared" si="129"/>
        <v>0</v>
      </c>
      <c r="EK138" s="72">
        <f t="shared" si="130"/>
        <v>0</v>
      </c>
      <c r="EL138" s="72">
        <f t="shared" si="131"/>
        <v>0</v>
      </c>
      <c r="EM138" s="72">
        <f t="shared" si="132"/>
        <v>0</v>
      </c>
      <c r="EN138" s="73">
        <f t="shared" si="133"/>
        <v>33.55508511</v>
      </c>
      <c r="EO138" s="74">
        <f t="shared" si="134"/>
        <v>33.55508511</v>
      </c>
      <c r="EP138" s="75">
        <f t="shared" si="135"/>
        <v>174.3573368</v>
      </c>
      <c r="EQ138" s="75">
        <f t="shared" si="136"/>
        <v>0</v>
      </c>
      <c r="ER138" s="75">
        <f t="shared" si="137"/>
        <v>0</v>
      </c>
      <c r="ES138" s="75">
        <f t="shared" si="138"/>
        <v>174.3573368</v>
      </c>
      <c r="ET138" s="76">
        <f t="shared" ref="ET138:EU138" si="2393">BV138+EP138</f>
        <v>58.82922084</v>
      </c>
      <c r="EU138" s="76">
        <f t="shared" si="2393"/>
        <v>0</v>
      </c>
      <c r="EV138" s="76">
        <f t="shared" si="140"/>
        <v>0</v>
      </c>
      <c r="EW138" s="77">
        <f t="shared" si="141"/>
        <v>58.82922084</v>
      </c>
      <c r="EX138" s="50">
        <f t="shared" si="142"/>
        <v>0</v>
      </c>
      <c r="EY138" s="72">
        <f t="shared" si="143"/>
        <v>0</v>
      </c>
      <c r="EZ138" s="72">
        <f t="shared" si="144"/>
        <v>0</v>
      </c>
      <c r="FA138" s="72">
        <f t="shared" si="145"/>
        <v>0</v>
      </c>
      <c r="FB138" s="73">
        <f t="shared" si="146"/>
        <v>3.889236613</v>
      </c>
      <c r="FC138" s="74">
        <f t="shared" si="147"/>
        <v>3.889236613</v>
      </c>
      <c r="FD138" s="75">
        <f t="shared" si="148"/>
        <v>1.028963048</v>
      </c>
      <c r="FE138" s="75">
        <f t="shared" si="149"/>
        <v>0</v>
      </c>
      <c r="FF138" s="75">
        <f t="shared" si="150"/>
        <v>0</v>
      </c>
      <c r="FG138" s="75">
        <f t="shared" si="151"/>
        <v>1.028963048</v>
      </c>
      <c r="FH138" s="50">
        <f t="shared" si="152"/>
        <v>6.283185307</v>
      </c>
      <c r="FI138" s="72">
        <f t="shared" si="153"/>
        <v>6.283185307</v>
      </c>
      <c r="FJ138" s="72">
        <f t="shared" si="154"/>
        <v>0</v>
      </c>
      <c r="FK138" s="72">
        <f t="shared" si="155"/>
        <v>0</v>
      </c>
      <c r="FL138" s="73">
        <f t="shared" si="156"/>
        <v>2.77934548</v>
      </c>
      <c r="FM138" s="74">
        <f t="shared" si="157"/>
        <v>2.77934548</v>
      </c>
      <c r="FN138" s="75">
        <f t="shared" si="158"/>
        <v>-2.77934548</v>
      </c>
      <c r="FO138" s="75">
        <f t="shared" si="159"/>
        <v>0</v>
      </c>
      <c r="FP138" s="75">
        <f t="shared" si="160"/>
        <v>3.141592654</v>
      </c>
      <c r="FQ138" s="75">
        <f t="shared" si="161"/>
        <v>2.77934548</v>
      </c>
      <c r="FR138" s="76">
        <f t="shared" si="162"/>
        <v>16.21510788</v>
      </c>
      <c r="FS138" s="76">
        <f t="shared" si="163"/>
        <v>0</v>
      </c>
      <c r="FT138" s="76">
        <f t="shared" si="164"/>
        <v>0</v>
      </c>
      <c r="FU138" s="77">
        <f t="shared" si="165"/>
        <v>16.21510788</v>
      </c>
      <c r="FV138" s="50">
        <f t="shared" si="166"/>
        <v>0</v>
      </c>
      <c r="FW138" s="50">
        <f t="shared" si="167"/>
        <v>0</v>
      </c>
      <c r="FX138" s="72">
        <f t="shared" si="168"/>
        <v>0</v>
      </c>
      <c r="FY138" s="72">
        <f t="shared" si="169"/>
        <v>0</v>
      </c>
      <c r="FZ138" s="72">
        <f t="shared" si="170"/>
        <v>0</v>
      </c>
      <c r="GA138" s="73">
        <f t="shared" si="171"/>
        <v>16.21510788</v>
      </c>
      <c r="GB138" s="73">
        <f t="shared" si="172"/>
        <v>0.9718521978</v>
      </c>
      <c r="GC138" s="74">
        <f t="shared" si="173"/>
        <v>15.75868823</v>
      </c>
      <c r="GD138" s="75">
        <f t="shared" si="174"/>
        <v>1.750965359</v>
      </c>
      <c r="GE138" s="75">
        <f t="shared" si="175"/>
        <v>0</v>
      </c>
      <c r="GF138" s="75">
        <f t="shared" si="176"/>
        <v>0</v>
      </c>
      <c r="GG138" s="75">
        <f t="shared" si="177"/>
        <v>1.750965359</v>
      </c>
      <c r="GH138" s="78">
        <f t="shared" si="178"/>
        <v>-0.5</v>
      </c>
      <c r="GI138" s="78">
        <f t="shared" si="179"/>
        <v>-0.8660254038</v>
      </c>
      <c r="GJ138" s="78">
        <f t="shared" si="180"/>
        <v>-2.094395102</v>
      </c>
      <c r="GK138" s="78">
        <f t="shared" si="181"/>
        <v>1</v>
      </c>
      <c r="GL138" s="79">
        <f t="shared" si="182"/>
        <v>-0.5</v>
      </c>
      <c r="GM138" s="79">
        <f t="shared" si="183"/>
        <v>0.8660254038</v>
      </c>
      <c r="GN138" s="79">
        <f t="shared" si="184"/>
        <v>2.094395102</v>
      </c>
      <c r="GO138" s="79">
        <f t="shared" si="185"/>
        <v>1</v>
      </c>
      <c r="GP138" s="50">
        <f t="shared" si="186"/>
        <v>-2.094395102</v>
      </c>
      <c r="GQ138" s="50">
        <f t="shared" si="187"/>
        <v>0</v>
      </c>
      <c r="GR138" s="72">
        <f t="shared" si="188"/>
        <v>-2.094395102</v>
      </c>
      <c r="GS138" s="72">
        <f t="shared" si="189"/>
        <v>-2.094395102</v>
      </c>
      <c r="GT138" s="72">
        <f t="shared" si="190"/>
        <v>-2.094395102</v>
      </c>
      <c r="GU138" s="73">
        <f t="shared" si="191"/>
        <v>1</v>
      </c>
      <c r="GV138" s="73">
        <f t="shared" si="192"/>
        <v>1.028963048</v>
      </c>
      <c r="GW138" s="74">
        <f t="shared" si="193"/>
        <v>1.028963048</v>
      </c>
      <c r="GX138" s="75">
        <f t="shared" si="194"/>
        <v>-0.5144815242</v>
      </c>
      <c r="GY138" s="75">
        <f t="shared" si="195"/>
        <v>-0.8911081394</v>
      </c>
      <c r="GZ138" s="75">
        <f t="shared" si="196"/>
        <v>-2.094395102</v>
      </c>
      <c r="HA138" s="75">
        <f t="shared" si="197"/>
        <v>1.028963048</v>
      </c>
      <c r="HB138" s="50">
        <f t="shared" si="198"/>
        <v>2.094395102</v>
      </c>
      <c r="HC138" s="50">
        <f t="shared" si="199"/>
        <v>0</v>
      </c>
      <c r="HD138" s="72">
        <f t="shared" si="200"/>
        <v>2.094395102</v>
      </c>
      <c r="HE138" s="72">
        <f t="shared" si="201"/>
        <v>2.094395102</v>
      </c>
      <c r="HF138" s="72">
        <f t="shared" si="202"/>
        <v>2.094395102</v>
      </c>
      <c r="HG138" s="73">
        <f t="shared" si="203"/>
        <v>1</v>
      </c>
      <c r="HH138" s="73">
        <f t="shared" si="204"/>
        <v>1.750965359</v>
      </c>
      <c r="HI138" s="74">
        <f t="shared" si="205"/>
        <v>1.750965359</v>
      </c>
      <c r="HJ138" s="75">
        <f t="shared" si="206"/>
        <v>-0.8754826793</v>
      </c>
      <c r="HK138" s="75">
        <f t="shared" si="207"/>
        <v>1.516380482</v>
      </c>
      <c r="HL138" s="75">
        <f t="shared" si="208"/>
        <v>2.094395102</v>
      </c>
      <c r="HM138" s="75">
        <f t="shared" si="209"/>
        <v>1.750965359</v>
      </c>
      <c r="HN138" s="50">
        <f t="shared" si="210"/>
        <v>2.094395102</v>
      </c>
      <c r="HO138" s="50">
        <f t="shared" si="211"/>
        <v>0</v>
      </c>
      <c r="HP138" s="72">
        <f t="shared" si="212"/>
        <v>2.094395102</v>
      </c>
      <c r="HQ138" s="72">
        <f t="shared" si="213"/>
        <v>2.094395102</v>
      </c>
      <c r="HR138" s="72">
        <f t="shared" si="214"/>
        <v>2.094395102</v>
      </c>
      <c r="HS138" s="73">
        <f t="shared" si="215"/>
        <v>1</v>
      </c>
      <c r="HT138" s="73">
        <f t="shared" si="216"/>
        <v>1.028963048</v>
      </c>
      <c r="HU138" s="74">
        <f t="shared" si="217"/>
        <v>1.028963048</v>
      </c>
      <c r="HV138" s="75">
        <f t="shared" si="218"/>
        <v>-0.5144815242</v>
      </c>
      <c r="HW138" s="75">
        <f t="shared" si="219"/>
        <v>0.8911081394</v>
      </c>
      <c r="HX138" s="75">
        <f t="shared" si="220"/>
        <v>2.094395102</v>
      </c>
      <c r="HY138" s="75">
        <f t="shared" si="221"/>
        <v>1.028963048</v>
      </c>
      <c r="HZ138" s="50">
        <f t="shared" si="222"/>
        <v>-2.094395102</v>
      </c>
      <c r="IA138" s="50">
        <f t="shared" si="223"/>
        <v>0</v>
      </c>
      <c r="IB138" s="72">
        <f t="shared" si="224"/>
        <v>-2.094395102</v>
      </c>
      <c r="IC138" s="72">
        <f t="shared" si="225"/>
        <v>-2.094395102</v>
      </c>
      <c r="ID138" s="72">
        <f t="shared" si="226"/>
        <v>-2.094395102</v>
      </c>
      <c r="IE138" s="73">
        <f t="shared" si="227"/>
        <v>1</v>
      </c>
      <c r="IF138" s="73">
        <f t="shared" si="228"/>
        <v>1.750965359</v>
      </c>
      <c r="IG138" s="74">
        <f t="shared" si="229"/>
        <v>1.750965359</v>
      </c>
      <c r="IH138" s="75">
        <f t="shared" si="230"/>
        <v>-0.8754826793</v>
      </c>
      <c r="II138" s="75">
        <f t="shared" si="231"/>
        <v>-1.516380482</v>
      </c>
      <c r="IJ138" s="75">
        <f t="shared" si="232"/>
        <v>-2.094395102</v>
      </c>
      <c r="IK138" s="75">
        <f t="shared" si="233"/>
        <v>1.750965359</v>
      </c>
    </row>
    <row r="139" ht="12.75" customHeight="1">
      <c r="A139" s="80">
        <f>'Cubic Input'!P143</f>
        <v>0.1421007032</v>
      </c>
      <c r="B139" s="80">
        <f>'Cubic Input'!Q143</f>
        <v>-0.3277807716</v>
      </c>
      <c r="C139" s="80">
        <f>'Cubic Input'!R143</f>
        <v>0.9017222937</v>
      </c>
      <c r="D139" s="80">
        <f>'Cubic Input'!S143</f>
        <v>0.1094297634</v>
      </c>
      <c r="E139" s="80">
        <f t="shared" ref="E139:H139" si="2394">0</f>
        <v>0</v>
      </c>
      <c r="F139" s="80">
        <f t="shared" si="2394"/>
        <v>0</v>
      </c>
      <c r="G139" s="80">
        <f t="shared" si="2394"/>
        <v>0</v>
      </c>
      <c r="H139" s="81">
        <f t="shared" si="2394"/>
        <v>0</v>
      </c>
      <c r="I139" s="65">
        <f>'Cubic Input'!M143</f>
        <v>-0.1132747452</v>
      </c>
      <c r="J139" s="66">
        <f t="shared" si="27"/>
        <v>-0.116200853</v>
      </c>
      <c r="K139" s="66">
        <f t="shared" si="28"/>
        <v>1.211440151</v>
      </c>
      <c r="L139" s="67">
        <f t="shared" si="29"/>
        <v>-0.116200853</v>
      </c>
      <c r="M139" s="67">
        <f t="shared" si="30"/>
        <v>0</v>
      </c>
      <c r="N139" s="68">
        <f t="shared" si="31"/>
        <v>1.211440151</v>
      </c>
      <c r="O139" s="68">
        <f t="shared" si="32"/>
        <v>-2.271477563</v>
      </c>
      <c r="P139" s="69">
        <f t="shared" si="33"/>
        <v>1.211440151</v>
      </c>
      <c r="Q139" s="69">
        <f t="shared" si="34"/>
        <v>2.271477563</v>
      </c>
      <c r="R139" s="70">
        <f t="shared" ref="R139:U139" si="2395">ATAN2(A139,E139)</f>
        <v>0</v>
      </c>
      <c r="S139" s="70">
        <f t="shared" si="2395"/>
        <v>3.141592654</v>
      </c>
      <c r="T139" s="70">
        <f t="shared" si="2395"/>
        <v>0</v>
      </c>
      <c r="U139" s="70">
        <f t="shared" si="2395"/>
        <v>0</v>
      </c>
      <c r="V139" s="70">
        <f t="shared" ref="V139:Y139" si="2396">SQRT(POWER(A139,2)+POWER(E139,2))</f>
        <v>0.1421007032</v>
      </c>
      <c r="W139" s="70">
        <f t="shared" si="2396"/>
        <v>0.3277807716</v>
      </c>
      <c r="X139" s="70">
        <f t="shared" si="2396"/>
        <v>0.9017222937</v>
      </c>
      <c r="Y139" s="70">
        <f t="shared" si="2396"/>
        <v>0.1094297634</v>
      </c>
      <c r="Z139" s="71">
        <f t="shared" ref="Z139:AC139" si="2397">R139-$R139</f>
        <v>0</v>
      </c>
      <c r="AA139" s="71">
        <f t="shared" si="2397"/>
        <v>3.141592654</v>
      </c>
      <c r="AB139" s="71">
        <f t="shared" si="2397"/>
        <v>0</v>
      </c>
      <c r="AC139" s="71">
        <f t="shared" si="2397"/>
        <v>0</v>
      </c>
      <c r="AD139" s="71">
        <f t="shared" ref="AD139:AG139" si="2398">V139/$V139</f>
        <v>1</v>
      </c>
      <c r="AE139" s="71">
        <f t="shared" si="2398"/>
        <v>2.306679449</v>
      </c>
      <c r="AF139" s="71">
        <f t="shared" si="2398"/>
        <v>6.345656803</v>
      </c>
      <c r="AG139" s="71">
        <f t="shared" si="2398"/>
        <v>0.7700860095</v>
      </c>
      <c r="AH139" s="80">
        <f t="shared" ref="AH139:AK139" si="2399">AD139*COS(Z139)</f>
        <v>1</v>
      </c>
      <c r="AI139" s="80">
        <f t="shared" si="2399"/>
        <v>-2.306679449</v>
      </c>
      <c r="AJ139" s="80">
        <f t="shared" si="2399"/>
        <v>6.345656803</v>
      </c>
      <c r="AK139" s="80">
        <f t="shared" si="2399"/>
        <v>0.7700860095</v>
      </c>
      <c r="AL139" s="80">
        <f t="shared" ref="AL139:AO139" si="2400">AD139*SIN(Z139)</f>
        <v>0</v>
      </c>
      <c r="AM139" s="80">
        <f t="shared" si="2400"/>
        <v>0</v>
      </c>
      <c r="AN139" s="80">
        <f t="shared" si="2400"/>
        <v>0</v>
      </c>
      <c r="AO139" s="80">
        <f t="shared" si="2400"/>
        <v>0</v>
      </c>
      <c r="AP139" s="50">
        <f t="shared" si="41"/>
        <v>9.424777961</v>
      </c>
      <c r="AQ139" s="72">
        <f t="shared" si="42"/>
        <v>9.424777961</v>
      </c>
      <c r="AR139" s="72">
        <f t="shared" si="43"/>
        <v>3.141592654</v>
      </c>
      <c r="AS139" s="72">
        <f t="shared" si="44"/>
        <v>3.141592654</v>
      </c>
      <c r="AT139" s="73">
        <f t="shared" si="45"/>
        <v>12.273311</v>
      </c>
      <c r="AU139" s="74">
        <f t="shared" si="46"/>
        <v>12.273311</v>
      </c>
      <c r="AV139" s="75">
        <f t="shared" si="47"/>
        <v>24.54662199</v>
      </c>
      <c r="AW139" s="75">
        <f t="shared" si="48"/>
        <v>0</v>
      </c>
      <c r="AX139" s="75">
        <f t="shared" si="49"/>
        <v>0</v>
      </c>
      <c r="AY139" s="75">
        <f t="shared" si="50"/>
        <v>24.54662199</v>
      </c>
      <c r="AZ139" s="50">
        <f t="shared" ref="AZ139:BA139" si="2401">AZ$1*AA139</f>
        <v>3.141592654</v>
      </c>
      <c r="BA139" s="50">
        <f t="shared" si="2401"/>
        <v>0</v>
      </c>
      <c r="BB139" s="72">
        <f t="shared" si="52"/>
        <v>3.141592654</v>
      </c>
      <c r="BC139" s="72">
        <f t="shared" si="53"/>
        <v>3.141592654</v>
      </c>
      <c r="BD139" s="72">
        <f t="shared" si="54"/>
        <v>3.141592654</v>
      </c>
      <c r="BE139" s="73">
        <f t="shared" ref="BE139:BF139" si="2402">POWER(AE139,BE$1)</f>
        <v>2.306679449</v>
      </c>
      <c r="BF139" s="73">
        <f t="shared" si="2402"/>
        <v>6.345656803</v>
      </c>
      <c r="BG139" s="74">
        <f t="shared" si="56"/>
        <v>14.63739614</v>
      </c>
      <c r="BH139" s="75">
        <f t="shared" si="57"/>
        <v>-131.7365652</v>
      </c>
      <c r="BI139" s="75">
        <f t="shared" si="58"/>
        <v>0</v>
      </c>
      <c r="BJ139" s="75">
        <f t="shared" si="59"/>
        <v>3.141592654</v>
      </c>
      <c r="BK139" s="75">
        <f t="shared" si="60"/>
        <v>131.7365652</v>
      </c>
      <c r="BL139" s="50">
        <f t="shared" si="61"/>
        <v>0</v>
      </c>
      <c r="BM139" s="72">
        <f t="shared" si="62"/>
        <v>0</v>
      </c>
      <c r="BN139" s="72">
        <f t="shared" si="63"/>
        <v>0</v>
      </c>
      <c r="BO139" s="72">
        <f t="shared" si="64"/>
        <v>0</v>
      </c>
      <c r="BP139" s="73">
        <f t="shared" si="65"/>
        <v>0.7700860095</v>
      </c>
      <c r="BQ139" s="74">
        <f t="shared" si="66"/>
        <v>0.7700860095</v>
      </c>
      <c r="BR139" s="75">
        <f t="shared" si="67"/>
        <v>-20.79232226</v>
      </c>
      <c r="BS139" s="75">
        <f t="shared" si="68"/>
        <v>0</v>
      </c>
      <c r="BT139" s="75">
        <f t="shared" si="69"/>
        <v>3.141592654</v>
      </c>
      <c r="BU139" s="75">
        <f t="shared" si="70"/>
        <v>20.79232226</v>
      </c>
      <c r="BV139" s="76">
        <f t="shared" ref="BV139:BW139" si="2403">AV139+BH139+BR139</f>
        <v>-127.9822655</v>
      </c>
      <c r="BW139" s="76">
        <f t="shared" si="2403"/>
        <v>0</v>
      </c>
      <c r="BX139" s="76">
        <f t="shared" si="72"/>
        <v>3.141592654</v>
      </c>
      <c r="BY139" s="77">
        <f t="shared" si="73"/>
        <v>127.9822655</v>
      </c>
      <c r="BZ139" s="50">
        <f t="shared" ref="BZ139:CA139" si="2404">BZ$1*AA139</f>
        <v>6.283185307</v>
      </c>
      <c r="CA139" s="50">
        <f t="shared" si="2404"/>
        <v>0</v>
      </c>
      <c r="CB139" s="72">
        <f t="shared" si="75"/>
        <v>6.283185307</v>
      </c>
      <c r="CC139" s="72">
        <f t="shared" si="76"/>
        <v>0</v>
      </c>
      <c r="CD139" s="72">
        <f t="shared" si="77"/>
        <v>0</v>
      </c>
      <c r="CE139" s="73">
        <f t="shared" ref="CE139:CF139" si="2405">POWER(AE139,CE$1)</f>
        <v>5.32077008</v>
      </c>
      <c r="CF139" s="73">
        <f t="shared" si="2405"/>
        <v>40.26736026</v>
      </c>
      <c r="CG139" s="74">
        <f t="shared" si="79"/>
        <v>214.2533657</v>
      </c>
      <c r="CH139" s="75">
        <f t="shared" si="80"/>
        <v>-214.2533657</v>
      </c>
      <c r="CI139" s="75">
        <f t="shared" si="81"/>
        <v>0</v>
      </c>
      <c r="CJ139" s="75">
        <f t="shared" si="82"/>
        <v>3.141592654</v>
      </c>
      <c r="CK139" s="75">
        <f t="shared" si="83"/>
        <v>214.2533657</v>
      </c>
      <c r="CL139" s="50">
        <f t="shared" si="84"/>
        <v>0</v>
      </c>
      <c r="CM139" s="72">
        <f t="shared" si="85"/>
        <v>0</v>
      </c>
      <c r="CN139" s="72">
        <f t="shared" si="86"/>
        <v>0</v>
      </c>
      <c r="CO139" s="72">
        <f t="shared" si="87"/>
        <v>0</v>
      </c>
      <c r="CP139" s="73">
        <f t="shared" si="88"/>
        <v>255.5228486</v>
      </c>
      <c r="CQ139" s="74">
        <f t="shared" si="89"/>
        <v>255.5228486</v>
      </c>
      <c r="CR139" s="75">
        <f t="shared" si="90"/>
        <v>1022.091394</v>
      </c>
      <c r="CS139" s="75">
        <f t="shared" si="91"/>
        <v>0</v>
      </c>
      <c r="CT139" s="75">
        <f t="shared" si="92"/>
        <v>0</v>
      </c>
      <c r="CU139" s="75">
        <f t="shared" si="93"/>
        <v>1022.091394</v>
      </c>
      <c r="CV139" s="50">
        <f t="shared" si="94"/>
        <v>9.424777961</v>
      </c>
      <c r="CW139" s="50">
        <f t="shared" si="95"/>
        <v>0</v>
      </c>
      <c r="CX139" s="72">
        <f t="shared" si="96"/>
        <v>9.424777961</v>
      </c>
      <c r="CY139" s="72">
        <f t="shared" si="97"/>
        <v>3.141592654</v>
      </c>
      <c r="CZ139" s="72">
        <f t="shared" si="98"/>
        <v>3.141592654</v>
      </c>
      <c r="DA139" s="73">
        <f t="shared" si="99"/>
        <v>12.273311</v>
      </c>
      <c r="DB139" s="73">
        <f t="shared" si="100"/>
        <v>0.7700860095</v>
      </c>
      <c r="DC139" s="74">
        <f t="shared" si="101"/>
        <v>9.451505088</v>
      </c>
      <c r="DD139" s="75">
        <f t="shared" si="102"/>
        <v>-37.80602035</v>
      </c>
      <c r="DE139" s="75">
        <f t="shared" si="103"/>
        <v>0</v>
      </c>
      <c r="DF139" s="75">
        <f t="shared" si="104"/>
        <v>3.141592654</v>
      </c>
      <c r="DG139" s="75">
        <f t="shared" si="105"/>
        <v>37.80602035</v>
      </c>
      <c r="DH139" s="50">
        <f t="shared" ref="DH139:DJ139" si="2406">DH$1*AA139</f>
        <v>3.141592654</v>
      </c>
      <c r="DI139" s="50">
        <f t="shared" si="2406"/>
        <v>0</v>
      </c>
      <c r="DJ139" s="50">
        <f t="shared" si="2406"/>
        <v>0</v>
      </c>
      <c r="DK139" s="72">
        <f t="shared" si="107"/>
        <v>3.141592654</v>
      </c>
      <c r="DL139" s="72">
        <f t="shared" si="108"/>
        <v>3.141592654</v>
      </c>
      <c r="DM139" s="72">
        <f t="shared" si="109"/>
        <v>3.141592654</v>
      </c>
      <c r="DN139" s="73">
        <f t="shared" ref="DN139:DP139" si="2407">POWER(AE139,DN$1)</f>
        <v>2.306679449</v>
      </c>
      <c r="DO139" s="73">
        <f t="shared" si="2407"/>
        <v>6.345656803</v>
      </c>
      <c r="DP139" s="73">
        <f t="shared" si="2407"/>
        <v>0.7700860095</v>
      </c>
      <c r="DQ139" s="74">
        <f t="shared" si="111"/>
        <v>11.27205398</v>
      </c>
      <c r="DR139" s="75">
        <f t="shared" si="112"/>
        <v>202.8969716</v>
      </c>
      <c r="DS139" s="75">
        <f t="shared" si="113"/>
        <v>0</v>
      </c>
      <c r="DT139" s="75">
        <f t="shared" si="114"/>
        <v>0</v>
      </c>
      <c r="DU139" s="75">
        <f t="shared" si="115"/>
        <v>202.8969716</v>
      </c>
      <c r="DV139" s="50">
        <f t="shared" si="116"/>
        <v>0</v>
      </c>
      <c r="DW139" s="72">
        <f t="shared" si="117"/>
        <v>0</v>
      </c>
      <c r="DX139" s="72">
        <f t="shared" si="118"/>
        <v>0</v>
      </c>
      <c r="DY139" s="72">
        <f t="shared" si="119"/>
        <v>0</v>
      </c>
      <c r="DZ139" s="73">
        <f t="shared" si="120"/>
        <v>0.593032462</v>
      </c>
      <c r="EA139" s="74">
        <f t="shared" si="121"/>
        <v>0.593032462</v>
      </c>
      <c r="EB139" s="75">
        <f t="shared" si="122"/>
        <v>16.01187647</v>
      </c>
      <c r="EC139" s="75">
        <f t="shared" si="123"/>
        <v>0</v>
      </c>
      <c r="ED139" s="75">
        <f t="shared" si="124"/>
        <v>0</v>
      </c>
      <c r="EE139" s="75">
        <f t="shared" si="125"/>
        <v>16.01187647</v>
      </c>
      <c r="EF139" s="76">
        <f t="shared" ref="EF139:EG139" si="2408">CH139+CR139+DD139+DR139+EB139</f>
        <v>988.9408564</v>
      </c>
      <c r="EG139" s="76">
        <f t="shared" si="2408"/>
        <v>0</v>
      </c>
      <c r="EH139" s="76">
        <f t="shared" si="127"/>
        <v>0</v>
      </c>
      <c r="EI139" s="77">
        <f t="shared" si="128"/>
        <v>988.9408564</v>
      </c>
      <c r="EJ139" s="50">
        <f t="shared" si="129"/>
        <v>0</v>
      </c>
      <c r="EK139" s="72">
        <f t="shared" si="130"/>
        <v>0</v>
      </c>
      <c r="EL139" s="72">
        <f t="shared" si="131"/>
        <v>0</v>
      </c>
      <c r="EM139" s="72">
        <f t="shared" si="132"/>
        <v>0</v>
      </c>
      <c r="EN139" s="73">
        <f t="shared" si="133"/>
        <v>31.44743004</v>
      </c>
      <c r="EO139" s="74">
        <f t="shared" si="134"/>
        <v>31.44743004</v>
      </c>
      <c r="EP139" s="75">
        <f t="shared" si="135"/>
        <v>163.4056398</v>
      </c>
      <c r="EQ139" s="75">
        <f t="shared" si="136"/>
        <v>0</v>
      </c>
      <c r="ER139" s="75">
        <f t="shared" si="137"/>
        <v>0</v>
      </c>
      <c r="ES139" s="75">
        <f t="shared" si="138"/>
        <v>163.4056398</v>
      </c>
      <c r="ET139" s="76">
        <f t="shared" ref="ET139:EU139" si="2409">BV139+EP139</f>
        <v>35.42337431</v>
      </c>
      <c r="EU139" s="76">
        <f t="shared" si="2409"/>
        <v>0</v>
      </c>
      <c r="EV139" s="76">
        <f t="shared" si="140"/>
        <v>0</v>
      </c>
      <c r="EW139" s="77">
        <f t="shared" si="141"/>
        <v>35.42337431</v>
      </c>
      <c r="EX139" s="50">
        <f t="shared" si="142"/>
        <v>0</v>
      </c>
      <c r="EY139" s="72">
        <f t="shared" si="143"/>
        <v>0</v>
      </c>
      <c r="EZ139" s="72">
        <f t="shared" si="144"/>
        <v>0</v>
      </c>
      <c r="FA139" s="72">
        <f t="shared" si="145"/>
        <v>0</v>
      </c>
      <c r="FB139" s="73">
        <f t="shared" si="146"/>
        <v>3.284202869</v>
      </c>
      <c r="FC139" s="74">
        <f t="shared" si="147"/>
        <v>3.284202869</v>
      </c>
      <c r="FD139" s="75">
        <f t="shared" si="148"/>
        <v>0.8688911814</v>
      </c>
      <c r="FE139" s="75">
        <f t="shared" si="149"/>
        <v>0</v>
      </c>
      <c r="FF139" s="75">
        <f t="shared" si="150"/>
        <v>0</v>
      </c>
      <c r="FG139" s="75">
        <f t="shared" si="151"/>
        <v>0.8688911814</v>
      </c>
      <c r="FH139" s="50">
        <f t="shared" si="152"/>
        <v>6.283185307</v>
      </c>
      <c r="FI139" s="72">
        <f t="shared" si="153"/>
        <v>6.283185307</v>
      </c>
      <c r="FJ139" s="72">
        <f t="shared" si="154"/>
        <v>0</v>
      </c>
      <c r="FK139" s="72">
        <f t="shared" si="155"/>
        <v>0</v>
      </c>
      <c r="FL139" s="73">
        <f t="shared" si="156"/>
        <v>5.32077008</v>
      </c>
      <c r="FM139" s="74">
        <f t="shared" si="157"/>
        <v>5.32077008</v>
      </c>
      <c r="FN139" s="75">
        <f t="shared" si="158"/>
        <v>-5.32077008</v>
      </c>
      <c r="FO139" s="75">
        <f t="shared" si="159"/>
        <v>0</v>
      </c>
      <c r="FP139" s="75">
        <f t="shared" si="160"/>
        <v>3.141592654</v>
      </c>
      <c r="FQ139" s="75">
        <f t="shared" si="161"/>
        <v>5.32077008</v>
      </c>
      <c r="FR139" s="76">
        <f t="shared" si="162"/>
        <v>13.71620033</v>
      </c>
      <c r="FS139" s="76">
        <f t="shared" si="163"/>
        <v>0</v>
      </c>
      <c r="FT139" s="76">
        <f t="shared" si="164"/>
        <v>0</v>
      </c>
      <c r="FU139" s="77">
        <f t="shared" si="165"/>
        <v>13.71620033</v>
      </c>
      <c r="FV139" s="50">
        <f t="shared" si="166"/>
        <v>0</v>
      </c>
      <c r="FW139" s="50">
        <f t="shared" si="167"/>
        <v>0</v>
      </c>
      <c r="FX139" s="72">
        <f t="shared" si="168"/>
        <v>0</v>
      </c>
      <c r="FY139" s="72">
        <f t="shared" si="169"/>
        <v>0</v>
      </c>
      <c r="FZ139" s="72">
        <f t="shared" si="170"/>
        <v>0</v>
      </c>
      <c r="GA139" s="73">
        <f t="shared" si="171"/>
        <v>13.71620033</v>
      </c>
      <c r="GB139" s="73">
        <f t="shared" si="172"/>
        <v>1.150892104</v>
      </c>
      <c r="GC139" s="74">
        <f t="shared" si="173"/>
        <v>15.78586666</v>
      </c>
      <c r="GD139" s="75">
        <f t="shared" si="174"/>
        <v>1.753985184</v>
      </c>
      <c r="GE139" s="75">
        <f t="shared" si="175"/>
        <v>0</v>
      </c>
      <c r="GF139" s="75">
        <f t="shared" si="176"/>
        <v>0</v>
      </c>
      <c r="GG139" s="75">
        <f t="shared" si="177"/>
        <v>1.753985184</v>
      </c>
      <c r="GH139" s="78">
        <f t="shared" si="178"/>
        <v>-0.5</v>
      </c>
      <c r="GI139" s="78">
        <f t="shared" si="179"/>
        <v>-0.8660254038</v>
      </c>
      <c r="GJ139" s="78">
        <f t="shared" si="180"/>
        <v>-2.094395102</v>
      </c>
      <c r="GK139" s="78">
        <f t="shared" si="181"/>
        <v>1</v>
      </c>
      <c r="GL139" s="79">
        <f t="shared" si="182"/>
        <v>-0.5</v>
      </c>
      <c r="GM139" s="79">
        <f t="shared" si="183"/>
        <v>0.8660254038</v>
      </c>
      <c r="GN139" s="79">
        <f t="shared" si="184"/>
        <v>2.094395102</v>
      </c>
      <c r="GO139" s="79">
        <f t="shared" si="185"/>
        <v>1</v>
      </c>
      <c r="GP139" s="50">
        <f t="shared" si="186"/>
        <v>-2.094395102</v>
      </c>
      <c r="GQ139" s="50">
        <f t="shared" si="187"/>
        <v>0</v>
      </c>
      <c r="GR139" s="72">
        <f t="shared" si="188"/>
        <v>-2.094395102</v>
      </c>
      <c r="GS139" s="72">
        <f t="shared" si="189"/>
        <v>-2.094395102</v>
      </c>
      <c r="GT139" s="72">
        <f t="shared" si="190"/>
        <v>-2.094395102</v>
      </c>
      <c r="GU139" s="73">
        <f t="shared" si="191"/>
        <v>1</v>
      </c>
      <c r="GV139" s="73">
        <f t="shared" si="192"/>
        <v>0.8688911814</v>
      </c>
      <c r="GW139" s="74">
        <f t="shared" si="193"/>
        <v>0.8688911814</v>
      </c>
      <c r="GX139" s="75">
        <f t="shared" si="194"/>
        <v>-0.4344455907</v>
      </c>
      <c r="GY139" s="75">
        <f t="shared" si="195"/>
        <v>-0.7524818362</v>
      </c>
      <c r="GZ139" s="75">
        <f t="shared" si="196"/>
        <v>-2.094395102</v>
      </c>
      <c r="HA139" s="75">
        <f t="shared" si="197"/>
        <v>0.8688911814</v>
      </c>
      <c r="HB139" s="50">
        <f t="shared" si="198"/>
        <v>2.094395102</v>
      </c>
      <c r="HC139" s="50">
        <f t="shared" si="199"/>
        <v>0</v>
      </c>
      <c r="HD139" s="72">
        <f t="shared" si="200"/>
        <v>2.094395102</v>
      </c>
      <c r="HE139" s="72">
        <f t="shared" si="201"/>
        <v>2.094395102</v>
      </c>
      <c r="HF139" s="72">
        <f t="shared" si="202"/>
        <v>2.094395102</v>
      </c>
      <c r="HG139" s="73">
        <f t="shared" si="203"/>
        <v>1</v>
      </c>
      <c r="HH139" s="73">
        <f t="shared" si="204"/>
        <v>1.753985184</v>
      </c>
      <c r="HI139" s="74">
        <f t="shared" si="205"/>
        <v>1.753985184</v>
      </c>
      <c r="HJ139" s="75">
        <f t="shared" si="206"/>
        <v>-0.876992592</v>
      </c>
      <c r="HK139" s="75">
        <f t="shared" si="207"/>
        <v>1.518995727</v>
      </c>
      <c r="HL139" s="75">
        <f t="shared" si="208"/>
        <v>2.094395102</v>
      </c>
      <c r="HM139" s="75">
        <f t="shared" si="209"/>
        <v>1.753985184</v>
      </c>
      <c r="HN139" s="50">
        <f t="shared" si="210"/>
        <v>2.094395102</v>
      </c>
      <c r="HO139" s="50">
        <f t="shared" si="211"/>
        <v>0</v>
      </c>
      <c r="HP139" s="72">
        <f t="shared" si="212"/>
        <v>2.094395102</v>
      </c>
      <c r="HQ139" s="72">
        <f t="shared" si="213"/>
        <v>2.094395102</v>
      </c>
      <c r="HR139" s="72">
        <f t="shared" si="214"/>
        <v>2.094395102</v>
      </c>
      <c r="HS139" s="73">
        <f t="shared" si="215"/>
        <v>1</v>
      </c>
      <c r="HT139" s="73">
        <f t="shared" si="216"/>
        <v>0.8688911814</v>
      </c>
      <c r="HU139" s="74">
        <f t="shared" si="217"/>
        <v>0.8688911814</v>
      </c>
      <c r="HV139" s="75">
        <f t="shared" si="218"/>
        <v>-0.4344455907</v>
      </c>
      <c r="HW139" s="75">
        <f t="shared" si="219"/>
        <v>0.7524818362</v>
      </c>
      <c r="HX139" s="75">
        <f t="shared" si="220"/>
        <v>2.094395102</v>
      </c>
      <c r="HY139" s="75">
        <f t="shared" si="221"/>
        <v>0.8688911814</v>
      </c>
      <c r="HZ139" s="50">
        <f t="shared" si="222"/>
        <v>-2.094395102</v>
      </c>
      <c r="IA139" s="50">
        <f t="shared" si="223"/>
        <v>0</v>
      </c>
      <c r="IB139" s="72">
        <f t="shared" si="224"/>
        <v>-2.094395102</v>
      </c>
      <c r="IC139" s="72">
        <f t="shared" si="225"/>
        <v>-2.094395102</v>
      </c>
      <c r="ID139" s="72">
        <f t="shared" si="226"/>
        <v>-2.094395102</v>
      </c>
      <c r="IE139" s="73">
        <f t="shared" si="227"/>
        <v>1</v>
      </c>
      <c r="IF139" s="73">
        <f t="shared" si="228"/>
        <v>1.753985184</v>
      </c>
      <c r="IG139" s="74">
        <f t="shared" si="229"/>
        <v>1.753985184</v>
      </c>
      <c r="IH139" s="75">
        <f t="shared" si="230"/>
        <v>-0.876992592</v>
      </c>
      <c r="II139" s="75">
        <f t="shared" si="231"/>
        <v>-1.518995727</v>
      </c>
      <c r="IJ139" s="75">
        <f t="shared" si="232"/>
        <v>-2.094395102</v>
      </c>
      <c r="IK139" s="75">
        <f t="shared" si="233"/>
        <v>1.753985184</v>
      </c>
    </row>
    <row r="140" ht="12.75" customHeight="1">
      <c r="A140" s="80">
        <f>'Cubic Input'!P144</f>
        <v>0.1421007032</v>
      </c>
      <c r="B140" s="80">
        <f>'Cubic Input'!Q144</f>
        <v>-0.3549717933</v>
      </c>
      <c r="C140" s="80">
        <f>'Cubic Input'!R144</f>
        <v>0.8933144296</v>
      </c>
      <c r="D140" s="80">
        <f>'Cubic Input'!S144</f>
        <v>0.05547966886</v>
      </c>
      <c r="E140" s="80">
        <f t="shared" ref="E140:H140" si="2410">0</f>
        <v>0</v>
      </c>
      <c r="F140" s="80">
        <f t="shared" si="2410"/>
        <v>0</v>
      </c>
      <c r="G140" s="80">
        <f t="shared" si="2410"/>
        <v>0</v>
      </c>
      <c r="H140" s="81">
        <f t="shared" si="2410"/>
        <v>0</v>
      </c>
      <c r="I140" s="65">
        <f>'Cubic Input'!M144</f>
        <v>-0.06195956288</v>
      </c>
      <c r="J140" s="66">
        <f t="shared" si="27"/>
        <v>-0.06061024239</v>
      </c>
      <c r="K140" s="66">
        <f t="shared" si="28"/>
        <v>1.279320029</v>
      </c>
      <c r="L140" s="67">
        <f t="shared" si="29"/>
        <v>-0.06061024239</v>
      </c>
      <c r="M140" s="67">
        <f t="shared" si="30"/>
        <v>0</v>
      </c>
      <c r="N140" s="68">
        <f t="shared" si="31"/>
        <v>1.279320029</v>
      </c>
      <c r="O140" s="68">
        <f t="shared" si="32"/>
        <v>-2.192010153</v>
      </c>
      <c r="P140" s="69">
        <f t="shared" si="33"/>
        <v>1.279320029</v>
      </c>
      <c r="Q140" s="69">
        <f t="shared" si="34"/>
        <v>2.192010153</v>
      </c>
      <c r="R140" s="70">
        <f t="shared" ref="R140:U140" si="2411">ATAN2(A140,E140)</f>
        <v>0</v>
      </c>
      <c r="S140" s="70">
        <f t="shared" si="2411"/>
        <v>3.141592654</v>
      </c>
      <c r="T140" s="70">
        <f t="shared" si="2411"/>
        <v>0</v>
      </c>
      <c r="U140" s="70">
        <f t="shared" si="2411"/>
        <v>0</v>
      </c>
      <c r="V140" s="70">
        <f t="shared" ref="V140:Y140" si="2412">SQRT(POWER(A140,2)+POWER(E140,2))</f>
        <v>0.1421007032</v>
      </c>
      <c r="W140" s="70">
        <f t="shared" si="2412"/>
        <v>0.3549717933</v>
      </c>
      <c r="X140" s="70">
        <f t="shared" si="2412"/>
        <v>0.8933144296</v>
      </c>
      <c r="Y140" s="70">
        <f t="shared" si="2412"/>
        <v>0.05547966886</v>
      </c>
      <c r="Z140" s="71">
        <f t="shared" ref="Z140:AC140" si="2413">R140-$R140</f>
        <v>0</v>
      </c>
      <c r="AA140" s="71">
        <f t="shared" si="2413"/>
        <v>3.141592654</v>
      </c>
      <c r="AB140" s="71">
        <f t="shared" si="2413"/>
        <v>0</v>
      </c>
      <c r="AC140" s="71">
        <f t="shared" si="2413"/>
        <v>0</v>
      </c>
      <c r="AD140" s="71">
        <f t="shared" ref="AD140:AG140" si="2414">V140/$V140</f>
        <v>1</v>
      </c>
      <c r="AE140" s="71">
        <f t="shared" si="2414"/>
        <v>2.498029815</v>
      </c>
      <c r="AF140" s="71">
        <f t="shared" si="2414"/>
        <v>6.286488453</v>
      </c>
      <c r="AG140" s="71">
        <f t="shared" si="2414"/>
        <v>0.3904250129</v>
      </c>
      <c r="AH140" s="80">
        <f t="shared" ref="AH140:AK140" si="2415">AD140*COS(Z140)</f>
        <v>1</v>
      </c>
      <c r="AI140" s="80">
        <f t="shared" si="2415"/>
        <v>-2.498029815</v>
      </c>
      <c r="AJ140" s="80">
        <f t="shared" si="2415"/>
        <v>6.286488453</v>
      </c>
      <c r="AK140" s="80">
        <f t="shared" si="2415"/>
        <v>0.3904250129</v>
      </c>
      <c r="AL140" s="80">
        <f t="shared" ref="AL140:AO140" si="2416">AD140*SIN(Z140)</f>
        <v>0</v>
      </c>
      <c r="AM140" s="80">
        <f t="shared" si="2416"/>
        <v>0</v>
      </c>
      <c r="AN140" s="80">
        <f t="shared" si="2416"/>
        <v>0</v>
      </c>
      <c r="AO140" s="80">
        <f t="shared" si="2416"/>
        <v>0</v>
      </c>
      <c r="AP140" s="50">
        <f t="shared" si="41"/>
        <v>9.424777961</v>
      </c>
      <c r="AQ140" s="72">
        <f t="shared" si="42"/>
        <v>9.424777961</v>
      </c>
      <c r="AR140" s="72">
        <f t="shared" si="43"/>
        <v>3.141592654</v>
      </c>
      <c r="AS140" s="72">
        <f t="shared" si="44"/>
        <v>3.141592654</v>
      </c>
      <c r="AT140" s="73">
        <f t="shared" si="45"/>
        <v>15.58808814</v>
      </c>
      <c r="AU140" s="74">
        <f t="shared" si="46"/>
        <v>15.58808814</v>
      </c>
      <c r="AV140" s="75">
        <f t="shared" si="47"/>
        <v>31.17617628</v>
      </c>
      <c r="AW140" s="75">
        <f t="shared" si="48"/>
        <v>0</v>
      </c>
      <c r="AX140" s="75">
        <f t="shared" si="49"/>
        <v>0</v>
      </c>
      <c r="AY140" s="75">
        <f t="shared" si="50"/>
        <v>31.17617628</v>
      </c>
      <c r="AZ140" s="50">
        <f t="shared" ref="AZ140:BA140" si="2417">AZ$1*AA140</f>
        <v>3.141592654</v>
      </c>
      <c r="BA140" s="50">
        <f t="shared" si="2417"/>
        <v>0</v>
      </c>
      <c r="BB140" s="72">
        <f t="shared" si="52"/>
        <v>3.141592654</v>
      </c>
      <c r="BC140" s="72">
        <f t="shared" si="53"/>
        <v>3.141592654</v>
      </c>
      <c r="BD140" s="72">
        <f t="shared" si="54"/>
        <v>3.141592654</v>
      </c>
      <c r="BE140" s="73">
        <f t="shared" ref="BE140:BF140" si="2418">POWER(AE140,BE$1)</f>
        <v>2.498029815</v>
      </c>
      <c r="BF140" s="73">
        <f t="shared" si="2418"/>
        <v>6.286488453</v>
      </c>
      <c r="BG140" s="74">
        <f t="shared" si="56"/>
        <v>15.70383559</v>
      </c>
      <c r="BH140" s="75">
        <f t="shared" si="57"/>
        <v>-141.3345203</v>
      </c>
      <c r="BI140" s="75">
        <f t="shared" si="58"/>
        <v>0</v>
      </c>
      <c r="BJ140" s="75">
        <f t="shared" si="59"/>
        <v>3.141592654</v>
      </c>
      <c r="BK140" s="75">
        <f t="shared" si="60"/>
        <v>141.3345203</v>
      </c>
      <c r="BL140" s="50">
        <f t="shared" si="61"/>
        <v>0</v>
      </c>
      <c r="BM140" s="72">
        <f t="shared" si="62"/>
        <v>0</v>
      </c>
      <c r="BN140" s="72">
        <f t="shared" si="63"/>
        <v>0</v>
      </c>
      <c r="BO140" s="72">
        <f t="shared" si="64"/>
        <v>0</v>
      </c>
      <c r="BP140" s="73">
        <f t="shared" si="65"/>
        <v>0.3904250129</v>
      </c>
      <c r="BQ140" s="74">
        <f t="shared" si="66"/>
        <v>0.3904250129</v>
      </c>
      <c r="BR140" s="75">
        <f t="shared" si="67"/>
        <v>-10.54147535</v>
      </c>
      <c r="BS140" s="75">
        <f t="shared" si="68"/>
        <v>0</v>
      </c>
      <c r="BT140" s="75">
        <f t="shared" si="69"/>
        <v>3.141592654</v>
      </c>
      <c r="BU140" s="75">
        <f t="shared" si="70"/>
        <v>10.54147535</v>
      </c>
      <c r="BV140" s="76">
        <f t="shared" ref="BV140:BW140" si="2419">AV140+BH140+BR140</f>
        <v>-120.6998194</v>
      </c>
      <c r="BW140" s="76">
        <f t="shared" si="2419"/>
        <v>0</v>
      </c>
      <c r="BX140" s="76">
        <f t="shared" si="72"/>
        <v>3.141592654</v>
      </c>
      <c r="BY140" s="77">
        <f t="shared" si="73"/>
        <v>120.6998194</v>
      </c>
      <c r="BZ140" s="50">
        <f t="shared" ref="BZ140:CA140" si="2420">BZ$1*AA140</f>
        <v>6.283185307</v>
      </c>
      <c r="CA140" s="50">
        <f t="shared" si="2420"/>
        <v>0</v>
      </c>
      <c r="CB140" s="72">
        <f t="shared" si="75"/>
        <v>6.283185307</v>
      </c>
      <c r="CC140" s="72">
        <f t="shared" si="76"/>
        <v>0</v>
      </c>
      <c r="CD140" s="72">
        <f t="shared" si="77"/>
        <v>0</v>
      </c>
      <c r="CE140" s="73">
        <f t="shared" ref="CE140:CF140" si="2421">POWER(AE140,CE$1)</f>
        <v>6.240152958</v>
      </c>
      <c r="CF140" s="73">
        <f t="shared" si="2421"/>
        <v>39.51993707</v>
      </c>
      <c r="CG140" s="74">
        <f t="shared" si="79"/>
        <v>246.6104522</v>
      </c>
      <c r="CH140" s="75">
        <f t="shared" si="80"/>
        <v>-246.6104522</v>
      </c>
      <c r="CI140" s="75">
        <f t="shared" si="81"/>
        <v>0</v>
      </c>
      <c r="CJ140" s="75">
        <f t="shared" si="82"/>
        <v>3.141592654</v>
      </c>
      <c r="CK140" s="75">
        <f t="shared" si="83"/>
        <v>246.6104522</v>
      </c>
      <c r="CL140" s="50">
        <f t="shared" si="84"/>
        <v>0</v>
      </c>
      <c r="CM140" s="72">
        <f t="shared" si="85"/>
        <v>0</v>
      </c>
      <c r="CN140" s="72">
        <f t="shared" si="86"/>
        <v>0</v>
      </c>
      <c r="CO140" s="72">
        <f t="shared" si="87"/>
        <v>0</v>
      </c>
      <c r="CP140" s="73">
        <f t="shared" si="88"/>
        <v>248.4416281</v>
      </c>
      <c r="CQ140" s="74">
        <f t="shared" si="89"/>
        <v>248.4416281</v>
      </c>
      <c r="CR140" s="75">
        <f t="shared" si="90"/>
        <v>993.7665124</v>
      </c>
      <c r="CS140" s="75">
        <f t="shared" si="91"/>
        <v>0</v>
      </c>
      <c r="CT140" s="75">
        <f t="shared" si="92"/>
        <v>0</v>
      </c>
      <c r="CU140" s="75">
        <f t="shared" si="93"/>
        <v>993.7665124</v>
      </c>
      <c r="CV140" s="50">
        <f t="shared" si="94"/>
        <v>9.424777961</v>
      </c>
      <c r="CW140" s="50">
        <f t="shared" si="95"/>
        <v>0</v>
      </c>
      <c r="CX140" s="72">
        <f t="shared" si="96"/>
        <v>9.424777961</v>
      </c>
      <c r="CY140" s="72">
        <f t="shared" si="97"/>
        <v>3.141592654</v>
      </c>
      <c r="CZ140" s="72">
        <f t="shared" si="98"/>
        <v>3.141592654</v>
      </c>
      <c r="DA140" s="73">
        <f t="shared" si="99"/>
        <v>15.58808814</v>
      </c>
      <c r="DB140" s="73">
        <f t="shared" si="100"/>
        <v>0.3904250129</v>
      </c>
      <c r="DC140" s="74">
        <f t="shared" si="101"/>
        <v>6.085979513</v>
      </c>
      <c r="DD140" s="75">
        <f t="shared" si="102"/>
        <v>-24.34391805</v>
      </c>
      <c r="DE140" s="75">
        <f t="shared" si="103"/>
        <v>0</v>
      </c>
      <c r="DF140" s="75">
        <f t="shared" si="104"/>
        <v>3.141592654</v>
      </c>
      <c r="DG140" s="75">
        <f t="shared" si="105"/>
        <v>24.34391805</v>
      </c>
      <c r="DH140" s="50">
        <f t="shared" ref="DH140:DJ140" si="2422">DH$1*AA140</f>
        <v>3.141592654</v>
      </c>
      <c r="DI140" s="50">
        <f t="shared" si="2422"/>
        <v>0</v>
      </c>
      <c r="DJ140" s="50">
        <f t="shared" si="2422"/>
        <v>0</v>
      </c>
      <c r="DK140" s="72">
        <f t="shared" si="107"/>
        <v>3.141592654</v>
      </c>
      <c r="DL140" s="72">
        <f t="shared" si="108"/>
        <v>3.141592654</v>
      </c>
      <c r="DM140" s="72">
        <f t="shared" si="109"/>
        <v>3.141592654</v>
      </c>
      <c r="DN140" s="73">
        <f t="shared" ref="DN140:DP140" si="2423">POWER(AE140,DN$1)</f>
        <v>2.498029815</v>
      </c>
      <c r="DO140" s="73">
        <f t="shared" si="2423"/>
        <v>6.286488453</v>
      </c>
      <c r="DP140" s="73">
        <f t="shared" si="2423"/>
        <v>0.3904250129</v>
      </c>
      <c r="DQ140" s="74">
        <f t="shared" si="111"/>
        <v>6.131170212</v>
      </c>
      <c r="DR140" s="75">
        <f t="shared" si="112"/>
        <v>110.3610638</v>
      </c>
      <c r="DS140" s="75">
        <f t="shared" si="113"/>
        <v>0</v>
      </c>
      <c r="DT140" s="75">
        <f t="shared" si="114"/>
        <v>0</v>
      </c>
      <c r="DU140" s="75">
        <f t="shared" si="115"/>
        <v>110.3610638</v>
      </c>
      <c r="DV140" s="50">
        <f t="shared" si="116"/>
        <v>0</v>
      </c>
      <c r="DW140" s="72">
        <f t="shared" si="117"/>
        <v>0</v>
      </c>
      <c r="DX140" s="72">
        <f t="shared" si="118"/>
        <v>0</v>
      </c>
      <c r="DY140" s="72">
        <f t="shared" si="119"/>
        <v>0</v>
      </c>
      <c r="DZ140" s="73">
        <f t="shared" si="120"/>
        <v>0.1524316907</v>
      </c>
      <c r="EA140" s="74">
        <f t="shared" si="121"/>
        <v>0.1524316907</v>
      </c>
      <c r="EB140" s="75">
        <f t="shared" si="122"/>
        <v>4.115655648</v>
      </c>
      <c r="EC140" s="75">
        <f t="shared" si="123"/>
        <v>0</v>
      </c>
      <c r="ED140" s="75">
        <f t="shared" si="124"/>
        <v>0</v>
      </c>
      <c r="EE140" s="75">
        <f t="shared" si="125"/>
        <v>4.115655648</v>
      </c>
      <c r="EF140" s="76">
        <f t="shared" ref="EF140:EG140" si="2424">CH140+CR140+DD140+DR140+EB140</f>
        <v>837.2888615</v>
      </c>
      <c r="EG140" s="76">
        <f t="shared" si="2424"/>
        <v>0</v>
      </c>
      <c r="EH140" s="76">
        <f t="shared" si="127"/>
        <v>0</v>
      </c>
      <c r="EI140" s="77">
        <f t="shared" si="128"/>
        <v>837.2888615</v>
      </c>
      <c r="EJ140" s="50">
        <f t="shared" si="129"/>
        <v>0</v>
      </c>
      <c r="EK140" s="72">
        <f t="shared" si="130"/>
        <v>0</v>
      </c>
      <c r="EL140" s="72">
        <f t="shared" si="131"/>
        <v>0</v>
      </c>
      <c r="EM140" s="72">
        <f t="shared" si="132"/>
        <v>0</v>
      </c>
      <c r="EN140" s="73">
        <f t="shared" si="133"/>
        <v>28.93594411</v>
      </c>
      <c r="EO140" s="74">
        <f t="shared" si="134"/>
        <v>28.93594411</v>
      </c>
      <c r="EP140" s="75">
        <f t="shared" si="135"/>
        <v>150.3555761</v>
      </c>
      <c r="EQ140" s="75">
        <f t="shared" si="136"/>
        <v>0</v>
      </c>
      <c r="ER140" s="75">
        <f t="shared" si="137"/>
        <v>0</v>
      </c>
      <c r="ES140" s="75">
        <f t="shared" si="138"/>
        <v>150.3555761</v>
      </c>
      <c r="ET140" s="76">
        <f t="shared" ref="ET140:EU140" si="2425">BV140+EP140</f>
        <v>29.65575672</v>
      </c>
      <c r="EU140" s="76">
        <f t="shared" si="2425"/>
        <v>0</v>
      </c>
      <c r="EV140" s="76">
        <f t="shared" si="140"/>
        <v>0</v>
      </c>
      <c r="EW140" s="77">
        <f t="shared" si="141"/>
        <v>29.65575672</v>
      </c>
      <c r="EX140" s="50">
        <f t="shared" si="142"/>
        <v>0</v>
      </c>
      <c r="EY140" s="72">
        <f t="shared" si="143"/>
        <v>0</v>
      </c>
      <c r="EZ140" s="72">
        <f t="shared" si="144"/>
        <v>0</v>
      </c>
      <c r="FA140" s="72">
        <f t="shared" si="145"/>
        <v>0</v>
      </c>
      <c r="FB140" s="73">
        <f t="shared" si="146"/>
        <v>3.095301822</v>
      </c>
      <c r="FC140" s="74">
        <f t="shared" si="147"/>
        <v>3.095301822</v>
      </c>
      <c r="FD140" s="75">
        <f t="shared" si="148"/>
        <v>0.8189142282</v>
      </c>
      <c r="FE140" s="75">
        <f t="shared" si="149"/>
        <v>0</v>
      </c>
      <c r="FF140" s="75">
        <f t="shared" si="150"/>
        <v>0</v>
      </c>
      <c r="FG140" s="75">
        <f t="shared" si="151"/>
        <v>0.8189142282</v>
      </c>
      <c r="FH140" s="50">
        <f t="shared" si="152"/>
        <v>6.283185307</v>
      </c>
      <c r="FI140" s="72">
        <f t="shared" si="153"/>
        <v>6.283185307</v>
      </c>
      <c r="FJ140" s="72">
        <f t="shared" si="154"/>
        <v>0</v>
      </c>
      <c r="FK140" s="72">
        <f t="shared" si="155"/>
        <v>0</v>
      </c>
      <c r="FL140" s="73">
        <f t="shared" si="156"/>
        <v>6.240152958</v>
      </c>
      <c r="FM140" s="74">
        <f t="shared" si="157"/>
        <v>6.240152958</v>
      </c>
      <c r="FN140" s="75">
        <f t="shared" si="158"/>
        <v>-6.240152958</v>
      </c>
      <c r="FO140" s="75">
        <f t="shared" si="159"/>
        <v>0</v>
      </c>
      <c r="FP140" s="75">
        <f t="shared" si="160"/>
        <v>3.141592654</v>
      </c>
      <c r="FQ140" s="75">
        <f t="shared" si="161"/>
        <v>6.240152958</v>
      </c>
      <c r="FR140" s="76">
        <f t="shared" si="162"/>
        <v>12.6193124</v>
      </c>
      <c r="FS140" s="76">
        <f t="shared" si="163"/>
        <v>0</v>
      </c>
      <c r="FT140" s="76">
        <f t="shared" si="164"/>
        <v>0</v>
      </c>
      <c r="FU140" s="77">
        <f t="shared" si="165"/>
        <v>12.6193124</v>
      </c>
      <c r="FV140" s="50">
        <f t="shared" si="166"/>
        <v>0</v>
      </c>
      <c r="FW140" s="50">
        <f t="shared" si="167"/>
        <v>0</v>
      </c>
      <c r="FX140" s="72">
        <f t="shared" si="168"/>
        <v>0</v>
      </c>
      <c r="FY140" s="72">
        <f t="shared" si="169"/>
        <v>0</v>
      </c>
      <c r="FZ140" s="72">
        <f t="shared" si="170"/>
        <v>0</v>
      </c>
      <c r="GA140" s="73">
        <f t="shared" si="171"/>
        <v>12.6193124</v>
      </c>
      <c r="GB140" s="73">
        <f t="shared" si="172"/>
        <v>1.221129107</v>
      </c>
      <c r="GC140" s="74">
        <f t="shared" si="173"/>
        <v>15.40980968</v>
      </c>
      <c r="GD140" s="75">
        <f t="shared" si="174"/>
        <v>1.712201076</v>
      </c>
      <c r="GE140" s="75">
        <f t="shared" si="175"/>
        <v>0</v>
      </c>
      <c r="GF140" s="75">
        <f t="shared" si="176"/>
        <v>0</v>
      </c>
      <c r="GG140" s="75">
        <f t="shared" si="177"/>
        <v>1.712201076</v>
      </c>
      <c r="GH140" s="78">
        <f t="shared" si="178"/>
        <v>-0.5</v>
      </c>
      <c r="GI140" s="78">
        <f t="shared" si="179"/>
        <v>-0.8660254038</v>
      </c>
      <c r="GJ140" s="78">
        <f t="shared" si="180"/>
        <v>-2.094395102</v>
      </c>
      <c r="GK140" s="78">
        <f t="shared" si="181"/>
        <v>1</v>
      </c>
      <c r="GL140" s="79">
        <f t="shared" si="182"/>
        <v>-0.5</v>
      </c>
      <c r="GM140" s="79">
        <f t="shared" si="183"/>
        <v>0.8660254038</v>
      </c>
      <c r="GN140" s="79">
        <f t="shared" si="184"/>
        <v>2.094395102</v>
      </c>
      <c r="GO140" s="79">
        <f t="shared" si="185"/>
        <v>1</v>
      </c>
      <c r="GP140" s="50">
        <f t="shared" si="186"/>
        <v>-2.094395102</v>
      </c>
      <c r="GQ140" s="50">
        <f t="shared" si="187"/>
        <v>0</v>
      </c>
      <c r="GR140" s="72">
        <f t="shared" si="188"/>
        <v>-2.094395102</v>
      </c>
      <c r="GS140" s="72">
        <f t="shared" si="189"/>
        <v>-2.094395102</v>
      </c>
      <c r="GT140" s="72">
        <f t="shared" si="190"/>
        <v>-2.094395102</v>
      </c>
      <c r="GU140" s="73">
        <f t="shared" si="191"/>
        <v>1</v>
      </c>
      <c r="GV140" s="73">
        <f t="shared" si="192"/>
        <v>0.8189142282</v>
      </c>
      <c r="GW140" s="74">
        <f t="shared" si="193"/>
        <v>0.8189142282</v>
      </c>
      <c r="GX140" s="75">
        <f t="shared" si="194"/>
        <v>-0.4094571141</v>
      </c>
      <c r="GY140" s="75">
        <f t="shared" si="195"/>
        <v>-0.7092005251</v>
      </c>
      <c r="GZ140" s="75">
        <f t="shared" si="196"/>
        <v>-2.094395102</v>
      </c>
      <c r="HA140" s="75">
        <f t="shared" si="197"/>
        <v>0.8189142282</v>
      </c>
      <c r="HB140" s="50">
        <f t="shared" si="198"/>
        <v>2.094395102</v>
      </c>
      <c r="HC140" s="50">
        <f t="shared" si="199"/>
        <v>0</v>
      </c>
      <c r="HD140" s="72">
        <f t="shared" si="200"/>
        <v>2.094395102</v>
      </c>
      <c r="HE140" s="72">
        <f t="shared" si="201"/>
        <v>2.094395102</v>
      </c>
      <c r="HF140" s="72">
        <f t="shared" si="202"/>
        <v>2.094395102</v>
      </c>
      <c r="HG140" s="73">
        <f t="shared" si="203"/>
        <v>1</v>
      </c>
      <c r="HH140" s="73">
        <f t="shared" si="204"/>
        <v>1.712201076</v>
      </c>
      <c r="HI140" s="74">
        <f t="shared" si="205"/>
        <v>1.712201076</v>
      </c>
      <c r="HJ140" s="75">
        <f t="shared" si="206"/>
        <v>-0.8561005378</v>
      </c>
      <c r="HK140" s="75">
        <f t="shared" si="207"/>
        <v>1.482809628</v>
      </c>
      <c r="HL140" s="75">
        <f t="shared" si="208"/>
        <v>2.094395102</v>
      </c>
      <c r="HM140" s="75">
        <f t="shared" si="209"/>
        <v>1.712201076</v>
      </c>
      <c r="HN140" s="50">
        <f t="shared" si="210"/>
        <v>2.094395102</v>
      </c>
      <c r="HO140" s="50">
        <f t="shared" si="211"/>
        <v>0</v>
      </c>
      <c r="HP140" s="72">
        <f t="shared" si="212"/>
        <v>2.094395102</v>
      </c>
      <c r="HQ140" s="72">
        <f t="shared" si="213"/>
        <v>2.094395102</v>
      </c>
      <c r="HR140" s="72">
        <f t="shared" si="214"/>
        <v>2.094395102</v>
      </c>
      <c r="HS140" s="73">
        <f t="shared" si="215"/>
        <v>1</v>
      </c>
      <c r="HT140" s="73">
        <f t="shared" si="216"/>
        <v>0.8189142282</v>
      </c>
      <c r="HU140" s="74">
        <f t="shared" si="217"/>
        <v>0.8189142282</v>
      </c>
      <c r="HV140" s="75">
        <f t="shared" si="218"/>
        <v>-0.4094571141</v>
      </c>
      <c r="HW140" s="75">
        <f t="shared" si="219"/>
        <v>0.7092005251</v>
      </c>
      <c r="HX140" s="75">
        <f t="shared" si="220"/>
        <v>2.094395102</v>
      </c>
      <c r="HY140" s="75">
        <f t="shared" si="221"/>
        <v>0.8189142282</v>
      </c>
      <c r="HZ140" s="50">
        <f t="shared" si="222"/>
        <v>-2.094395102</v>
      </c>
      <c r="IA140" s="50">
        <f t="shared" si="223"/>
        <v>0</v>
      </c>
      <c r="IB140" s="72">
        <f t="shared" si="224"/>
        <v>-2.094395102</v>
      </c>
      <c r="IC140" s="72">
        <f t="shared" si="225"/>
        <v>-2.094395102</v>
      </c>
      <c r="ID140" s="72">
        <f t="shared" si="226"/>
        <v>-2.094395102</v>
      </c>
      <c r="IE140" s="73">
        <f t="shared" si="227"/>
        <v>1</v>
      </c>
      <c r="IF140" s="73">
        <f t="shared" si="228"/>
        <v>1.712201076</v>
      </c>
      <c r="IG140" s="74">
        <f t="shared" si="229"/>
        <v>1.712201076</v>
      </c>
      <c r="IH140" s="75">
        <f t="shared" si="230"/>
        <v>-0.8561005378</v>
      </c>
      <c r="II140" s="75">
        <f t="shared" si="231"/>
        <v>-1.482809628</v>
      </c>
      <c r="IJ140" s="75">
        <f t="shared" si="232"/>
        <v>-2.094395102</v>
      </c>
      <c r="IK140" s="75">
        <f t="shared" si="233"/>
        <v>1.712201076</v>
      </c>
    </row>
    <row r="141" ht="12.75" customHeight="1">
      <c r="A141" s="80">
        <f>'Cubic Input'!P145</f>
        <v>0.1421007032</v>
      </c>
      <c r="B141" s="80">
        <f>'Cubic Input'!Q145</f>
        <v>-0.5885295733</v>
      </c>
      <c r="C141" s="80">
        <f>'Cubic Input'!R145</f>
        <v>0.8521735535</v>
      </c>
      <c r="D141" s="80">
        <f>'Cubic Input'!S145</f>
        <v>0.01153758604</v>
      </c>
      <c r="E141" s="80">
        <f t="shared" ref="E141:H141" si="2426">0</f>
        <v>0</v>
      </c>
      <c r="F141" s="80">
        <f t="shared" si="2426"/>
        <v>0</v>
      </c>
      <c r="G141" s="80">
        <f t="shared" si="2426"/>
        <v>0</v>
      </c>
      <c r="H141" s="81">
        <f t="shared" si="2426"/>
        <v>0</v>
      </c>
      <c r="I141" s="65">
        <f>'Cubic Input'!M145</f>
        <v>-0.0006345308642</v>
      </c>
      <c r="J141" s="66">
        <f t="shared" si="27"/>
        <v>-0.01341433375</v>
      </c>
      <c r="K141" s="66">
        <f t="shared" si="28"/>
        <v>2.077525819</v>
      </c>
      <c r="L141" s="67">
        <f t="shared" si="29"/>
        <v>-0.01341433375</v>
      </c>
      <c r="M141" s="67">
        <f t="shared" si="30"/>
        <v>0</v>
      </c>
      <c r="N141" s="68">
        <f t="shared" si="31"/>
        <v>2.077525819</v>
      </c>
      <c r="O141" s="68">
        <f t="shared" si="32"/>
        <v>-1.317798548</v>
      </c>
      <c r="P141" s="69">
        <f t="shared" si="33"/>
        <v>2.077525819</v>
      </c>
      <c r="Q141" s="69">
        <f t="shared" si="34"/>
        <v>1.317798548</v>
      </c>
      <c r="R141" s="70">
        <f t="shared" ref="R141:U141" si="2427">ATAN2(A141,E141)</f>
        <v>0</v>
      </c>
      <c r="S141" s="70">
        <f t="shared" si="2427"/>
        <v>3.141592654</v>
      </c>
      <c r="T141" s="70">
        <f t="shared" si="2427"/>
        <v>0</v>
      </c>
      <c r="U141" s="70">
        <f t="shared" si="2427"/>
        <v>0</v>
      </c>
      <c r="V141" s="70">
        <f t="shared" ref="V141:Y141" si="2428">SQRT(POWER(A141,2)+POWER(E141,2))</f>
        <v>0.1421007032</v>
      </c>
      <c r="W141" s="70">
        <f t="shared" si="2428"/>
        <v>0.5885295733</v>
      </c>
      <c r="X141" s="70">
        <f t="shared" si="2428"/>
        <v>0.8521735535</v>
      </c>
      <c r="Y141" s="70">
        <f t="shared" si="2428"/>
        <v>0.01153758604</v>
      </c>
      <c r="Z141" s="71">
        <f t="shared" ref="Z141:AC141" si="2429">R141-$R141</f>
        <v>0</v>
      </c>
      <c r="AA141" s="71">
        <f t="shared" si="2429"/>
        <v>3.141592654</v>
      </c>
      <c r="AB141" s="71">
        <f t="shared" si="2429"/>
        <v>0</v>
      </c>
      <c r="AC141" s="71">
        <f t="shared" si="2429"/>
        <v>0</v>
      </c>
      <c r="AD141" s="71">
        <f t="shared" ref="AD141:AG141" si="2430">V141/$V141</f>
        <v>1</v>
      </c>
      <c r="AE141" s="71">
        <f t="shared" si="2430"/>
        <v>4.141637305</v>
      </c>
      <c r="AF141" s="71">
        <f t="shared" si="2430"/>
        <v>5.996969294</v>
      </c>
      <c r="AG141" s="71">
        <f t="shared" si="2430"/>
        <v>0.08119302567</v>
      </c>
      <c r="AH141" s="80">
        <f t="shared" ref="AH141:AK141" si="2431">AD141*COS(Z141)</f>
        <v>1</v>
      </c>
      <c r="AI141" s="80">
        <f t="shared" si="2431"/>
        <v>-4.141637305</v>
      </c>
      <c r="AJ141" s="80">
        <f t="shared" si="2431"/>
        <v>5.996969294</v>
      </c>
      <c r="AK141" s="80">
        <f t="shared" si="2431"/>
        <v>0.08119302567</v>
      </c>
      <c r="AL141" s="80">
        <f t="shared" ref="AL141:AO141" si="2432">AD141*SIN(Z141)</f>
        <v>0</v>
      </c>
      <c r="AM141" s="80">
        <f t="shared" si="2432"/>
        <v>0</v>
      </c>
      <c r="AN141" s="80">
        <f t="shared" si="2432"/>
        <v>0</v>
      </c>
      <c r="AO141" s="80">
        <f t="shared" si="2432"/>
        <v>0</v>
      </c>
      <c r="AP141" s="50">
        <f t="shared" si="41"/>
        <v>9.424777961</v>
      </c>
      <c r="AQ141" s="72">
        <f t="shared" si="42"/>
        <v>9.424777961</v>
      </c>
      <c r="AR141" s="72">
        <f t="shared" si="43"/>
        <v>3.141592654</v>
      </c>
      <c r="AS141" s="72">
        <f t="shared" si="44"/>
        <v>3.141592654</v>
      </c>
      <c r="AT141" s="73">
        <f t="shared" si="45"/>
        <v>71.04216557</v>
      </c>
      <c r="AU141" s="74">
        <f t="shared" si="46"/>
        <v>71.04216557</v>
      </c>
      <c r="AV141" s="75">
        <f t="shared" si="47"/>
        <v>142.0843311</v>
      </c>
      <c r="AW141" s="75">
        <f t="shared" si="48"/>
        <v>0</v>
      </c>
      <c r="AX141" s="75">
        <f t="shared" si="49"/>
        <v>0</v>
      </c>
      <c r="AY141" s="75">
        <f t="shared" si="50"/>
        <v>142.0843311</v>
      </c>
      <c r="AZ141" s="50">
        <f t="shared" ref="AZ141:BA141" si="2433">AZ$1*AA141</f>
        <v>3.141592654</v>
      </c>
      <c r="BA141" s="50">
        <f t="shared" si="2433"/>
        <v>0</v>
      </c>
      <c r="BB141" s="72">
        <f t="shared" si="52"/>
        <v>3.141592654</v>
      </c>
      <c r="BC141" s="72">
        <f t="shared" si="53"/>
        <v>3.141592654</v>
      </c>
      <c r="BD141" s="72">
        <f t="shared" si="54"/>
        <v>3.141592654</v>
      </c>
      <c r="BE141" s="73">
        <f t="shared" ref="BE141:BF141" si="2434">POWER(AE141,BE$1)</f>
        <v>4.141637305</v>
      </c>
      <c r="BF141" s="73">
        <f t="shared" si="2434"/>
        <v>5.996969294</v>
      </c>
      <c r="BG141" s="74">
        <f t="shared" si="56"/>
        <v>24.83727175</v>
      </c>
      <c r="BH141" s="75">
        <f t="shared" si="57"/>
        <v>-223.5354457</v>
      </c>
      <c r="BI141" s="75">
        <f t="shared" si="58"/>
        <v>0</v>
      </c>
      <c r="BJ141" s="75">
        <f t="shared" si="59"/>
        <v>3.141592654</v>
      </c>
      <c r="BK141" s="75">
        <f t="shared" si="60"/>
        <v>223.5354457</v>
      </c>
      <c r="BL141" s="50">
        <f t="shared" si="61"/>
        <v>0</v>
      </c>
      <c r="BM141" s="72">
        <f t="shared" si="62"/>
        <v>0</v>
      </c>
      <c r="BN141" s="72">
        <f t="shared" si="63"/>
        <v>0</v>
      </c>
      <c r="BO141" s="72">
        <f t="shared" si="64"/>
        <v>0</v>
      </c>
      <c r="BP141" s="73">
        <f t="shared" si="65"/>
        <v>0.08119302567</v>
      </c>
      <c r="BQ141" s="74">
        <f t="shared" si="66"/>
        <v>0.08119302567</v>
      </c>
      <c r="BR141" s="75">
        <f t="shared" si="67"/>
        <v>-2.192211693</v>
      </c>
      <c r="BS141" s="75">
        <f t="shared" si="68"/>
        <v>0</v>
      </c>
      <c r="BT141" s="75">
        <f t="shared" si="69"/>
        <v>3.141592654</v>
      </c>
      <c r="BU141" s="75">
        <f t="shared" si="70"/>
        <v>2.192211693</v>
      </c>
      <c r="BV141" s="76">
        <f t="shared" ref="BV141:BW141" si="2435">AV141+BH141+BR141</f>
        <v>-83.64332628</v>
      </c>
      <c r="BW141" s="76">
        <f t="shared" si="2435"/>
        <v>0</v>
      </c>
      <c r="BX141" s="76">
        <f t="shared" si="72"/>
        <v>3.141592654</v>
      </c>
      <c r="BY141" s="77">
        <f t="shared" si="73"/>
        <v>83.64332628</v>
      </c>
      <c r="BZ141" s="50">
        <f t="shared" ref="BZ141:CA141" si="2436">BZ$1*AA141</f>
        <v>6.283185307</v>
      </c>
      <c r="CA141" s="50">
        <f t="shared" si="2436"/>
        <v>0</v>
      </c>
      <c r="CB141" s="72">
        <f t="shared" si="75"/>
        <v>6.283185307</v>
      </c>
      <c r="CC141" s="72">
        <f t="shared" si="76"/>
        <v>0</v>
      </c>
      <c r="CD141" s="72">
        <f t="shared" si="77"/>
        <v>0</v>
      </c>
      <c r="CE141" s="73">
        <f t="shared" ref="CE141:CF141" si="2437">POWER(AE141,CE$1)</f>
        <v>17.15315957</v>
      </c>
      <c r="CF141" s="73">
        <f t="shared" si="2437"/>
        <v>35.96364071</v>
      </c>
      <c r="CG141" s="74">
        <f t="shared" si="79"/>
        <v>616.8900678</v>
      </c>
      <c r="CH141" s="75">
        <f t="shared" si="80"/>
        <v>-616.8900678</v>
      </c>
      <c r="CI141" s="75">
        <f t="shared" si="81"/>
        <v>0</v>
      </c>
      <c r="CJ141" s="75">
        <f t="shared" si="82"/>
        <v>3.141592654</v>
      </c>
      <c r="CK141" s="75">
        <f t="shared" si="83"/>
        <v>616.8900678</v>
      </c>
      <c r="CL141" s="50">
        <f t="shared" si="84"/>
        <v>0</v>
      </c>
      <c r="CM141" s="72">
        <f t="shared" si="85"/>
        <v>0</v>
      </c>
      <c r="CN141" s="72">
        <f t="shared" si="86"/>
        <v>0</v>
      </c>
      <c r="CO141" s="72">
        <f t="shared" si="87"/>
        <v>0</v>
      </c>
      <c r="CP141" s="73">
        <f t="shared" si="88"/>
        <v>215.6728491</v>
      </c>
      <c r="CQ141" s="74">
        <f t="shared" si="89"/>
        <v>215.6728491</v>
      </c>
      <c r="CR141" s="75">
        <f t="shared" si="90"/>
        <v>862.6913963</v>
      </c>
      <c r="CS141" s="75">
        <f t="shared" si="91"/>
        <v>0</v>
      </c>
      <c r="CT141" s="75">
        <f t="shared" si="92"/>
        <v>0</v>
      </c>
      <c r="CU141" s="75">
        <f t="shared" si="93"/>
        <v>862.6913963</v>
      </c>
      <c r="CV141" s="50">
        <f t="shared" si="94"/>
        <v>9.424777961</v>
      </c>
      <c r="CW141" s="50">
        <f t="shared" si="95"/>
        <v>0</v>
      </c>
      <c r="CX141" s="72">
        <f t="shared" si="96"/>
        <v>9.424777961</v>
      </c>
      <c r="CY141" s="72">
        <f t="shared" si="97"/>
        <v>3.141592654</v>
      </c>
      <c r="CZ141" s="72">
        <f t="shared" si="98"/>
        <v>3.141592654</v>
      </c>
      <c r="DA141" s="73">
        <f t="shared" si="99"/>
        <v>71.04216557</v>
      </c>
      <c r="DB141" s="73">
        <f t="shared" si="100"/>
        <v>0.08119302567</v>
      </c>
      <c r="DC141" s="74">
        <f t="shared" si="101"/>
        <v>5.768128372</v>
      </c>
      <c r="DD141" s="75">
        <f t="shared" si="102"/>
        <v>-23.07251349</v>
      </c>
      <c r="DE141" s="75">
        <f t="shared" si="103"/>
        <v>0</v>
      </c>
      <c r="DF141" s="75">
        <f t="shared" si="104"/>
        <v>3.141592654</v>
      </c>
      <c r="DG141" s="75">
        <f t="shared" si="105"/>
        <v>23.07251349</v>
      </c>
      <c r="DH141" s="50">
        <f t="shared" ref="DH141:DJ141" si="2438">DH$1*AA141</f>
        <v>3.141592654</v>
      </c>
      <c r="DI141" s="50">
        <f t="shared" si="2438"/>
        <v>0</v>
      </c>
      <c r="DJ141" s="50">
        <f t="shared" si="2438"/>
        <v>0</v>
      </c>
      <c r="DK141" s="72">
        <f t="shared" si="107"/>
        <v>3.141592654</v>
      </c>
      <c r="DL141" s="72">
        <f t="shared" si="108"/>
        <v>3.141592654</v>
      </c>
      <c r="DM141" s="72">
        <f t="shared" si="109"/>
        <v>3.141592654</v>
      </c>
      <c r="DN141" s="73">
        <f t="shared" ref="DN141:DP141" si="2439">POWER(AE141,DN$1)</f>
        <v>4.141637305</v>
      </c>
      <c r="DO141" s="73">
        <f t="shared" si="2439"/>
        <v>5.996969294</v>
      </c>
      <c r="DP141" s="73">
        <f t="shared" si="2439"/>
        <v>0.08119302567</v>
      </c>
      <c r="DQ141" s="74">
        <f t="shared" si="111"/>
        <v>2.016613242</v>
      </c>
      <c r="DR141" s="75">
        <f t="shared" si="112"/>
        <v>36.29903836</v>
      </c>
      <c r="DS141" s="75">
        <f t="shared" si="113"/>
        <v>0</v>
      </c>
      <c r="DT141" s="75">
        <f t="shared" si="114"/>
        <v>0</v>
      </c>
      <c r="DU141" s="75">
        <f t="shared" si="115"/>
        <v>36.29903836</v>
      </c>
      <c r="DV141" s="50">
        <f t="shared" si="116"/>
        <v>0</v>
      </c>
      <c r="DW141" s="72">
        <f t="shared" si="117"/>
        <v>0</v>
      </c>
      <c r="DX141" s="72">
        <f t="shared" si="118"/>
        <v>0</v>
      </c>
      <c r="DY141" s="72">
        <f t="shared" si="119"/>
        <v>0</v>
      </c>
      <c r="DZ141" s="73">
        <f t="shared" si="120"/>
        <v>0.006592307417</v>
      </c>
      <c r="EA141" s="74">
        <f t="shared" si="121"/>
        <v>0.006592307417</v>
      </c>
      <c r="EB141" s="75">
        <f t="shared" si="122"/>
        <v>0.1779923003</v>
      </c>
      <c r="EC141" s="75">
        <f t="shared" si="123"/>
        <v>0</v>
      </c>
      <c r="ED141" s="75">
        <f t="shared" si="124"/>
        <v>0</v>
      </c>
      <c r="EE141" s="75">
        <f t="shared" si="125"/>
        <v>0.1779923003</v>
      </c>
      <c r="EF141" s="76">
        <f t="shared" ref="EF141:EG141" si="2440">CH141+CR141+DD141+DR141+EB141</f>
        <v>259.2058456</v>
      </c>
      <c r="EG141" s="76">
        <f t="shared" si="2440"/>
        <v>0</v>
      </c>
      <c r="EH141" s="76">
        <f t="shared" si="127"/>
        <v>0</v>
      </c>
      <c r="EI141" s="77">
        <f t="shared" si="128"/>
        <v>259.2058456</v>
      </c>
      <c r="EJ141" s="50">
        <f t="shared" si="129"/>
        <v>0</v>
      </c>
      <c r="EK141" s="72">
        <f t="shared" si="130"/>
        <v>0</v>
      </c>
      <c r="EL141" s="72">
        <f t="shared" si="131"/>
        <v>0</v>
      </c>
      <c r="EM141" s="72">
        <f t="shared" si="132"/>
        <v>0</v>
      </c>
      <c r="EN141" s="73">
        <f t="shared" si="133"/>
        <v>16.09987098</v>
      </c>
      <c r="EO141" s="74">
        <f t="shared" si="134"/>
        <v>16.09987098</v>
      </c>
      <c r="EP141" s="75">
        <f t="shared" si="135"/>
        <v>83.65738361</v>
      </c>
      <c r="EQ141" s="75">
        <f t="shared" si="136"/>
        <v>0</v>
      </c>
      <c r="ER141" s="75">
        <f t="shared" si="137"/>
        <v>0</v>
      </c>
      <c r="ES141" s="75">
        <f t="shared" si="138"/>
        <v>83.65738361</v>
      </c>
      <c r="ET141" s="76">
        <f t="shared" ref="ET141:EU141" si="2441">BV141+EP141</f>
        <v>0.01405733182</v>
      </c>
      <c r="EU141" s="76">
        <f t="shared" si="2441"/>
        <v>0</v>
      </c>
      <c r="EV141" s="76">
        <f t="shared" si="140"/>
        <v>0</v>
      </c>
      <c r="EW141" s="77">
        <f t="shared" si="141"/>
        <v>0.01405733182</v>
      </c>
      <c r="EX141" s="50">
        <f t="shared" si="142"/>
        <v>0</v>
      </c>
      <c r="EY141" s="72">
        <f t="shared" si="143"/>
        <v>0</v>
      </c>
      <c r="EZ141" s="72">
        <f t="shared" si="144"/>
        <v>0</v>
      </c>
      <c r="FA141" s="72">
        <f t="shared" si="145"/>
        <v>0</v>
      </c>
      <c r="FB141" s="73">
        <f t="shared" si="146"/>
        <v>0.2413427732</v>
      </c>
      <c r="FC141" s="74">
        <f t="shared" si="147"/>
        <v>0.2413427732</v>
      </c>
      <c r="FD141" s="75">
        <f t="shared" si="148"/>
        <v>0.06385129534</v>
      </c>
      <c r="FE141" s="75">
        <f t="shared" si="149"/>
        <v>0</v>
      </c>
      <c r="FF141" s="75">
        <f t="shared" si="150"/>
        <v>0</v>
      </c>
      <c r="FG141" s="75">
        <f t="shared" si="151"/>
        <v>0.06385129534</v>
      </c>
      <c r="FH141" s="50">
        <f t="shared" si="152"/>
        <v>6.283185307</v>
      </c>
      <c r="FI141" s="72">
        <f t="shared" si="153"/>
        <v>6.283185307</v>
      </c>
      <c r="FJ141" s="72">
        <f t="shared" si="154"/>
        <v>0</v>
      </c>
      <c r="FK141" s="72">
        <f t="shared" si="155"/>
        <v>0</v>
      </c>
      <c r="FL141" s="73">
        <f t="shared" si="156"/>
        <v>17.15315957</v>
      </c>
      <c r="FM141" s="74">
        <f t="shared" si="157"/>
        <v>17.15315957</v>
      </c>
      <c r="FN141" s="75">
        <f t="shared" si="158"/>
        <v>-17.15315957</v>
      </c>
      <c r="FO141" s="75">
        <f t="shared" si="159"/>
        <v>0</v>
      </c>
      <c r="FP141" s="75">
        <f t="shared" si="160"/>
        <v>3.141592654</v>
      </c>
      <c r="FQ141" s="75">
        <f t="shared" si="161"/>
        <v>17.15315957</v>
      </c>
      <c r="FR141" s="76">
        <f t="shared" si="162"/>
        <v>0.8377483148</v>
      </c>
      <c r="FS141" s="76">
        <f t="shared" si="163"/>
        <v>0</v>
      </c>
      <c r="FT141" s="76">
        <f t="shared" si="164"/>
        <v>0</v>
      </c>
      <c r="FU141" s="77">
        <f t="shared" si="165"/>
        <v>0.8377483148</v>
      </c>
      <c r="FV141" s="50">
        <f t="shared" si="166"/>
        <v>0</v>
      </c>
      <c r="FW141" s="50">
        <f t="shared" si="167"/>
        <v>0</v>
      </c>
      <c r="FX141" s="72">
        <f t="shared" si="168"/>
        <v>0</v>
      </c>
      <c r="FY141" s="72">
        <f t="shared" si="169"/>
        <v>0</v>
      </c>
      <c r="FZ141" s="72">
        <f t="shared" si="170"/>
        <v>0</v>
      </c>
      <c r="GA141" s="73">
        <f t="shared" si="171"/>
        <v>0.8377483148</v>
      </c>
      <c r="GB141" s="73">
        <f t="shared" si="172"/>
        <v>15.6613894</v>
      </c>
      <c r="GC141" s="74">
        <f t="shared" si="173"/>
        <v>13.12030258</v>
      </c>
      <c r="GD141" s="75">
        <f t="shared" si="174"/>
        <v>1.457811397</v>
      </c>
      <c r="GE141" s="75">
        <f t="shared" si="175"/>
        <v>0</v>
      </c>
      <c r="GF141" s="75">
        <f t="shared" si="176"/>
        <v>0</v>
      </c>
      <c r="GG141" s="75">
        <f t="shared" si="177"/>
        <v>1.457811397</v>
      </c>
      <c r="GH141" s="78">
        <f t="shared" si="178"/>
        <v>-0.5</v>
      </c>
      <c r="GI141" s="78">
        <f t="shared" si="179"/>
        <v>-0.8660254038</v>
      </c>
      <c r="GJ141" s="78">
        <f t="shared" si="180"/>
        <v>-2.094395102</v>
      </c>
      <c r="GK141" s="78">
        <f t="shared" si="181"/>
        <v>1</v>
      </c>
      <c r="GL141" s="79">
        <f t="shared" si="182"/>
        <v>-0.5</v>
      </c>
      <c r="GM141" s="79">
        <f t="shared" si="183"/>
        <v>0.8660254038</v>
      </c>
      <c r="GN141" s="79">
        <f t="shared" si="184"/>
        <v>2.094395102</v>
      </c>
      <c r="GO141" s="79">
        <f t="shared" si="185"/>
        <v>1</v>
      </c>
      <c r="GP141" s="50">
        <f t="shared" si="186"/>
        <v>-2.094395102</v>
      </c>
      <c r="GQ141" s="50">
        <f t="shared" si="187"/>
        <v>0</v>
      </c>
      <c r="GR141" s="72">
        <f t="shared" si="188"/>
        <v>-2.094395102</v>
      </c>
      <c r="GS141" s="72">
        <f t="shared" si="189"/>
        <v>-2.094395102</v>
      </c>
      <c r="GT141" s="72">
        <f t="shared" si="190"/>
        <v>-2.094395102</v>
      </c>
      <c r="GU141" s="73">
        <f t="shared" si="191"/>
        <v>1</v>
      </c>
      <c r="GV141" s="73">
        <f t="shared" si="192"/>
        <v>0.06385129534</v>
      </c>
      <c r="GW141" s="74">
        <f t="shared" si="193"/>
        <v>0.06385129534</v>
      </c>
      <c r="GX141" s="75">
        <f t="shared" si="194"/>
        <v>-0.03192564767</v>
      </c>
      <c r="GY141" s="75">
        <f t="shared" si="195"/>
        <v>-0.05529684383</v>
      </c>
      <c r="GZ141" s="75">
        <f t="shared" si="196"/>
        <v>-2.094395102</v>
      </c>
      <c r="HA141" s="75">
        <f t="shared" si="197"/>
        <v>0.06385129534</v>
      </c>
      <c r="HB141" s="50">
        <f t="shared" si="198"/>
        <v>2.094395102</v>
      </c>
      <c r="HC141" s="50">
        <f t="shared" si="199"/>
        <v>0</v>
      </c>
      <c r="HD141" s="72">
        <f t="shared" si="200"/>
        <v>2.094395102</v>
      </c>
      <c r="HE141" s="72">
        <f t="shared" si="201"/>
        <v>2.094395102</v>
      </c>
      <c r="HF141" s="72">
        <f t="shared" si="202"/>
        <v>2.094395102</v>
      </c>
      <c r="HG141" s="73">
        <f t="shared" si="203"/>
        <v>1</v>
      </c>
      <c r="HH141" s="73">
        <f t="shared" si="204"/>
        <v>1.457811397</v>
      </c>
      <c r="HI141" s="74">
        <f t="shared" si="205"/>
        <v>1.457811397</v>
      </c>
      <c r="HJ141" s="75">
        <f t="shared" si="206"/>
        <v>-0.7289056987</v>
      </c>
      <c r="HK141" s="75">
        <f t="shared" si="207"/>
        <v>1.262501704</v>
      </c>
      <c r="HL141" s="75">
        <f t="shared" si="208"/>
        <v>2.094395102</v>
      </c>
      <c r="HM141" s="75">
        <f t="shared" si="209"/>
        <v>1.457811397</v>
      </c>
      <c r="HN141" s="50">
        <f t="shared" si="210"/>
        <v>2.094395102</v>
      </c>
      <c r="HO141" s="50">
        <f t="shared" si="211"/>
        <v>0</v>
      </c>
      <c r="HP141" s="72">
        <f t="shared" si="212"/>
        <v>2.094395102</v>
      </c>
      <c r="HQ141" s="72">
        <f t="shared" si="213"/>
        <v>2.094395102</v>
      </c>
      <c r="HR141" s="72">
        <f t="shared" si="214"/>
        <v>2.094395102</v>
      </c>
      <c r="HS141" s="73">
        <f t="shared" si="215"/>
        <v>1</v>
      </c>
      <c r="HT141" s="73">
        <f t="shared" si="216"/>
        <v>0.06385129534</v>
      </c>
      <c r="HU141" s="74">
        <f t="shared" si="217"/>
        <v>0.06385129534</v>
      </c>
      <c r="HV141" s="75">
        <f t="shared" si="218"/>
        <v>-0.03192564767</v>
      </c>
      <c r="HW141" s="75">
        <f t="shared" si="219"/>
        <v>0.05529684383</v>
      </c>
      <c r="HX141" s="75">
        <f t="shared" si="220"/>
        <v>2.094395102</v>
      </c>
      <c r="HY141" s="75">
        <f t="shared" si="221"/>
        <v>0.06385129534</v>
      </c>
      <c r="HZ141" s="50">
        <f t="shared" si="222"/>
        <v>-2.094395102</v>
      </c>
      <c r="IA141" s="50">
        <f t="shared" si="223"/>
        <v>0</v>
      </c>
      <c r="IB141" s="72">
        <f t="shared" si="224"/>
        <v>-2.094395102</v>
      </c>
      <c r="IC141" s="72">
        <f t="shared" si="225"/>
        <v>-2.094395102</v>
      </c>
      <c r="ID141" s="72">
        <f t="shared" si="226"/>
        <v>-2.094395102</v>
      </c>
      <c r="IE141" s="73">
        <f t="shared" si="227"/>
        <v>1</v>
      </c>
      <c r="IF141" s="73">
        <f t="shared" si="228"/>
        <v>1.457811397</v>
      </c>
      <c r="IG141" s="74">
        <f t="shared" si="229"/>
        <v>1.457811397</v>
      </c>
      <c r="IH141" s="75">
        <f t="shared" si="230"/>
        <v>-0.7289056987</v>
      </c>
      <c r="II141" s="75">
        <f t="shared" si="231"/>
        <v>-1.262501704</v>
      </c>
      <c r="IJ141" s="75">
        <f t="shared" si="232"/>
        <v>-2.094395102</v>
      </c>
      <c r="IK141" s="75">
        <f t="shared" si="233"/>
        <v>1.457811397</v>
      </c>
    </row>
    <row r="142" ht="12.75" customHeight="1">
      <c r="A142" s="80">
        <f>'Cubic Input'!P146</f>
        <v>0.1421007032</v>
      </c>
      <c r="B142" s="80">
        <f>'Cubic Input'!Q146</f>
        <v>-0.02941489178</v>
      </c>
      <c r="C142" s="80">
        <f>'Cubic Input'!R146</f>
        <v>0.8557978606</v>
      </c>
      <c r="D142" s="80">
        <f>'Cubic Input'!S146</f>
        <v>0.02582076695</v>
      </c>
      <c r="E142" s="80">
        <f t="shared" ref="E142:H142" si="2442">0</f>
        <v>0</v>
      </c>
      <c r="F142" s="80">
        <f t="shared" si="2442"/>
        <v>0</v>
      </c>
      <c r="G142" s="80">
        <f t="shared" si="2442"/>
        <v>0</v>
      </c>
      <c r="H142" s="81">
        <f t="shared" si="2442"/>
        <v>0</v>
      </c>
      <c r="I142" s="65">
        <f>'Cubic Input'!M146</f>
        <v>-0.03185470535</v>
      </c>
      <c r="J142" s="66">
        <f t="shared" si="27"/>
        <v>-0.03013581295</v>
      </c>
      <c r="K142" s="66">
        <f t="shared" si="28"/>
        <v>0.1185680691</v>
      </c>
      <c r="L142" s="67">
        <f t="shared" si="29"/>
        <v>-0.03013581295</v>
      </c>
      <c r="M142" s="67">
        <f t="shared" si="30"/>
        <v>0</v>
      </c>
      <c r="N142" s="68">
        <f t="shared" si="31"/>
        <v>0.1185680691</v>
      </c>
      <c r="O142" s="68">
        <f t="shared" si="32"/>
        <v>-2.452664347</v>
      </c>
      <c r="P142" s="69">
        <f t="shared" si="33"/>
        <v>0.1185680691</v>
      </c>
      <c r="Q142" s="69">
        <f t="shared" si="34"/>
        <v>2.452664347</v>
      </c>
      <c r="R142" s="70">
        <f t="shared" ref="R142:U142" si="2443">ATAN2(A142,E142)</f>
        <v>0</v>
      </c>
      <c r="S142" s="70">
        <f t="shared" si="2443"/>
        <v>3.141592654</v>
      </c>
      <c r="T142" s="70">
        <f t="shared" si="2443"/>
        <v>0</v>
      </c>
      <c r="U142" s="70">
        <f t="shared" si="2443"/>
        <v>0</v>
      </c>
      <c r="V142" s="70">
        <f t="shared" ref="V142:Y142" si="2444">SQRT(POWER(A142,2)+POWER(E142,2))</f>
        <v>0.1421007032</v>
      </c>
      <c r="W142" s="70">
        <f t="shared" si="2444"/>
        <v>0.02941489178</v>
      </c>
      <c r="X142" s="70">
        <f t="shared" si="2444"/>
        <v>0.8557978606</v>
      </c>
      <c r="Y142" s="70">
        <f t="shared" si="2444"/>
        <v>0.02582076695</v>
      </c>
      <c r="Z142" s="71">
        <f t="shared" ref="Z142:AC142" si="2445">R142-$R142</f>
        <v>0</v>
      </c>
      <c r="AA142" s="71">
        <f t="shared" si="2445"/>
        <v>3.141592654</v>
      </c>
      <c r="AB142" s="71">
        <f t="shared" si="2445"/>
        <v>0</v>
      </c>
      <c r="AC142" s="71">
        <f t="shared" si="2445"/>
        <v>0</v>
      </c>
      <c r="AD142" s="71">
        <f t="shared" ref="AD142:AG142" si="2446">V142/$V142</f>
        <v>1</v>
      </c>
      <c r="AE142" s="71">
        <f t="shared" si="2446"/>
        <v>0.2070003253</v>
      </c>
      <c r="AF142" s="71">
        <f t="shared" si="2446"/>
        <v>6.022474496</v>
      </c>
      <c r="AG142" s="71">
        <f t="shared" si="2446"/>
        <v>0.1817075242</v>
      </c>
      <c r="AH142" s="80">
        <f t="shared" ref="AH142:AK142" si="2447">AD142*COS(Z142)</f>
        <v>1</v>
      </c>
      <c r="AI142" s="80">
        <f t="shared" si="2447"/>
        <v>-0.2070003253</v>
      </c>
      <c r="AJ142" s="80">
        <f t="shared" si="2447"/>
        <v>6.022474496</v>
      </c>
      <c r="AK142" s="80">
        <f t="shared" si="2447"/>
        <v>0.1817075242</v>
      </c>
      <c r="AL142" s="80">
        <f t="shared" ref="AL142:AO142" si="2448">AD142*SIN(Z142)</f>
        <v>0</v>
      </c>
      <c r="AM142" s="80">
        <f t="shared" si="2448"/>
        <v>0</v>
      </c>
      <c r="AN142" s="80">
        <f t="shared" si="2448"/>
        <v>0</v>
      </c>
      <c r="AO142" s="80">
        <f t="shared" si="2448"/>
        <v>0</v>
      </c>
      <c r="AP142" s="50">
        <f t="shared" si="41"/>
        <v>9.424777961</v>
      </c>
      <c r="AQ142" s="72">
        <f t="shared" si="42"/>
        <v>9.424777961</v>
      </c>
      <c r="AR142" s="72">
        <f t="shared" si="43"/>
        <v>3.141592654</v>
      </c>
      <c r="AS142" s="72">
        <f t="shared" si="44"/>
        <v>3.141592654</v>
      </c>
      <c r="AT142" s="73">
        <f t="shared" si="45"/>
        <v>0.008869784822</v>
      </c>
      <c r="AU142" s="74">
        <f t="shared" si="46"/>
        <v>0.008869784822</v>
      </c>
      <c r="AV142" s="75">
        <f t="shared" si="47"/>
        <v>0.01773956964</v>
      </c>
      <c r="AW142" s="75">
        <f t="shared" si="48"/>
        <v>0</v>
      </c>
      <c r="AX142" s="75">
        <f t="shared" si="49"/>
        <v>0</v>
      </c>
      <c r="AY142" s="75">
        <f t="shared" si="50"/>
        <v>0.01773956964</v>
      </c>
      <c r="AZ142" s="50">
        <f t="shared" ref="AZ142:BA142" si="2449">AZ$1*AA142</f>
        <v>3.141592654</v>
      </c>
      <c r="BA142" s="50">
        <f t="shared" si="2449"/>
        <v>0</v>
      </c>
      <c r="BB142" s="72">
        <f t="shared" si="52"/>
        <v>3.141592654</v>
      </c>
      <c r="BC142" s="72">
        <f t="shared" si="53"/>
        <v>3.141592654</v>
      </c>
      <c r="BD142" s="72">
        <f t="shared" si="54"/>
        <v>3.141592654</v>
      </c>
      <c r="BE142" s="73">
        <f t="shared" ref="BE142:BF142" si="2450">POWER(AE142,BE$1)</f>
        <v>0.2070003253</v>
      </c>
      <c r="BF142" s="73">
        <f t="shared" si="2450"/>
        <v>6.022474496</v>
      </c>
      <c r="BG142" s="74">
        <f t="shared" si="56"/>
        <v>1.24665418</v>
      </c>
      <c r="BH142" s="75">
        <f t="shared" si="57"/>
        <v>-11.21988762</v>
      </c>
      <c r="BI142" s="75">
        <f t="shared" si="58"/>
        <v>0</v>
      </c>
      <c r="BJ142" s="75">
        <f t="shared" si="59"/>
        <v>3.141592654</v>
      </c>
      <c r="BK142" s="75">
        <f t="shared" si="60"/>
        <v>11.21988762</v>
      </c>
      <c r="BL142" s="50">
        <f t="shared" si="61"/>
        <v>0</v>
      </c>
      <c r="BM142" s="72">
        <f t="shared" si="62"/>
        <v>0</v>
      </c>
      <c r="BN142" s="72">
        <f t="shared" si="63"/>
        <v>0</v>
      </c>
      <c r="BO142" s="72">
        <f t="shared" si="64"/>
        <v>0</v>
      </c>
      <c r="BP142" s="73">
        <f t="shared" si="65"/>
        <v>0.1817075242</v>
      </c>
      <c r="BQ142" s="74">
        <f t="shared" si="66"/>
        <v>0.1817075242</v>
      </c>
      <c r="BR142" s="75">
        <f t="shared" si="67"/>
        <v>-4.906103152</v>
      </c>
      <c r="BS142" s="75">
        <f t="shared" si="68"/>
        <v>0</v>
      </c>
      <c r="BT142" s="75">
        <f t="shared" si="69"/>
        <v>3.141592654</v>
      </c>
      <c r="BU142" s="75">
        <f t="shared" si="70"/>
        <v>4.906103152</v>
      </c>
      <c r="BV142" s="76">
        <f t="shared" ref="BV142:BW142" si="2451">AV142+BH142+BR142</f>
        <v>-16.1082512</v>
      </c>
      <c r="BW142" s="76">
        <f t="shared" si="2451"/>
        <v>0</v>
      </c>
      <c r="BX142" s="76">
        <f t="shared" si="72"/>
        <v>3.141592654</v>
      </c>
      <c r="BY142" s="77">
        <f t="shared" si="73"/>
        <v>16.1082512</v>
      </c>
      <c r="BZ142" s="50">
        <f t="shared" ref="BZ142:CA142" si="2452">BZ$1*AA142</f>
        <v>6.283185307</v>
      </c>
      <c r="CA142" s="50">
        <f t="shared" si="2452"/>
        <v>0</v>
      </c>
      <c r="CB142" s="72">
        <f t="shared" si="75"/>
        <v>6.283185307</v>
      </c>
      <c r="CC142" s="72">
        <f t="shared" si="76"/>
        <v>0</v>
      </c>
      <c r="CD142" s="72">
        <f t="shared" si="77"/>
        <v>0</v>
      </c>
      <c r="CE142" s="73">
        <f t="shared" ref="CE142:CF142" si="2453">POWER(AE142,CE$1)</f>
        <v>0.04284913469</v>
      </c>
      <c r="CF142" s="73">
        <f t="shared" si="2453"/>
        <v>36.27019905</v>
      </c>
      <c r="CG142" s="74">
        <f t="shared" si="79"/>
        <v>1.554146644</v>
      </c>
      <c r="CH142" s="75">
        <f t="shared" si="80"/>
        <v>-1.554146644</v>
      </c>
      <c r="CI142" s="75">
        <f t="shared" si="81"/>
        <v>0</v>
      </c>
      <c r="CJ142" s="75">
        <f t="shared" si="82"/>
        <v>3.141592654</v>
      </c>
      <c r="CK142" s="75">
        <f t="shared" si="83"/>
        <v>1.554146644</v>
      </c>
      <c r="CL142" s="50">
        <f t="shared" si="84"/>
        <v>0</v>
      </c>
      <c r="CM142" s="72">
        <f t="shared" si="85"/>
        <v>0</v>
      </c>
      <c r="CN142" s="72">
        <f t="shared" si="86"/>
        <v>0</v>
      </c>
      <c r="CO142" s="72">
        <f t="shared" si="87"/>
        <v>0</v>
      </c>
      <c r="CP142" s="73">
        <f t="shared" si="88"/>
        <v>218.4363487</v>
      </c>
      <c r="CQ142" s="74">
        <f t="shared" si="89"/>
        <v>218.4363487</v>
      </c>
      <c r="CR142" s="75">
        <f t="shared" si="90"/>
        <v>873.745395</v>
      </c>
      <c r="CS142" s="75">
        <f t="shared" si="91"/>
        <v>0</v>
      </c>
      <c r="CT142" s="75">
        <f t="shared" si="92"/>
        <v>0</v>
      </c>
      <c r="CU142" s="75">
        <f t="shared" si="93"/>
        <v>873.745395</v>
      </c>
      <c r="CV142" s="50">
        <f t="shared" si="94"/>
        <v>9.424777961</v>
      </c>
      <c r="CW142" s="50">
        <f t="shared" si="95"/>
        <v>0</v>
      </c>
      <c r="CX142" s="72">
        <f t="shared" si="96"/>
        <v>9.424777961</v>
      </c>
      <c r="CY142" s="72">
        <f t="shared" si="97"/>
        <v>3.141592654</v>
      </c>
      <c r="CZ142" s="72">
        <f t="shared" si="98"/>
        <v>3.141592654</v>
      </c>
      <c r="DA142" s="73">
        <f t="shared" si="99"/>
        <v>0.008869784822</v>
      </c>
      <c r="DB142" s="73">
        <f t="shared" si="100"/>
        <v>0.1817075242</v>
      </c>
      <c r="DC142" s="74">
        <f t="shared" si="101"/>
        <v>0.00161170664</v>
      </c>
      <c r="DD142" s="75">
        <f t="shared" si="102"/>
        <v>-0.006446826559</v>
      </c>
      <c r="DE142" s="75">
        <f t="shared" si="103"/>
        <v>0</v>
      </c>
      <c r="DF142" s="75">
        <f t="shared" si="104"/>
        <v>3.141592654</v>
      </c>
      <c r="DG142" s="75">
        <f t="shared" si="105"/>
        <v>0.006446826559</v>
      </c>
      <c r="DH142" s="50">
        <f t="shared" ref="DH142:DJ142" si="2454">DH$1*AA142</f>
        <v>3.141592654</v>
      </c>
      <c r="DI142" s="50">
        <f t="shared" si="2454"/>
        <v>0</v>
      </c>
      <c r="DJ142" s="50">
        <f t="shared" si="2454"/>
        <v>0</v>
      </c>
      <c r="DK142" s="72">
        <f t="shared" si="107"/>
        <v>3.141592654</v>
      </c>
      <c r="DL142" s="72">
        <f t="shared" si="108"/>
        <v>3.141592654</v>
      </c>
      <c r="DM142" s="72">
        <f t="shared" si="109"/>
        <v>3.141592654</v>
      </c>
      <c r="DN142" s="73">
        <f t="shared" ref="DN142:DP142" si="2455">POWER(AE142,DN$1)</f>
        <v>0.2070003253</v>
      </c>
      <c r="DO142" s="73">
        <f t="shared" si="2455"/>
        <v>6.022474496</v>
      </c>
      <c r="DP142" s="73">
        <f t="shared" si="2455"/>
        <v>0.1817075242</v>
      </c>
      <c r="DQ142" s="74">
        <f t="shared" si="111"/>
        <v>0.2265264445</v>
      </c>
      <c r="DR142" s="75">
        <f t="shared" si="112"/>
        <v>4.077476001</v>
      </c>
      <c r="DS142" s="75">
        <f t="shared" si="113"/>
        <v>0</v>
      </c>
      <c r="DT142" s="75">
        <f t="shared" si="114"/>
        <v>0</v>
      </c>
      <c r="DU142" s="75">
        <f t="shared" si="115"/>
        <v>4.077476001</v>
      </c>
      <c r="DV142" s="50">
        <f t="shared" si="116"/>
        <v>0</v>
      </c>
      <c r="DW142" s="72">
        <f t="shared" si="117"/>
        <v>0</v>
      </c>
      <c r="DX142" s="72">
        <f t="shared" si="118"/>
        <v>0</v>
      </c>
      <c r="DY142" s="72">
        <f t="shared" si="119"/>
        <v>0</v>
      </c>
      <c r="DZ142" s="73">
        <f t="shared" si="120"/>
        <v>0.03301762434</v>
      </c>
      <c r="EA142" s="74">
        <f t="shared" si="121"/>
        <v>0.03301762434</v>
      </c>
      <c r="EB142" s="75">
        <f t="shared" si="122"/>
        <v>0.891475857</v>
      </c>
      <c r="EC142" s="75">
        <f t="shared" si="123"/>
        <v>0</v>
      </c>
      <c r="ED142" s="75">
        <f t="shared" si="124"/>
        <v>0</v>
      </c>
      <c r="EE142" s="75">
        <f t="shared" si="125"/>
        <v>0.891475857</v>
      </c>
      <c r="EF142" s="76">
        <f t="shared" ref="EF142:EG142" si="2456">CH142+CR142+DD142+DR142+EB142</f>
        <v>877.1537534</v>
      </c>
      <c r="EG142" s="76">
        <f t="shared" si="2456"/>
        <v>0</v>
      </c>
      <c r="EH142" s="76">
        <f t="shared" si="127"/>
        <v>0</v>
      </c>
      <c r="EI142" s="77">
        <f t="shared" si="128"/>
        <v>877.1537534</v>
      </c>
      <c r="EJ142" s="50">
        <f t="shared" si="129"/>
        <v>0</v>
      </c>
      <c r="EK142" s="72">
        <f t="shared" si="130"/>
        <v>0</v>
      </c>
      <c r="EL142" s="72">
        <f t="shared" si="131"/>
        <v>0</v>
      </c>
      <c r="EM142" s="72">
        <f t="shared" si="132"/>
        <v>0</v>
      </c>
      <c r="EN142" s="73">
        <f t="shared" si="133"/>
        <v>29.61678162</v>
      </c>
      <c r="EO142" s="74">
        <f t="shared" si="134"/>
        <v>29.61678162</v>
      </c>
      <c r="EP142" s="75">
        <f t="shared" si="135"/>
        <v>153.8933116</v>
      </c>
      <c r="EQ142" s="75">
        <f t="shared" si="136"/>
        <v>0</v>
      </c>
      <c r="ER142" s="75">
        <f t="shared" si="137"/>
        <v>0</v>
      </c>
      <c r="ES142" s="75">
        <f t="shared" si="138"/>
        <v>153.8933116</v>
      </c>
      <c r="ET142" s="76">
        <f t="shared" ref="ET142:EU142" si="2457">BV142+EP142</f>
        <v>137.7850604</v>
      </c>
      <c r="EU142" s="76">
        <f t="shared" si="2457"/>
        <v>0</v>
      </c>
      <c r="EV142" s="76">
        <f t="shared" si="140"/>
        <v>0</v>
      </c>
      <c r="EW142" s="77">
        <f t="shared" si="141"/>
        <v>137.7850604</v>
      </c>
      <c r="EX142" s="50">
        <f t="shared" si="142"/>
        <v>0</v>
      </c>
      <c r="EY142" s="72">
        <f t="shared" si="143"/>
        <v>0</v>
      </c>
      <c r="EZ142" s="72">
        <f t="shared" si="144"/>
        <v>0</v>
      </c>
      <c r="FA142" s="72">
        <f t="shared" si="145"/>
        <v>0</v>
      </c>
      <c r="FB142" s="73">
        <f t="shared" si="146"/>
        <v>5.164964929</v>
      </c>
      <c r="FC142" s="74">
        <f t="shared" si="147"/>
        <v>5.164964929</v>
      </c>
      <c r="FD142" s="75">
        <f t="shared" si="148"/>
        <v>1.36647846</v>
      </c>
      <c r="FE142" s="75">
        <f t="shared" si="149"/>
        <v>0</v>
      </c>
      <c r="FF142" s="75">
        <f t="shared" si="150"/>
        <v>0</v>
      </c>
      <c r="FG142" s="75">
        <f t="shared" si="151"/>
        <v>1.36647846</v>
      </c>
      <c r="FH142" s="50">
        <f t="shared" si="152"/>
        <v>6.283185307</v>
      </c>
      <c r="FI142" s="72">
        <f t="shared" si="153"/>
        <v>6.283185307</v>
      </c>
      <c r="FJ142" s="72">
        <f t="shared" si="154"/>
        <v>0</v>
      </c>
      <c r="FK142" s="72">
        <f t="shared" si="155"/>
        <v>0</v>
      </c>
      <c r="FL142" s="73">
        <f t="shared" si="156"/>
        <v>0.04284913469</v>
      </c>
      <c r="FM142" s="74">
        <f t="shared" si="157"/>
        <v>0.04284913469</v>
      </c>
      <c r="FN142" s="75">
        <f t="shared" si="158"/>
        <v>-0.04284913469</v>
      </c>
      <c r="FO142" s="75">
        <f t="shared" si="159"/>
        <v>0</v>
      </c>
      <c r="FP142" s="75">
        <f t="shared" si="160"/>
        <v>3.141592654</v>
      </c>
      <c r="FQ142" s="75">
        <f t="shared" si="161"/>
        <v>0.04284913469</v>
      </c>
      <c r="FR142" s="76">
        <f t="shared" si="162"/>
        <v>18.02457435</v>
      </c>
      <c r="FS142" s="76">
        <f t="shared" si="163"/>
        <v>0</v>
      </c>
      <c r="FT142" s="76">
        <f t="shared" si="164"/>
        <v>0</v>
      </c>
      <c r="FU142" s="77">
        <f t="shared" si="165"/>
        <v>18.02457435</v>
      </c>
      <c r="FV142" s="50">
        <f t="shared" si="166"/>
        <v>0</v>
      </c>
      <c r="FW142" s="50">
        <f t="shared" si="167"/>
        <v>0</v>
      </c>
      <c r="FX142" s="72">
        <f t="shared" si="168"/>
        <v>0</v>
      </c>
      <c r="FY142" s="72">
        <f t="shared" si="169"/>
        <v>0</v>
      </c>
      <c r="FZ142" s="72">
        <f t="shared" si="170"/>
        <v>0</v>
      </c>
      <c r="GA142" s="73">
        <f t="shared" si="171"/>
        <v>18.02457435</v>
      </c>
      <c r="GB142" s="73">
        <f t="shared" si="172"/>
        <v>0.7318080958</v>
      </c>
      <c r="GC142" s="74">
        <f t="shared" si="173"/>
        <v>13.19052944</v>
      </c>
      <c r="GD142" s="75">
        <f t="shared" si="174"/>
        <v>1.465614382</v>
      </c>
      <c r="GE142" s="75">
        <f t="shared" si="175"/>
        <v>0</v>
      </c>
      <c r="GF142" s="75">
        <f t="shared" si="176"/>
        <v>0</v>
      </c>
      <c r="GG142" s="75">
        <f t="shared" si="177"/>
        <v>1.465614382</v>
      </c>
      <c r="GH142" s="78">
        <f t="shared" si="178"/>
        <v>-0.5</v>
      </c>
      <c r="GI142" s="78">
        <f t="shared" si="179"/>
        <v>-0.8660254038</v>
      </c>
      <c r="GJ142" s="78">
        <f t="shared" si="180"/>
        <v>-2.094395102</v>
      </c>
      <c r="GK142" s="78">
        <f t="shared" si="181"/>
        <v>1</v>
      </c>
      <c r="GL142" s="79">
        <f t="shared" si="182"/>
        <v>-0.5</v>
      </c>
      <c r="GM142" s="79">
        <f t="shared" si="183"/>
        <v>0.8660254038</v>
      </c>
      <c r="GN142" s="79">
        <f t="shared" si="184"/>
        <v>2.094395102</v>
      </c>
      <c r="GO142" s="79">
        <f t="shared" si="185"/>
        <v>1</v>
      </c>
      <c r="GP142" s="50">
        <f t="shared" si="186"/>
        <v>-2.094395102</v>
      </c>
      <c r="GQ142" s="50">
        <f t="shared" si="187"/>
        <v>0</v>
      </c>
      <c r="GR142" s="72">
        <f t="shared" si="188"/>
        <v>-2.094395102</v>
      </c>
      <c r="GS142" s="72">
        <f t="shared" si="189"/>
        <v>-2.094395102</v>
      </c>
      <c r="GT142" s="72">
        <f t="shared" si="190"/>
        <v>-2.094395102</v>
      </c>
      <c r="GU142" s="73">
        <f t="shared" si="191"/>
        <v>1</v>
      </c>
      <c r="GV142" s="73">
        <f t="shared" si="192"/>
        <v>1.36647846</v>
      </c>
      <c r="GW142" s="74">
        <f t="shared" si="193"/>
        <v>1.36647846</v>
      </c>
      <c r="GX142" s="75">
        <f t="shared" si="194"/>
        <v>-0.6832392301</v>
      </c>
      <c r="GY142" s="75">
        <f t="shared" si="195"/>
        <v>-1.18340506</v>
      </c>
      <c r="GZ142" s="75">
        <f t="shared" si="196"/>
        <v>-2.094395102</v>
      </c>
      <c r="HA142" s="75">
        <f t="shared" si="197"/>
        <v>1.36647846</v>
      </c>
      <c r="HB142" s="50">
        <f t="shared" si="198"/>
        <v>2.094395102</v>
      </c>
      <c r="HC142" s="50">
        <f t="shared" si="199"/>
        <v>0</v>
      </c>
      <c r="HD142" s="72">
        <f t="shared" si="200"/>
        <v>2.094395102</v>
      </c>
      <c r="HE142" s="72">
        <f t="shared" si="201"/>
        <v>2.094395102</v>
      </c>
      <c r="HF142" s="72">
        <f t="shared" si="202"/>
        <v>2.094395102</v>
      </c>
      <c r="HG142" s="73">
        <f t="shared" si="203"/>
        <v>1</v>
      </c>
      <c r="HH142" s="73">
        <f t="shared" si="204"/>
        <v>1.465614382</v>
      </c>
      <c r="HI142" s="74">
        <f t="shared" si="205"/>
        <v>1.465614382</v>
      </c>
      <c r="HJ142" s="75">
        <f t="shared" si="206"/>
        <v>-0.7328071908</v>
      </c>
      <c r="HK142" s="75">
        <f t="shared" si="207"/>
        <v>1.269259287</v>
      </c>
      <c r="HL142" s="75">
        <f t="shared" si="208"/>
        <v>2.094395102</v>
      </c>
      <c r="HM142" s="75">
        <f t="shared" si="209"/>
        <v>1.465614382</v>
      </c>
      <c r="HN142" s="50">
        <f t="shared" si="210"/>
        <v>2.094395102</v>
      </c>
      <c r="HO142" s="50">
        <f t="shared" si="211"/>
        <v>0</v>
      </c>
      <c r="HP142" s="72">
        <f t="shared" si="212"/>
        <v>2.094395102</v>
      </c>
      <c r="HQ142" s="72">
        <f t="shared" si="213"/>
        <v>2.094395102</v>
      </c>
      <c r="HR142" s="72">
        <f t="shared" si="214"/>
        <v>2.094395102</v>
      </c>
      <c r="HS142" s="73">
        <f t="shared" si="215"/>
        <v>1</v>
      </c>
      <c r="HT142" s="73">
        <f t="shared" si="216"/>
        <v>1.36647846</v>
      </c>
      <c r="HU142" s="74">
        <f t="shared" si="217"/>
        <v>1.36647846</v>
      </c>
      <c r="HV142" s="75">
        <f t="shared" si="218"/>
        <v>-0.6832392301</v>
      </c>
      <c r="HW142" s="75">
        <f t="shared" si="219"/>
        <v>1.18340506</v>
      </c>
      <c r="HX142" s="75">
        <f t="shared" si="220"/>
        <v>2.094395102</v>
      </c>
      <c r="HY142" s="75">
        <f t="shared" si="221"/>
        <v>1.36647846</v>
      </c>
      <c r="HZ142" s="50">
        <f t="shared" si="222"/>
        <v>-2.094395102</v>
      </c>
      <c r="IA142" s="50">
        <f t="shared" si="223"/>
        <v>0</v>
      </c>
      <c r="IB142" s="72">
        <f t="shared" si="224"/>
        <v>-2.094395102</v>
      </c>
      <c r="IC142" s="72">
        <f t="shared" si="225"/>
        <v>-2.094395102</v>
      </c>
      <c r="ID142" s="72">
        <f t="shared" si="226"/>
        <v>-2.094395102</v>
      </c>
      <c r="IE142" s="73">
        <f t="shared" si="227"/>
        <v>1</v>
      </c>
      <c r="IF142" s="73">
        <f t="shared" si="228"/>
        <v>1.465614382</v>
      </c>
      <c r="IG142" s="74">
        <f t="shared" si="229"/>
        <v>1.465614382</v>
      </c>
      <c r="IH142" s="75">
        <f t="shared" si="230"/>
        <v>-0.7328071908</v>
      </c>
      <c r="II142" s="75">
        <f t="shared" si="231"/>
        <v>-1.269259287</v>
      </c>
      <c r="IJ142" s="75">
        <f t="shared" si="232"/>
        <v>-2.094395102</v>
      </c>
      <c r="IK142" s="75">
        <f t="shared" si="233"/>
        <v>1.465614382</v>
      </c>
    </row>
    <row r="143" ht="12.75" customHeight="1">
      <c r="A143" s="80">
        <f>'Cubic Input'!P147</f>
        <v>0.1421007032</v>
      </c>
      <c r="B143" s="80">
        <f>'Cubic Input'!Q147</f>
        <v>-0.5970911386</v>
      </c>
      <c r="C143" s="80">
        <f>'Cubic Input'!R147</f>
        <v>0.8399366618</v>
      </c>
      <c r="D143" s="80">
        <f>'Cubic Input'!S147</f>
        <v>-0.02130992597</v>
      </c>
      <c r="E143" s="80">
        <f t="shared" ref="E143:H143" si="2458">0</f>
        <v>0</v>
      </c>
      <c r="F143" s="80">
        <f t="shared" si="2458"/>
        <v>0</v>
      </c>
      <c r="G143" s="80">
        <f t="shared" si="2458"/>
        <v>0</v>
      </c>
      <c r="H143" s="81">
        <f t="shared" si="2458"/>
        <v>0</v>
      </c>
      <c r="I143" s="65">
        <f>'Cubic Input'!M147</f>
        <v>0.03397237392</v>
      </c>
      <c r="J143" s="66">
        <f t="shared" si="27"/>
        <v>0.02584270646</v>
      </c>
      <c r="K143" s="66">
        <f t="shared" si="28"/>
        <v>2.088022292</v>
      </c>
      <c r="L143" s="67">
        <f t="shared" si="29"/>
        <v>0.02584270646</v>
      </c>
      <c r="M143" s="67">
        <f t="shared" si="30"/>
        <v>0.0000000003171455567</v>
      </c>
      <c r="N143" s="68">
        <f t="shared" si="31"/>
        <v>2.088022292</v>
      </c>
      <c r="O143" s="68">
        <f t="shared" si="32"/>
        <v>-1.201290008</v>
      </c>
      <c r="P143" s="69">
        <f t="shared" si="33"/>
        <v>2.088022293</v>
      </c>
      <c r="Q143" s="69">
        <f t="shared" si="34"/>
        <v>1.201290008</v>
      </c>
      <c r="R143" s="70">
        <f t="shared" ref="R143:U143" si="2459">ATAN2(A143,E143)</f>
        <v>0</v>
      </c>
      <c r="S143" s="70">
        <f t="shared" si="2459"/>
        <v>3.141592654</v>
      </c>
      <c r="T143" s="70">
        <f t="shared" si="2459"/>
        <v>0</v>
      </c>
      <c r="U143" s="70">
        <f t="shared" si="2459"/>
        <v>3.141592654</v>
      </c>
      <c r="V143" s="70">
        <f t="shared" ref="V143:Y143" si="2460">SQRT(POWER(A143,2)+POWER(E143,2))</f>
        <v>0.1421007032</v>
      </c>
      <c r="W143" s="70">
        <f t="shared" si="2460"/>
        <v>0.5970911386</v>
      </c>
      <c r="X143" s="70">
        <f t="shared" si="2460"/>
        <v>0.8399366618</v>
      </c>
      <c r="Y143" s="70">
        <f t="shared" si="2460"/>
        <v>0.02130992597</v>
      </c>
      <c r="Z143" s="71">
        <f t="shared" ref="Z143:AC143" si="2461">R143-$R143</f>
        <v>0</v>
      </c>
      <c r="AA143" s="71">
        <f t="shared" si="2461"/>
        <v>3.141592654</v>
      </c>
      <c r="AB143" s="71">
        <f t="shared" si="2461"/>
        <v>0</v>
      </c>
      <c r="AC143" s="71">
        <f t="shared" si="2461"/>
        <v>3.141592654</v>
      </c>
      <c r="AD143" s="71">
        <f t="shared" ref="AD143:AG143" si="2462">V143/$V143</f>
        <v>1</v>
      </c>
      <c r="AE143" s="71">
        <f t="shared" si="2462"/>
        <v>4.201887291</v>
      </c>
      <c r="AF143" s="71">
        <f t="shared" si="2462"/>
        <v>5.910855071</v>
      </c>
      <c r="AG143" s="71">
        <f t="shared" si="2462"/>
        <v>0.1499635505</v>
      </c>
      <c r="AH143" s="80">
        <f t="shared" ref="AH143:AK143" si="2463">AD143*COS(Z143)</f>
        <v>1</v>
      </c>
      <c r="AI143" s="80">
        <f t="shared" si="2463"/>
        <v>-4.201887291</v>
      </c>
      <c r="AJ143" s="80">
        <f t="shared" si="2463"/>
        <v>5.910855071</v>
      </c>
      <c r="AK143" s="80">
        <f t="shared" si="2463"/>
        <v>-0.1499635505</v>
      </c>
      <c r="AL143" s="80">
        <f t="shared" ref="AL143:AO143" si="2464">AD143*SIN(Z143)</f>
        <v>0</v>
      </c>
      <c r="AM143" s="80">
        <f t="shared" si="2464"/>
        <v>0</v>
      </c>
      <c r="AN143" s="80">
        <f t="shared" si="2464"/>
        <v>0</v>
      </c>
      <c r="AO143" s="80">
        <f t="shared" si="2464"/>
        <v>0</v>
      </c>
      <c r="AP143" s="50">
        <f t="shared" si="41"/>
        <v>9.424777961</v>
      </c>
      <c r="AQ143" s="72">
        <f t="shared" si="42"/>
        <v>9.424777961</v>
      </c>
      <c r="AR143" s="72">
        <f t="shared" si="43"/>
        <v>3.141592654</v>
      </c>
      <c r="AS143" s="72">
        <f t="shared" si="44"/>
        <v>3.141592654</v>
      </c>
      <c r="AT143" s="73">
        <f t="shared" si="45"/>
        <v>74.18792033</v>
      </c>
      <c r="AU143" s="74">
        <f t="shared" si="46"/>
        <v>74.18792033</v>
      </c>
      <c r="AV143" s="75">
        <f t="shared" si="47"/>
        <v>148.3758407</v>
      </c>
      <c r="AW143" s="75">
        <f t="shared" si="48"/>
        <v>0</v>
      </c>
      <c r="AX143" s="75">
        <f t="shared" si="49"/>
        <v>0</v>
      </c>
      <c r="AY143" s="75">
        <f t="shared" si="50"/>
        <v>148.3758407</v>
      </c>
      <c r="AZ143" s="50">
        <f t="shared" ref="AZ143:BA143" si="2465">AZ$1*AA143</f>
        <v>3.141592654</v>
      </c>
      <c r="BA143" s="50">
        <f t="shared" si="2465"/>
        <v>0</v>
      </c>
      <c r="BB143" s="72">
        <f t="shared" si="52"/>
        <v>3.141592654</v>
      </c>
      <c r="BC143" s="72">
        <f t="shared" si="53"/>
        <v>3.141592654</v>
      </c>
      <c r="BD143" s="72">
        <f t="shared" si="54"/>
        <v>3.141592654</v>
      </c>
      <c r="BE143" s="73">
        <f t="shared" ref="BE143:BF143" si="2466">POWER(AE143,BE$1)</f>
        <v>4.201887291</v>
      </c>
      <c r="BF143" s="73">
        <f t="shared" si="2466"/>
        <v>5.910855071</v>
      </c>
      <c r="BG143" s="74">
        <f t="shared" si="56"/>
        <v>24.8367468</v>
      </c>
      <c r="BH143" s="75">
        <f t="shared" si="57"/>
        <v>-223.5307212</v>
      </c>
      <c r="BI143" s="75">
        <f t="shared" si="58"/>
        <v>0</v>
      </c>
      <c r="BJ143" s="75">
        <f t="shared" si="59"/>
        <v>3.141592654</v>
      </c>
      <c r="BK143" s="75">
        <f t="shared" si="60"/>
        <v>223.5307212</v>
      </c>
      <c r="BL143" s="50">
        <f t="shared" si="61"/>
        <v>3.141592654</v>
      </c>
      <c r="BM143" s="72">
        <f t="shared" si="62"/>
        <v>3.141592654</v>
      </c>
      <c r="BN143" s="72">
        <f t="shared" si="63"/>
        <v>3.141592654</v>
      </c>
      <c r="BO143" s="72">
        <f t="shared" si="64"/>
        <v>3.141592654</v>
      </c>
      <c r="BP143" s="73">
        <f t="shared" si="65"/>
        <v>0.1499635505</v>
      </c>
      <c r="BQ143" s="74">
        <f t="shared" si="66"/>
        <v>0.1499635505</v>
      </c>
      <c r="BR143" s="75">
        <f t="shared" si="67"/>
        <v>4.049015863</v>
      </c>
      <c r="BS143" s="75">
        <f t="shared" si="68"/>
        <v>0</v>
      </c>
      <c r="BT143" s="75">
        <f t="shared" si="69"/>
        <v>0</v>
      </c>
      <c r="BU143" s="75">
        <f t="shared" si="70"/>
        <v>4.049015863</v>
      </c>
      <c r="BV143" s="76">
        <f t="shared" ref="BV143:BW143" si="2467">AV143+BH143+BR143</f>
        <v>-71.10586468</v>
      </c>
      <c r="BW143" s="76">
        <f t="shared" si="2467"/>
        <v>0</v>
      </c>
      <c r="BX143" s="76">
        <f t="shared" si="72"/>
        <v>3.141592654</v>
      </c>
      <c r="BY143" s="77">
        <f t="shared" si="73"/>
        <v>71.10586468</v>
      </c>
      <c r="BZ143" s="50">
        <f t="shared" ref="BZ143:CA143" si="2468">BZ$1*AA143</f>
        <v>6.283185307</v>
      </c>
      <c r="CA143" s="50">
        <f t="shared" si="2468"/>
        <v>0</v>
      </c>
      <c r="CB143" s="72">
        <f t="shared" si="75"/>
        <v>6.283185307</v>
      </c>
      <c r="CC143" s="72">
        <f t="shared" si="76"/>
        <v>0</v>
      </c>
      <c r="CD143" s="72">
        <f t="shared" si="77"/>
        <v>0</v>
      </c>
      <c r="CE143" s="73">
        <f t="shared" ref="CE143:CF143" si="2469">POWER(AE143,CE$1)</f>
        <v>17.65585681</v>
      </c>
      <c r="CF143" s="73">
        <f t="shared" si="2469"/>
        <v>34.93820767</v>
      </c>
      <c r="CG143" s="74">
        <f t="shared" si="79"/>
        <v>616.8639916</v>
      </c>
      <c r="CH143" s="75">
        <f t="shared" si="80"/>
        <v>-616.8639916</v>
      </c>
      <c r="CI143" s="75">
        <f t="shared" si="81"/>
        <v>0</v>
      </c>
      <c r="CJ143" s="75">
        <f t="shared" si="82"/>
        <v>3.141592654</v>
      </c>
      <c r="CK143" s="75">
        <f t="shared" si="83"/>
        <v>616.8639916</v>
      </c>
      <c r="CL143" s="50">
        <f t="shared" si="84"/>
        <v>0</v>
      </c>
      <c r="CM143" s="72">
        <f t="shared" si="85"/>
        <v>0</v>
      </c>
      <c r="CN143" s="72">
        <f t="shared" si="86"/>
        <v>0</v>
      </c>
      <c r="CO143" s="72">
        <f t="shared" si="87"/>
        <v>0</v>
      </c>
      <c r="CP143" s="73">
        <f t="shared" si="88"/>
        <v>206.5146819</v>
      </c>
      <c r="CQ143" s="74">
        <f t="shared" si="89"/>
        <v>206.5146819</v>
      </c>
      <c r="CR143" s="75">
        <f t="shared" si="90"/>
        <v>826.0587277</v>
      </c>
      <c r="CS143" s="75">
        <f t="shared" si="91"/>
        <v>0</v>
      </c>
      <c r="CT143" s="75">
        <f t="shared" si="92"/>
        <v>0</v>
      </c>
      <c r="CU143" s="75">
        <f t="shared" si="93"/>
        <v>826.0587277</v>
      </c>
      <c r="CV143" s="50">
        <f t="shared" si="94"/>
        <v>9.424777961</v>
      </c>
      <c r="CW143" s="50">
        <f t="shared" si="95"/>
        <v>3.141592654</v>
      </c>
      <c r="CX143" s="72">
        <f t="shared" si="96"/>
        <v>12.56637061</v>
      </c>
      <c r="CY143" s="72">
        <f t="shared" si="97"/>
        <v>0</v>
      </c>
      <c r="CZ143" s="72">
        <f t="shared" si="98"/>
        <v>0</v>
      </c>
      <c r="DA143" s="73">
        <f t="shared" si="99"/>
        <v>74.18792033</v>
      </c>
      <c r="DB143" s="73">
        <f t="shared" si="100"/>
        <v>0.1499635505</v>
      </c>
      <c r="DC143" s="74">
        <f t="shared" si="101"/>
        <v>11.12548394</v>
      </c>
      <c r="DD143" s="75">
        <f t="shared" si="102"/>
        <v>44.50193574</v>
      </c>
      <c r="DE143" s="75">
        <f t="shared" si="103"/>
        <v>0</v>
      </c>
      <c r="DF143" s="75">
        <f t="shared" si="104"/>
        <v>0</v>
      </c>
      <c r="DG143" s="75">
        <f t="shared" si="105"/>
        <v>44.50193574</v>
      </c>
      <c r="DH143" s="50">
        <f t="shared" ref="DH143:DJ143" si="2470">DH$1*AA143</f>
        <v>3.141592654</v>
      </c>
      <c r="DI143" s="50">
        <f t="shared" si="2470"/>
        <v>0</v>
      </c>
      <c r="DJ143" s="50">
        <f t="shared" si="2470"/>
        <v>3.141592654</v>
      </c>
      <c r="DK143" s="72">
        <f t="shared" si="107"/>
        <v>6.283185307</v>
      </c>
      <c r="DL143" s="72">
        <f t="shared" si="108"/>
        <v>0</v>
      </c>
      <c r="DM143" s="72">
        <f t="shared" si="109"/>
        <v>0</v>
      </c>
      <c r="DN143" s="73">
        <f t="shared" ref="DN143:DP143" si="2471">POWER(AE143,DN$1)</f>
        <v>4.201887291</v>
      </c>
      <c r="DO143" s="73">
        <f t="shared" si="2471"/>
        <v>5.910855071</v>
      </c>
      <c r="DP143" s="73">
        <f t="shared" si="2471"/>
        <v>0.1499635505</v>
      </c>
      <c r="DQ143" s="74">
        <f t="shared" si="111"/>
        <v>3.724606732</v>
      </c>
      <c r="DR143" s="75">
        <f t="shared" si="112"/>
        <v>-67.04292118</v>
      </c>
      <c r="DS143" s="75">
        <f t="shared" si="113"/>
        <v>0</v>
      </c>
      <c r="DT143" s="75">
        <f t="shared" si="114"/>
        <v>3.141592654</v>
      </c>
      <c r="DU143" s="75">
        <f t="shared" si="115"/>
        <v>67.04292118</v>
      </c>
      <c r="DV143" s="50">
        <f t="shared" si="116"/>
        <v>6.283185307</v>
      </c>
      <c r="DW143" s="72">
        <f t="shared" si="117"/>
        <v>6.283185307</v>
      </c>
      <c r="DX143" s="72">
        <f t="shared" si="118"/>
        <v>0</v>
      </c>
      <c r="DY143" s="72">
        <f t="shared" si="119"/>
        <v>0</v>
      </c>
      <c r="DZ143" s="73">
        <f t="shared" si="120"/>
        <v>0.02248906647</v>
      </c>
      <c r="EA143" s="74">
        <f t="shared" si="121"/>
        <v>0.02248906647</v>
      </c>
      <c r="EB143" s="75">
        <f t="shared" si="122"/>
        <v>0.6072047947</v>
      </c>
      <c r="EC143" s="75">
        <f t="shared" si="123"/>
        <v>0</v>
      </c>
      <c r="ED143" s="75">
        <f t="shared" si="124"/>
        <v>0</v>
      </c>
      <c r="EE143" s="75">
        <f t="shared" si="125"/>
        <v>0.6072047947</v>
      </c>
      <c r="EF143" s="76">
        <f t="shared" ref="EF143:EG143" si="2472">CH143+CR143+DD143+DR143+EB143</f>
        <v>187.2609555</v>
      </c>
      <c r="EG143" s="76">
        <f t="shared" si="2472"/>
        <v>0</v>
      </c>
      <c r="EH143" s="76">
        <f t="shared" si="127"/>
        <v>0</v>
      </c>
      <c r="EI143" s="77">
        <f t="shared" si="128"/>
        <v>187.2609555</v>
      </c>
      <c r="EJ143" s="50">
        <f t="shared" si="129"/>
        <v>0</v>
      </c>
      <c r="EK143" s="72">
        <f t="shared" si="130"/>
        <v>0</v>
      </c>
      <c r="EL143" s="72">
        <f t="shared" si="131"/>
        <v>0</v>
      </c>
      <c r="EM143" s="72">
        <f t="shared" si="132"/>
        <v>0</v>
      </c>
      <c r="EN143" s="73">
        <f t="shared" si="133"/>
        <v>13.68433248</v>
      </c>
      <c r="EO143" s="74">
        <f t="shared" si="134"/>
        <v>13.68433248</v>
      </c>
      <c r="EP143" s="75">
        <f t="shared" si="135"/>
        <v>71.10587738</v>
      </c>
      <c r="EQ143" s="75">
        <f t="shared" si="136"/>
        <v>0</v>
      </c>
      <c r="ER143" s="75">
        <f t="shared" si="137"/>
        <v>0</v>
      </c>
      <c r="ES143" s="75">
        <f t="shared" si="138"/>
        <v>71.10587738</v>
      </c>
      <c r="ET143" s="76">
        <f t="shared" ref="ET143:EU143" si="2473">BV143+EP143</f>
        <v>0.00001269560454</v>
      </c>
      <c r="EU143" s="76">
        <f t="shared" si="2473"/>
        <v>0</v>
      </c>
      <c r="EV143" s="76">
        <f t="shared" si="140"/>
        <v>0.0000000006859032928</v>
      </c>
      <c r="EW143" s="77">
        <f t="shared" si="141"/>
        <v>0.00001269560454</v>
      </c>
      <c r="EX143" s="50">
        <f t="shared" si="142"/>
        <v>0.0000000002286344309</v>
      </c>
      <c r="EY143" s="72">
        <f t="shared" si="143"/>
        <v>0.0000000002286344309</v>
      </c>
      <c r="EZ143" s="72">
        <f t="shared" si="144"/>
        <v>0.0000000002286344309</v>
      </c>
      <c r="FA143" s="72">
        <f t="shared" si="145"/>
        <v>0.0000000002286344309</v>
      </c>
      <c r="FB143" s="73">
        <f t="shared" si="146"/>
        <v>0.02332837361</v>
      </c>
      <c r="FC143" s="74">
        <f t="shared" si="147"/>
        <v>0.02332837361</v>
      </c>
      <c r="FD143" s="75">
        <f t="shared" si="148"/>
        <v>0.006171914134</v>
      </c>
      <c r="FE143" s="75">
        <f t="shared" si="149"/>
        <v>0</v>
      </c>
      <c r="FF143" s="75">
        <f t="shared" si="150"/>
        <v>0.0000000002286344309</v>
      </c>
      <c r="FG143" s="75">
        <f t="shared" si="151"/>
        <v>0.006171914134</v>
      </c>
      <c r="FH143" s="50">
        <f t="shared" si="152"/>
        <v>6.283185307</v>
      </c>
      <c r="FI143" s="72">
        <f t="shared" si="153"/>
        <v>6.283185307</v>
      </c>
      <c r="FJ143" s="72">
        <f t="shared" si="154"/>
        <v>0</v>
      </c>
      <c r="FK143" s="72">
        <f t="shared" si="155"/>
        <v>0</v>
      </c>
      <c r="FL143" s="73">
        <f t="shared" si="156"/>
        <v>17.65585681</v>
      </c>
      <c r="FM143" s="74">
        <f t="shared" si="157"/>
        <v>17.65585681</v>
      </c>
      <c r="FN143" s="75">
        <f t="shared" si="158"/>
        <v>-17.65585681</v>
      </c>
      <c r="FO143" s="75">
        <f t="shared" si="159"/>
        <v>0</v>
      </c>
      <c r="FP143" s="75">
        <f t="shared" si="160"/>
        <v>3.141592654</v>
      </c>
      <c r="FQ143" s="75">
        <f t="shared" si="161"/>
        <v>17.65585681</v>
      </c>
      <c r="FR143" s="76">
        <f t="shared" si="162"/>
        <v>0.07670840471</v>
      </c>
      <c r="FS143" s="76">
        <f t="shared" si="163"/>
        <v>0</v>
      </c>
      <c r="FT143" s="76">
        <f t="shared" si="164"/>
        <v>0</v>
      </c>
      <c r="FU143" s="77">
        <f t="shared" si="165"/>
        <v>0.07670840471</v>
      </c>
      <c r="FV143" s="50">
        <f t="shared" si="166"/>
        <v>0</v>
      </c>
      <c r="FW143" s="50">
        <f t="shared" si="167"/>
        <v>-0.0000000002286344309</v>
      </c>
      <c r="FX143" s="72">
        <f t="shared" si="168"/>
        <v>-0.0000000002286344309</v>
      </c>
      <c r="FY143" s="72">
        <f t="shared" si="169"/>
        <v>-0.0000000002286344309</v>
      </c>
      <c r="FZ143" s="72">
        <f t="shared" si="170"/>
        <v>-0.0000000002286344309</v>
      </c>
      <c r="GA143" s="73">
        <f t="shared" si="171"/>
        <v>0.07670840471</v>
      </c>
      <c r="GB143" s="73">
        <f t="shared" si="172"/>
        <v>162.0242891</v>
      </c>
      <c r="GC143" s="74">
        <f t="shared" si="173"/>
        <v>12.42862474</v>
      </c>
      <c r="GD143" s="75">
        <f t="shared" si="174"/>
        <v>1.380958305</v>
      </c>
      <c r="GE143" s="75">
        <f t="shared" si="175"/>
        <v>-0.0000000003157346162</v>
      </c>
      <c r="GF143" s="75">
        <f t="shared" si="176"/>
        <v>-0.0000000002286344309</v>
      </c>
      <c r="GG143" s="75">
        <f t="shared" si="177"/>
        <v>1.380958305</v>
      </c>
      <c r="GH143" s="78">
        <f t="shared" si="178"/>
        <v>-0.5</v>
      </c>
      <c r="GI143" s="78">
        <f t="shared" si="179"/>
        <v>-0.8660254038</v>
      </c>
      <c r="GJ143" s="78">
        <f t="shared" si="180"/>
        <v>-2.094395102</v>
      </c>
      <c r="GK143" s="78">
        <f t="shared" si="181"/>
        <v>1</v>
      </c>
      <c r="GL143" s="79">
        <f t="shared" si="182"/>
        <v>-0.5</v>
      </c>
      <c r="GM143" s="79">
        <f t="shared" si="183"/>
        <v>0.8660254038</v>
      </c>
      <c r="GN143" s="79">
        <f t="shared" si="184"/>
        <v>2.094395102</v>
      </c>
      <c r="GO143" s="79">
        <f t="shared" si="185"/>
        <v>1</v>
      </c>
      <c r="GP143" s="50">
        <f t="shared" si="186"/>
        <v>-2.094395102</v>
      </c>
      <c r="GQ143" s="50">
        <f t="shared" si="187"/>
        <v>0.0000000002286344309</v>
      </c>
      <c r="GR143" s="72">
        <f t="shared" si="188"/>
        <v>-2.094395102</v>
      </c>
      <c r="GS143" s="72">
        <f t="shared" si="189"/>
        <v>-2.094395102</v>
      </c>
      <c r="GT143" s="72">
        <f t="shared" si="190"/>
        <v>-2.094395102</v>
      </c>
      <c r="GU143" s="73">
        <f t="shared" si="191"/>
        <v>1</v>
      </c>
      <c r="GV143" s="73">
        <f t="shared" si="192"/>
        <v>0.006171914134</v>
      </c>
      <c r="GW143" s="74">
        <f t="shared" si="193"/>
        <v>0.006171914134</v>
      </c>
      <c r="GX143" s="75">
        <f t="shared" si="194"/>
        <v>-0.003085957066</v>
      </c>
      <c r="GY143" s="75">
        <f t="shared" si="195"/>
        <v>-0.005345034431</v>
      </c>
      <c r="GZ143" s="75">
        <f t="shared" si="196"/>
        <v>-2.094395102</v>
      </c>
      <c r="HA143" s="75">
        <f t="shared" si="197"/>
        <v>0.006171914134</v>
      </c>
      <c r="HB143" s="50">
        <f t="shared" si="198"/>
        <v>2.094395102</v>
      </c>
      <c r="HC143" s="50">
        <f t="shared" si="199"/>
        <v>-0.0000000002286344309</v>
      </c>
      <c r="HD143" s="72">
        <f t="shared" si="200"/>
        <v>2.094395102</v>
      </c>
      <c r="HE143" s="72">
        <f t="shared" si="201"/>
        <v>2.094395102</v>
      </c>
      <c r="HF143" s="72">
        <f t="shared" si="202"/>
        <v>2.094395102</v>
      </c>
      <c r="HG143" s="73">
        <f t="shared" si="203"/>
        <v>1</v>
      </c>
      <c r="HH143" s="73">
        <f t="shared" si="204"/>
        <v>1.380958305</v>
      </c>
      <c r="HI143" s="74">
        <f t="shared" si="205"/>
        <v>1.380958305</v>
      </c>
      <c r="HJ143" s="75">
        <f t="shared" si="206"/>
        <v>-0.6904791521</v>
      </c>
      <c r="HK143" s="75">
        <f t="shared" si="207"/>
        <v>1.195944974</v>
      </c>
      <c r="HL143" s="75">
        <f t="shared" si="208"/>
        <v>2.094395102</v>
      </c>
      <c r="HM143" s="75">
        <f t="shared" si="209"/>
        <v>1.380958305</v>
      </c>
      <c r="HN143" s="50">
        <f t="shared" si="210"/>
        <v>2.094395102</v>
      </c>
      <c r="HO143" s="50">
        <f t="shared" si="211"/>
        <v>0.0000000002286344309</v>
      </c>
      <c r="HP143" s="72">
        <f t="shared" si="212"/>
        <v>2.094395103</v>
      </c>
      <c r="HQ143" s="72">
        <f t="shared" si="213"/>
        <v>2.094395103</v>
      </c>
      <c r="HR143" s="72">
        <f t="shared" si="214"/>
        <v>2.094395103</v>
      </c>
      <c r="HS143" s="73">
        <f t="shared" si="215"/>
        <v>1</v>
      </c>
      <c r="HT143" s="73">
        <f t="shared" si="216"/>
        <v>0.006171914134</v>
      </c>
      <c r="HU143" s="74">
        <f t="shared" si="217"/>
        <v>0.006171914134</v>
      </c>
      <c r="HV143" s="75">
        <f t="shared" si="218"/>
        <v>-0.003085957068</v>
      </c>
      <c r="HW143" s="75">
        <f t="shared" si="219"/>
        <v>0.005345034429</v>
      </c>
      <c r="HX143" s="75">
        <f t="shared" si="220"/>
        <v>2.094395103</v>
      </c>
      <c r="HY143" s="75">
        <f t="shared" si="221"/>
        <v>0.006171914134</v>
      </c>
      <c r="HZ143" s="50">
        <f t="shared" si="222"/>
        <v>-2.094395102</v>
      </c>
      <c r="IA143" s="50">
        <f t="shared" si="223"/>
        <v>-0.0000000002286344309</v>
      </c>
      <c r="IB143" s="72">
        <f t="shared" si="224"/>
        <v>-2.094395103</v>
      </c>
      <c r="IC143" s="72">
        <f t="shared" si="225"/>
        <v>-2.094395103</v>
      </c>
      <c r="ID143" s="72">
        <f t="shared" si="226"/>
        <v>-2.094395103</v>
      </c>
      <c r="IE143" s="73">
        <f t="shared" si="227"/>
        <v>1</v>
      </c>
      <c r="IF143" s="73">
        <f t="shared" si="228"/>
        <v>1.380958305</v>
      </c>
      <c r="IG143" s="74">
        <f t="shared" si="229"/>
        <v>1.380958305</v>
      </c>
      <c r="IH143" s="75">
        <f t="shared" si="230"/>
        <v>-0.6904791526</v>
      </c>
      <c r="II143" s="75">
        <f t="shared" si="231"/>
        <v>-1.195944973</v>
      </c>
      <c r="IJ143" s="75">
        <f t="shared" si="232"/>
        <v>-2.094395103</v>
      </c>
      <c r="IK143" s="75">
        <f t="shared" si="233"/>
        <v>1.380958305</v>
      </c>
    </row>
    <row r="144" ht="12.75" customHeight="1">
      <c r="A144" s="80">
        <f>'Cubic Input'!P148</f>
        <v>0.1421007032</v>
      </c>
      <c r="B144" s="80">
        <f>'Cubic Input'!Q148</f>
        <v>-0.1860853116</v>
      </c>
      <c r="C144" s="80">
        <f>'Cubic Input'!R148</f>
        <v>0.8752117165</v>
      </c>
      <c r="D144" s="80">
        <f>'Cubic Input'!S148</f>
        <v>-0.05974056769</v>
      </c>
      <c r="E144" s="80">
        <f t="shared" ref="E144:H144" si="2474">0</f>
        <v>0</v>
      </c>
      <c r="F144" s="80">
        <f t="shared" si="2474"/>
        <v>0</v>
      </c>
      <c r="G144" s="80">
        <f t="shared" si="2474"/>
        <v>0</v>
      </c>
      <c r="H144" s="81">
        <f t="shared" si="2474"/>
        <v>0</v>
      </c>
      <c r="I144" s="65">
        <f>'Cubic Input'!M148</f>
        <v>0.07213984025</v>
      </c>
      <c r="J144" s="66">
        <f t="shared" si="27"/>
        <v>0.06922339885</v>
      </c>
      <c r="K144" s="66">
        <f t="shared" si="28"/>
        <v>0.6201539261</v>
      </c>
      <c r="L144" s="67">
        <f t="shared" si="29"/>
        <v>0.06922339885</v>
      </c>
      <c r="M144" s="67">
        <f t="shared" si="30"/>
        <v>0</v>
      </c>
      <c r="N144" s="68">
        <f t="shared" si="31"/>
        <v>0.6201539261</v>
      </c>
      <c r="O144" s="68">
        <f t="shared" si="32"/>
        <v>-2.385088192</v>
      </c>
      <c r="P144" s="69">
        <f t="shared" si="33"/>
        <v>0.6201539261</v>
      </c>
      <c r="Q144" s="69">
        <f t="shared" si="34"/>
        <v>2.385088192</v>
      </c>
      <c r="R144" s="70">
        <f t="shared" ref="R144:U144" si="2475">ATAN2(A144,E144)</f>
        <v>0</v>
      </c>
      <c r="S144" s="70">
        <f t="shared" si="2475"/>
        <v>3.141592654</v>
      </c>
      <c r="T144" s="70">
        <f t="shared" si="2475"/>
        <v>0</v>
      </c>
      <c r="U144" s="70">
        <f t="shared" si="2475"/>
        <v>3.141592654</v>
      </c>
      <c r="V144" s="70">
        <f t="shared" ref="V144:Y144" si="2476">SQRT(POWER(A144,2)+POWER(E144,2))</f>
        <v>0.1421007032</v>
      </c>
      <c r="W144" s="70">
        <f t="shared" si="2476"/>
        <v>0.1860853116</v>
      </c>
      <c r="X144" s="70">
        <f t="shared" si="2476"/>
        <v>0.8752117165</v>
      </c>
      <c r="Y144" s="70">
        <f t="shared" si="2476"/>
        <v>0.05974056769</v>
      </c>
      <c r="Z144" s="71">
        <f t="shared" ref="Z144:AC144" si="2477">R144-$R144</f>
        <v>0</v>
      </c>
      <c r="AA144" s="71">
        <f t="shared" si="2477"/>
        <v>3.141592654</v>
      </c>
      <c r="AB144" s="71">
        <f t="shared" si="2477"/>
        <v>0</v>
      </c>
      <c r="AC144" s="71">
        <f t="shared" si="2477"/>
        <v>3.141592654</v>
      </c>
      <c r="AD144" s="71">
        <f t="shared" ref="AD144:AG144" si="2478">V144/$V144</f>
        <v>1</v>
      </c>
      <c r="AE144" s="71">
        <f t="shared" si="2478"/>
        <v>1.309531251</v>
      </c>
      <c r="AF144" s="71">
        <f t="shared" si="2478"/>
        <v>6.159094903</v>
      </c>
      <c r="AG144" s="71">
        <f t="shared" si="2478"/>
        <v>0.4204100779</v>
      </c>
      <c r="AH144" s="80">
        <f t="shared" ref="AH144:AK144" si="2479">AD144*COS(Z144)</f>
        <v>1</v>
      </c>
      <c r="AI144" s="80">
        <f t="shared" si="2479"/>
        <v>-1.309531251</v>
      </c>
      <c r="AJ144" s="80">
        <f t="shared" si="2479"/>
        <v>6.159094903</v>
      </c>
      <c r="AK144" s="80">
        <f t="shared" si="2479"/>
        <v>-0.4204100779</v>
      </c>
      <c r="AL144" s="80">
        <f t="shared" ref="AL144:AO144" si="2480">AD144*SIN(Z144)</f>
        <v>0</v>
      </c>
      <c r="AM144" s="80">
        <f t="shared" si="2480"/>
        <v>0</v>
      </c>
      <c r="AN144" s="80">
        <f t="shared" si="2480"/>
        <v>0</v>
      </c>
      <c r="AO144" s="80">
        <f t="shared" si="2480"/>
        <v>0</v>
      </c>
      <c r="AP144" s="50">
        <f t="shared" si="41"/>
        <v>9.424777961</v>
      </c>
      <c r="AQ144" s="72">
        <f t="shared" si="42"/>
        <v>9.424777961</v>
      </c>
      <c r="AR144" s="72">
        <f t="shared" si="43"/>
        <v>3.141592654</v>
      </c>
      <c r="AS144" s="72">
        <f t="shared" si="44"/>
        <v>3.141592654</v>
      </c>
      <c r="AT144" s="73">
        <f t="shared" si="45"/>
        <v>2.245678603</v>
      </c>
      <c r="AU144" s="74">
        <f t="shared" si="46"/>
        <v>2.245678603</v>
      </c>
      <c r="AV144" s="75">
        <f t="shared" si="47"/>
        <v>4.491357206</v>
      </c>
      <c r="AW144" s="75">
        <f t="shared" si="48"/>
        <v>0</v>
      </c>
      <c r="AX144" s="75">
        <f t="shared" si="49"/>
        <v>0</v>
      </c>
      <c r="AY144" s="75">
        <f t="shared" si="50"/>
        <v>4.491357206</v>
      </c>
      <c r="AZ144" s="50">
        <f t="shared" ref="AZ144:BA144" si="2481">AZ$1*AA144</f>
        <v>3.141592654</v>
      </c>
      <c r="BA144" s="50">
        <f t="shared" si="2481"/>
        <v>0</v>
      </c>
      <c r="BB144" s="72">
        <f t="shared" si="52"/>
        <v>3.141592654</v>
      </c>
      <c r="BC144" s="72">
        <f t="shared" si="53"/>
        <v>3.141592654</v>
      </c>
      <c r="BD144" s="72">
        <f t="shared" si="54"/>
        <v>3.141592654</v>
      </c>
      <c r="BE144" s="73">
        <f t="shared" ref="BE144:BF144" si="2482">POWER(AE144,BE$1)</f>
        <v>1.309531251</v>
      </c>
      <c r="BF144" s="73">
        <f t="shared" si="2482"/>
        <v>6.159094903</v>
      </c>
      <c r="BG144" s="74">
        <f t="shared" si="56"/>
        <v>8.065527254</v>
      </c>
      <c r="BH144" s="75">
        <f t="shared" si="57"/>
        <v>-72.58974528</v>
      </c>
      <c r="BI144" s="75">
        <f t="shared" si="58"/>
        <v>0</v>
      </c>
      <c r="BJ144" s="75">
        <f t="shared" si="59"/>
        <v>3.141592654</v>
      </c>
      <c r="BK144" s="75">
        <f t="shared" si="60"/>
        <v>72.58974528</v>
      </c>
      <c r="BL144" s="50">
        <f t="shared" si="61"/>
        <v>3.141592654</v>
      </c>
      <c r="BM144" s="72">
        <f t="shared" si="62"/>
        <v>3.141592654</v>
      </c>
      <c r="BN144" s="72">
        <f t="shared" si="63"/>
        <v>3.141592654</v>
      </c>
      <c r="BO144" s="72">
        <f t="shared" si="64"/>
        <v>3.141592654</v>
      </c>
      <c r="BP144" s="73">
        <f t="shared" si="65"/>
        <v>0.4204100779</v>
      </c>
      <c r="BQ144" s="74">
        <f t="shared" si="66"/>
        <v>0.4204100779</v>
      </c>
      <c r="BR144" s="75">
        <f t="shared" si="67"/>
        <v>11.3510721</v>
      </c>
      <c r="BS144" s="75">
        <f t="shared" si="68"/>
        <v>0</v>
      </c>
      <c r="BT144" s="75">
        <f t="shared" si="69"/>
        <v>0</v>
      </c>
      <c r="BU144" s="75">
        <f t="shared" si="70"/>
        <v>11.3510721</v>
      </c>
      <c r="BV144" s="76">
        <f t="shared" ref="BV144:BW144" si="2483">AV144+BH144+BR144</f>
        <v>-56.74731597</v>
      </c>
      <c r="BW144" s="76">
        <f t="shared" si="2483"/>
        <v>0</v>
      </c>
      <c r="BX144" s="76">
        <f t="shared" si="72"/>
        <v>3.141592654</v>
      </c>
      <c r="BY144" s="77">
        <f t="shared" si="73"/>
        <v>56.74731597</v>
      </c>
      <c r="BZ144" s="50">
        <f t="shared" ref="BZ144:CA144" si="2484">BZ$1*AA144</f>
        <v>6.283185307</v>
      </c>
      <c r="CA144" s="50">
        <f t="shared" si="2484"/>
        <v>0</v>
      </c>
      <c r="CB144" s="72">
        <f t="shared" si="75"/>
        <v>6.283185307</v>
      </c>
      <c r="CC144" s="72">
        <f t="shared" si="76"/>
        <v>0</v>
      </c>
      <c r="CD144" s="72">
        <f t="shared" si="77"/>
        <v>0</v>
      </c>
      <c r="CE144" s="73">
        <f t="shared" ref="CE144:CF144" si="2485">POWER(AE144,CE$1)</f>
        <v>1.714872097</v>
      </c>
      <c r="CF144" s="73">
        <f t="shared" si="2485"/>
        <v>37.93445003</v>
      </c>
      <c r="CG144" s="74">
        <f t="shared" si="79"/>
        <v>65.05272988</v>
      </c>
      <c r="CH144" s="75">
        <f t="shared" si="80"/>
        <v>-65.05272988</v>
      </c>
      <c r="CI144" s="75">
        <f t="shared" si="81"/>
        <v>0</v>
      </c>
      <c r="CJ144" s="75">
        <f t="shared" si="82"/>
        <v>3.141592654</v>
      </c>
      <c r="CK144" s="75">
        <f t="shared" si="83"/>
        <v>65.05272988</v>
      </c>
      <c r="CL144" s="50">
        <f t="shared" si="84"/>
        <v>0</v>
      </c>
      <c r="CM144" s="72">
        <f t="shared" si="85"/>
        <v>0</v>
      </c>
      <c r="CN144" s="72">
        <f t="shared" si="86"/>
        <v>0</v>
      </c>
      <c r="CO144" s="72">
        <f t="shared" si="87"/>
        <v>0</v>
      </c>
      <c r="CP144" s="73">
        <f t="shared" si="88"/>
        <v>233.6418778</v>
      </c>
      <c r="CQ144" s="74">
        <f t="shared" si="89"/>
        <v>233.6418778</v>
      </c>
      <c r="CR144" s="75">
        <f t="shared" si="90"/>
        <v>934.5675113</v>
      </c>
      <c r="CS144" s="75">
        <f t="shared" si="91"/>
        <v>0</v>
      </c>
      <c r="CT144" s="75">
        <f t="shared" si="92"/>
        <v>0</v>
      </c>
      <c r="CU144" s="75">
        <f t="shared" si="93"/>
        <v>934.5675113</v>
      </c>
      <c r="CV144" s="50">
        <f t="shared" si="94"/>
        <v>9.424777961</v>
      </c>
      <c r="CW144" s="50">
        <f t="shared" si="95"/>
        <v>3.141592654</v>
      </c>
      <c r="CX144" s="72">
        <f t="shared" si="96"/>
        <v>12.56637061</v>
      </c>
      <c r="CY144" s="72">
        <f t="shared" si="97"/>
        <v>0</v>
      </c>
      <c r="CZ144" s="72">
        <f t="shared" si="98"/>
        <v>0</v>
      </c>
      <c r="DA144" s="73">
        <f t="shared" si="99"/>
        <v>2.245678603</v>
      </c>
      <c r="DB144" s="73">
        <f t="shared" si="100"/>
        <v>0.4204100779</v>
      </c>
      <c r="DC144" s="74">
        <f t="shared" si="101"/>
        <v>0.9441059166</v>
      </c>
      <c r="DD144" s="75">
        <f t="shared" si="102"/>
        <v>3.776423666</v>
      </c>
      <c r="DE144" s="75">
        <f t="shared" si="103"/>
        <v>0</v>
      </c>
      <c r="DF144" s="75">
        <f t="shared" si="104"/>
        <v>0</v>
      </c>
      <c r="DG144" s="75">
        <f t="shared" si="105"/>
        <v>3.776423666</v>
      </c>
      <c r="DH144" s="50">
        <f t="shared" ref="DH144:DJ144" si="2486">DH$1*AA144</f>
        <v>3.141592654</v>
      </c>
      <c r="DI144" s="50">
        <f t="shared" si="2486"/>
        <v>0</v>
      </c>
      <c r="DJ144" s="50">
        <f t="shared" si="2486"/>
        <v>3.141592654</v>
      </c>
      <c r="DK144" s="72">
        <f t="shared" si="107"/>
        <v>6.283185307</v>
      </c>
      <c r="DL144" s="72">
        <f t="shared" si="108"/>
        <v>0</v>
      </c>
      <c r="DM144" s="72">
        <f t="shared" si="109"/>
        <v>0</v>
      </c>
      <c r="DN144" s="73">
        <f t="shared" ref="DN144:DP144" si="2487">POWER(AE144,DN$1)</f>
        <v>1.309531251</v>
      </c>
      <c r="DO144" s="73">
        <f t="shared" si="2487"/>
        <v>6.159094903</v>
      </c>
      <c r="DP144" s="73">
        <f t="shared" si="2487"/>
        <v>0.4204100779</v>
      </c>
      <c r="DQ144" s="74">
        <f t="shared" si="111"/>
        <v>3.390828941</v>
      </c>
      <c r="DR144" s="75">
        <f t="shared" si="112"/>
        <v>-61.03492095</v>
      </c>
      <c r="DS144" s="75">
        <f t="shared" si="113"/>
        <v>0</v>
      </c>
      <c r="DT144" s="75">
        <f t="shared" si="114"/>
        <v>3.141592654</v>
      </c>
      <c r="DU144" s="75">
        <f t="shared" si="115"/>
        <v>61.03492095</v>
      </c>
      <c r="DV144" s="50">
        <f t="shared" si="116"/>
        <v>6.283185307</v>
      </c>
      <c r="DW144" s="72">
        <f t="shared" si="117"/>
        <v>6.283185307</v>
      </c>
      <c r="DX144" s="72">
        <f t="shared" si="118"/>
        <v>0</v>
      </c>
      <c r="DY144" s="72">
        <f t="shared" si="119"/>
        <v>0</v>
      </c>
      <c r="DZ144" s="73">
        <f t="shared" si="120"/>
        <v>0.1767446336</v>
      </c>
      <c r="EA144" s="74">
        <f t="shared" si="121"/>
        <v>0.1767446336</v>
      </c>
      <c r="EB144" s="75">
        <f t="shared" si="122"/>
        <v>4.772105108</v>
      </c>
      <c r="EC144" s="75">
        <f t="shared" si="123"/>
        <v>0</v>
      </c>
      <c r="ED144" s="75">
        <f t="shared" si="124"/>
        <v>0</v>
      </c>
      <c r="EE144" s="75">
        <f t="shared" si="125"/>
        <v>4.772105108</v>
      </c>
      <c r="EF144" s="76">
        <f t="shared" ref="EF144:EG144" si="2488">CH144+CR144+DD144+DR144+EB144</f>
        <v>817.0283892</v>
      </c>
      <c r="EG144" s="76">
        <f t="shared" si="2488"/>
        <v>0</v>
      </c>
      <c r="EH144" s="76">
        <f t="shared" si="127"/>
        <v>0</v>
      </c>
      <c r="EI144" s="77">
        <f t="shared" si="128"/>
        <v>817.0283892</v>
      </c>
      <c r="EJ144" s="50">
        <f t="shared" si="129"/>
        <v>0</v>
      </c>
      <c r="EK144" s="72">
        <f t="shared" si="130"/>
        <v>0</v>
      </c>
      <c r="EL144" s="72">
        <f t="shared" si="131"/>
        <v>0</v>
      </c>
      <c r="EM144" s="72">
        <f t="shared" si="132"/>
        <v>0</v>
      </c>
      <c r="EN144" s="73">
        <f t="shared" si="133"/>
        <v>28.58370846</v>
      </c>
      <c r="EO144" s="74">
        <f t="shared" si="134"/>
        <v>28.58370846</v>
      </c>
      <c r="EP144" s="75">
        <f t="shared" si="135"/>
        <v>148.525306</v>
      </c>
      <c r="EQ144" s="75">
        <f t="shared" si="136"/>
        <v>0</v>
      </c>
      <c r="ER144" s="75">
        <f t="shared" si="137"/>
        <v>0</v>
      </c>
      <c r="ES144" s="75">
        <f t="shared" si="138"/>
        <v>148.525306</v>
      </c>
      <c r="ET144" s="76">
        <f t="shared" ref="ET144:EU144" si="2489">BV144+EP144</f>
        <v>91.77798998</v>
      </c>
      <c r="EU144" s="76">
        <f t="shared" si="2489"/>
        <v>0</v>
      </c>
      <c r="EV144" s="76">
        <f t="shared" si="140"/>
        <v>0</v>
      </c>
      <c r="EW144" s="77">
        <f t="shared" si="141"/>
        <v>91.77798998</v>
      </c>
      <c r="EX144" s="50">
        <f t="shared" si="142"/>
        <v>0</v>
      </c>
      <c r="EY144" s="72">
        <f t="shared" si="143"/>
        <v>0</v>
      </c>
      <c r="EZ144" s="72">
        <f t="shared" si="144"/>
        <v>0</v>
      </c>
      <c r="FA144" s="72">
        <f t="shared" si="145"/>
        <v>0</v>
      </c>
      <c r="FB144" s="73">
        <f t="shared" si="146"/>
        <v>4.510723233</v>
      </c>
      <c r="FC144" s="74">
        <f t="shared" si="147"/>
        <v>4.510723233</v>
      </c>
      <c r="FD144" s="75">
        <f t="shared" si="148"/>
        <v>1.193387801</v>
      </c>
      <c r="FE144" s="75">
        <f t="shared" si="149"/>
        <v>0</v>
      </c>
      <c r="FF144" s="75">
        <f t="shared" si="150"/>
        <v>0</v>
      </c>
      <c r="FG144" s="75">
        <f t="shared" si="151"/>
        <v>1.193387801</v>
      </c>
      <c r="FH144" s="50">
        <f t="shared" si="152"/>
        <v>6.283185307</v>
      </c>
      <c r="FI144" s="72">
        <f t="shared" si="153"/>
        <v>6.283185307</v>
      </c>
      <c r="FJ144" s="72">
        <f t="shared" si="154"/>
        <v>0</v>
      </c>
      <c r="FK144" s="72">
        <f t="shared" si="155"/>
        <v>0</v>
      </c>
      <c r="FL144" s="73">
        <f t="shared" si="156"/>
        <v>1.714872097</v>
      </c>
      <c r="FM144" s="74">
        <f t="shared" si="157"/>
        <v>1.714872097</v>
      </c>
      <c r="FN144" s="75">
        <f t="shared" si="158"/>
        <v>-1.714872097</v>
      </c>
      <c r="FO144" s="75">
        <f t="shared" si="159"/>
        <v>0</v>
      </c>
      <c r="FP144" s="75">
        <f t="shared" si="160"/>
        <v>3.141592654</v>
      </c>
      <c r="FQ144" s="75">
        <f t="shared" si="161"/>
        <v>1.714872097</v>
      </c>
      <c r="FR144" s="76">
        <f t="shared" si="162"/>
        <v>16.76241261</v>
      </c>
      <c r="FS144" s="76">
        <f t="shared" si="163"/>
        <v>0</v>
      </c>
      <c r="FT144" s="76">
        <f t="shared" si="164"/>
        <v>0</v>
      </c>
      <c r="FU144" s="77">
        <f t="shared" si="165"/>
        <v>16.76241261</v>
      </c>
      <c r="FV144" s="50">
        <f t="shared" si="166"/>
        <v>0</v>
      </c>
      <c r="FW144" s="50">
        <f t="shared" si="167"/>
        <v>0</v>
      </c>
      <c r="FX144" s="72">
        <f t="shared" si="168"/>
        <v>0</v>
      </c>
      <c r="FY144" s="72">
        <f t="shared" si="169"/>
        <v>0</v>
      </c>
      <c r="FZ144" s="72">
        <f t="shared" si="170"/>
        <v>0</v>
      </c>
      <c r="GA144" s="73">
        <f t="shared" si="171"/>
        <v>16.76241261</v>
      </c>
      <c r="GB144" s="73">
        <f t="shared" si="172"/>
        <v>0.8379505801</v>
      </c>
      <c r="GC144" s="74">
        <f t="shared" si="173"/>
        <v>14.04607337</v>
      </c>
      <c r="GD144" s="75">
        <f t="shared" si="174"/>
        <v>1.560674819</v>
      </c>
      <c r="GE144" s="75">
        <f t="shared" si="175"/>
        <v>0</v>
      </c>
      <c r="GF144" s="75">
        <f t="shared" si="176"/>
        <v>0</v>
      </c>
      <c r="GG144" s="75">
        <f t="shared" si="177"/>
        <v>1.560674819</v>
      </c>
      <c r="GH144" s="78">
        <f t="shared" si="178"/>
        <v>-0.5</v>
      </c>
      <c r="GI144" s="78">
        <f t="shared" si="179"/>
        <v>-0.8660254038</v>
      </c>
      <c r="GJ144" s="78">
        <f t="shared" si="180"/>
        <v>-2.094395102</v>
      </c>
      <c r="GK144" s="78">
        <f t="shared" si="181"/>
        <v>1</v>
      </c>
      <c r="GL144" s="79">
        <f t="shared" si="182"/>
        <v>-0.5</v>
      </c>
      <c r="GM144" s="79">
        <f t="shared" si="183"/>
        <v>0.8660254038</v>
      </c>
      <c r="GN144" s="79">
        <f t="shared" si="184"/>
        <v>2.094395102</v>
      </c>
      <c r="GO144" s="79">
        <f t="shared" si="185"/>
        <v>1</v>
      </c>
      <c r="GP144" s="50">
        <f t="shared" si="186"/>
        <v>-2.094395102</v>
      </c>
      <c r="GQ144" s="50">
        <f t="shared" si="187"/>
        <v>0</v>
      </c>
      <c r="GR144" s="72">
        <f t="shared" si="188"/>
        <v>-2.094395102</v>
      </c>
      <c r="GS144" s="72">
        <f t="shared" si="189"/>
        <v>-2.094395102</v>
      </c>
      <c r="GT144" s="72">
        <f t="shared" si="190"/>
        <v>-2.094395102</v>
      </c>
      <c r="GU144" s="73">
        <f t="shared" si="191"/>
        <v>1</v>
      </c>
      <c r="GV144" s="73">
        <f t="shared" si="192"/>
        <v>1.193387801</v>
      </c>
      <c r="GW144" s="74">
        <f t="shared" si="193"/>
        <v>1.193387801</v>
      </c>
      <c r="GX144" s="75">
        <f t="shared" si="194"/>
        <v>-0.5966939004</v>
      </c>
      <c r="GY144" s="75">
        <f t="shared" si="195"/>
        <v>-1.033504152</v>
      </c>
      <c r="GZ144" s="75">
        <f t="shared" si="196"/>
        <v>-2.094395102</v>
      </c>
      <c r="HA144" s="75">
        <f t="shared" si="197"/>
        <v>1.193387801</v>
      </c>
      <c r="HB144" s="50">
        <f t="shared" si="198"/>
        <v>2.094395102</v>
      </c>
      <c r="HC144" s="50">
        <f t="shared" si="199"/>
        <v>0</v>
      </c>
      <c r="HD144" s="72">
        <f t="shared" si="200"/>
        <v>2.094395102</v>
      </c>
      <c r="HE144" s="72">
        <f t="shared" si="201"/>
        <v>2.094395102</v>
      </c>
      <c r="HF144" s="72">
        <f t="shared" si="202"/>
        <v>2.094395102</v>
      </c>
      <c r="HG144" s="73">
        <f t="shared" si="203"/>
        <v>1</v>
      </c>
      <c r="HH144" s="73">
        <f t="shared" si="204"/>
        <v>1.560674819</v>
      </c>
      <c r="HI144" s="74">
        <f t="shared" si="205"/>
        <v>1.560674819</v>
      </c>
      <c r="HJ144" s="75">
        <f t="shared" si="206"/>
        <v>-0.7803374095</v>
      </c>
      <c r="HK144" s="75">
        <f t="shared" si="207"/>
        <v>1.35158404</v>
      </c>
      <c r="HL144" s="75">
        <f t="shared" si="208"/>
        <v>2.094395102</v>
      </c>
      <c r="HM144" s="75">
        <f t="shared" si="209"/>
        <v>1.560674819</v>
      </c>
      <c r="HN144" s="50">
        <f t="shared" si="210"/>
        <v>2.094395102</v>
      </c>
      <c r="HO144" s="50">
        <f t="shared" si="211"/>
        <v>0</v>
      </c>
      <c r="HP144" s="72">
        <f t="shared" si="212"/>
        <v>2.094395102</v>
      </c>
      <c r="HQ144" s="72">
        <f t="shared" si="213"/>
        <v>2.094395102</v>
      </c>
      <c r="HR144" s="72">
        <f t="shared" si="214"/>
        <v>2.094395102</v>
      </c>
      <c r="HS144" s="73">
        <f t="shared" si="215"/>
        <v>1</v>
      </c>
      <c r="HT144" s="73">
        <f t="shared" si="216"/>
        <v>1.193387801</v>
      </c>
      <c r="HU144" s="74">
        <f t="shared" si="217"/>
        <v>1.193387801</v>
      </c>
      <c r="HV144" s="75">
        <f t="shared" si="218"/>
        <v>-0.5966939004</v>
      </c>
      <c r="HW144" s="75">
        <f t="shared" si="219"/>
        <v>1.033504152</v>
      </c>
      <c r="HX144" s="75">
        <f t="shared" si="220"/>
        <v>2.094395102</v>
      </c>
      <c r="HY144" s="75">
        <f t="shared" si="221"/>
        <v>1.193387801</v>
      </c>
      <c r="HZ144" s="50">
        <f t="shared" si="222"/>
        <v>-2.094395102</v>
      </c>
      <c r="IA144" s="50">
        <f t="shared" si="223"/>
        <v>0</v>
      </c>
      <c r="IB144" s="72">
        <f t="shared" si="224"/>
        <v>-2.094395102</v>
      </c>
      <c r="IC144" s="72">
        <f t="shared" si="225"/>
        <v>-2.094395102</v>
      </c>
      <c r="ID144" s="72">
        <f t="shared" si="226"/>
        <v>-2.094395102</v>
      </c>
      <c r="IE144" s="73">
        <f t="shared" si="227"/>
        <v>1</v>
      </c>
      <c r="IF144" s="73">
        <f t="shared" si="228"/>
        <v>1.560674819</v>
      </c>
      <c r="IG144" s="74">
        <f t="shared" si="229"/>
        <v>1.560674819</v>
      </c>
      <c r="IH144" s="75">
        <f t="shared" si="230"/>
        <v>-0.7803374095</v>
      </c>
      <c r="II144" s="75">
        <f t="shared" si="231"/>
        <v>-1.35158404</v>
      </c>
      <c r="IJ144" s="75">
        <f t="shared" si="232"/>
        <v>-2.094395102</v>
      </c>
      <c r="IK144" s="75">
        <f t="shared" si="233"/>
        <v>1.560674819</v>
      </c>
    </row>
    <row r="145" ht="12.75" customHeight="1">
      <c r="A145" s="80">
        <f>'Cubic Input'!P149</f>
        <v>0.1421007032</v>
      </c>
      <c r="B145" s="80">
        <f>'Cubic Input'!Q149</f>
        <v>-0.1270446435</v>
      </c>
      <c r="C145" s="80">
        <f>'Cubic Input'!R149</f>
        <v>0.8803359295</v>
      </c>
      <c r="D145" s="80">
        <f>'Cubic Input'!S149</f>
        <v>0.1724853167</v>
      </c>
      <c r="E145" s="80">
        <f t="shared" ref="E145:H145" si="2490">0</f>
        <v>0</v>
      </c>
      <c r="F145" s="80">
        <f t="shared" si="2490"/>
        <v>0</v>
      </c>
      <c r="G145" s="80">
        <f t="shared" si="2490"/>
        <v>0</v>
      </c>
      <c r="H145" s="81">
        <f t="shared" si="2490"/>
        <v>0</v>
      </c>
      <c r="I145" s="65">
        <f>'Cubic Input'!M149</f>
        <v>-0.1902901826</v>
      </c>
      <c r="J145" s="66">
        <f t="shared" si="27"/>
        <v>-0.1896403429</v>
      </c>
      <c r="K145" s="66">
        <f t="shared" si="28"/>
        <v>0.5418434468</v>
      </c>
      <c r="L145" s="67">
        <f t="shared" si="29"/>
        <v>-0.1896403429</v>
      </c>
      <c r="M145" s="67">
        <f t="shared" si="30"/>
        <v>0</v>
      </c>
      <c r="N145" s="68">
        <f t="shared" si="31"/>
        <v>0.5418434468</v>
      </c>
      <c r="O145" s="68">
        <f t="shared" si="32"/>
        <v>-2.47124903</v>
      </c>
      <c r="P145" s="69">
        <f t="shared" si="33"/>
        <v>0.5418434468</v>
      </c>
      <c r="Q145" s="69">
        <f t="shared" si="34"/>
        <v>2.47124903</v>
      </c>
      <c r="R145" s="70">
        <f t="shared" ref="R145:U145" si="2491">ATAN2(A145,E145)</f>
        <v>0</v>
      </c>
      <c r="S145" s="70">
        <f t="shared" si="2491"/>
        <v>3.141592654</v>
      </c>
      <c r="T145" s="70">
        <f t="shared" si="2491"/>
        <v>0</v>
      </c>
      <c r="U145" s="70">
        <f t="shared" si="2491"/>
        <v>0</v>
      </c>
      <c r="V145" s="70">
        <f t="shared" ref="V145:Y145" si="2492">SQRT(POWER(A145,2)+POWER(E145,2))</f>
        <v>0.1421007032</v>
      </c>
      <c r="W145" s="70">
        <f t="shared" si="2492"/>
        <v>0.1270446435</v>
      </c>
      <c r="X145" s="70">
        <f t="shared" si="2492"/>
        <v>0.8803359295</v>
      </c>
      <c r="Y145" s="70">
        <f t="shared" si="2492"/>
        <v>0.1724853167</v>
      </c>
      <c r="Z145" s="71">
        <f t="shared" ref="Z145:AC145" si="2493">R145-$R145</f>
        <v>0</v>
      </c>
      <c r="AA145" s="71">
        <f t="shared" si="2493"/>
        <v>3.141592654</v>
      </c>
      <c r="AB145" s="71">
        <f t="shared" si="2493"/>
        <v>0</v>
      </c>
      <c r="AC145" s="71">
        <f t="shared" si="2493"/>
        <v>0</v>
      </c>
      <c r="AD145" s="71">
        <f t="shared" ref="AD145:AG145" si="2494">V145/$V145</f>
        <v>1</v>
      </c>
      <c r="AE145" s="71">
        <f t="shared" si="2494"/>
        <v>0.8940465507</v>
      </c>
      <c r="AF145" s="71">
        <f t="shared" si="2494"/>
        <v>6.195155337</v>
      </c>
      <c r="AG145" s="71">
        <f t="shared" si="2494"/>
        <v>1.213824512</v>
      </c>
      <c r="AH145" s="80">
        <f t="shared" ref="AH145:AK145" si="2495">AD145*COS(Z145)</f>
        <v>1</v>
      </c>
      <c r="AI145" s="80">
        <f t="shared" si="2495"/>
        <v>-0.8940465507</v>
      </c>
      <c r="AJ145" s="80">
        <f t="shared" si="2495"/>
        <v>6.195155337</v>
      </c>
      <c r="AK145" s="80">
        <f t="shared" si="2495"/>
        <v>1.213824512</v>
      </c>
      <c r="AL145" s="80">
        <f t="shared" ref="AL145:AO145" si="2496">AD145*SIN(Z145)</f>
        <v>0</v>
      </c>
      <c r="AM145" s="80">
        <f t="shared" si="2496"/>
        <v>0</v>
      </c>
      <c r="AN145" s="80">
        <f t="shared" si="2496"/>
        <v>0</v>
      </c>
      <c r="AO145" s="80">
        <f t="shared" si="2496"/>
        <v>0</v>
      </c>
      <c r="AP145" s="50">
        <f t="shared" si="41"/>
        <v>9.424777961</v>
      </c>
      <c r="AQ145" s="72">
        <f t="shared" si="42"/>
        <v>9.424777961</v>
      </c>
      <c r="AR145" s="72">
        <f t="shared" si="43"/>
        <v>3.141592654</v>
      </c>
      <c r="AS145" s="72">
        <f t="shared" si="44"/>
        <v>3.141592654</v>
      </c>
      <c r="AT145" s="73">
        <f t="shared" si="45"/>
        <v>0.7146286048</v>
      </c>
      <c r="AU145" s="74">
        <f t="shared" si="46"/>
        <v>0.7146286048</v>
      </c>
      <c r="AV145" s="75">
        <f t="shared" si="47"/>
        <v>1.42925721</v>
      </c>
      <c r="AW145" s="75">
        <f t="shared" si="48"/>
        <v>0</v>
      </c>
      <c r="AX145" s="75">
        <f t="shared" si="49"/>
        <v>0</v>
      </c>
      <c r="AY145" s="75">
        <f t="shared" si="50"/>
        <v>1.42925721</v>
      </c>
      <c r="AZ145" s="50">
        <f t="shared" ref="AZ145:BA145" si="2497">AZ$1*AA145</f>
        <v>3.141592654</v>
      </c>
      <c r="BA145" s="50">
        <f t="shared" si="2497"/>
        <v>0</v>
      </c>
      <c r="BB145" s="72">
        <f t="shared" si="52"/>
        <v>3.141592654</v>
      </c>
      <c r="BC145" s="72">
        <f t="shared" si="53"/>
        <v>3.141592654</v>
      </c>
      <c r="BD145" s="72">
        <f t="shared" si="54"/>
        <v>3.141592654</v>
      </c>
      <c r="BE145" s="73">
        <f t="shared" ref="BE145:BF145" si="2498">POWER(AE145,BE$1)</f>
        <v>0.8940465507</v>
      </c>
      <c r="BF145" s="73">
        <f t="shared" si="2498"/>
        <v>6.195155337</v>
      </c>
      <c r="BG145" s="74">
        <f t="shared" si="56"/>
        <v>5.53875726</v>
      </c>
      <c r="BH145" s="75">
        <f t="shared" si="57"/>
        <v>-49.84881534</v>
      </c>
      <c r="BI145" s="75">
        <f t="shared" si="58"/>
        <v>0</v>
      </c>
      <c r="BJ145" s="75">
        <f t="shared" si="59"/>
        <v>3.141592654</v>
      </c>
      <c r="BK145" s="75">
        <f t="shared" si="60"/>
        <v>49.84881534</v>
      </c>
      <c r="BL145" s="50">
        <f t="shared" si="61"/>
        <v>0</v>
      </c>
      <c r="BM145" s="72">
        <f t="shared" si="62"/>
        <v>0</v>
      </c>
      <c r="BN145" s="72">
        <f t="shared" si="63"/>
        <v>0</v>
      </c>
      <c r="BO145" s="72">
        <f t="shared" si="64"/>
        <v>0</v>
      </c>
      <c r="BP145" s="73">
        <f t="shared" si="65"/>
        <v>1.213824512</v>
      </c>
      <c r="BQ145" s="74">
        <f t="shared" si="66"/>
        <v>1.213824512</v>
      </c>
      <c r="BR145" s="75">
        <f t="shared" si="67"/>
        <v>-32.77326183</v>
      </c>
      <c r="BS145" s="75">
        <f t="shared" si="68"/>
        <v>0</v>
      </c>
      <c r="BT145" s="75">
        <f t="shared" si="69"/>
        <v>3.141592654</v>
      </c>
      <c r="BU145" s="75">
        <f t="shared" si="70"/>
        <v>32.77326183</v>
      </c>
      <c r="BV145" s="76">
        <f t="shared" ref="BV145:BW145" si="2499">AV145+BH145+BR145</f>
        <v>-81.19281997</v>
      </c>
      <c r="BW145" s="76">
        <f t="shared" si="2499"/>
        <v>0</v>
      </c>
      <c r="BX145" s="76">
        <f t="shared" si="72"/>
        <v>3.141592654</v>
      </c>
      <c r="BY145" s="77">
        <f t="shared" si="73"/>
        <v>81.19281997</v>
      </c>
      <c r="BZ145" s="50">
        <f t="shared" ref="BZ145:CA145" si="2500">BZ$1*AA145</f>
        <v>6.283185307</v>
      </c>
      <c r="CA145" s="50">
        <f t="shared" si="2500"/>
        <v>0</v>
      </c>
      <c r="CB145" s="72">
        <f t="shared" si="75"/>
        <v>6.283185307</v>
      </c>
      <c r="CC145" s="72">
        <f t="shared" si="76"/>
        <v>0</v>
      </c>
      <c r="CD145" s="72">
        <f t="shared" si="77"/>
        <v>0</v>
      </c>
      <c r="CE145" s="73">
        <f t="shared" ref="CE145:CF145" si="2501">POWER(AE145,CE$1)</f>
        <v>0.7993192348</v>
      </c>
      <c r="CF145" s="73">
        <f t="shared" si="2501"/>
        <v>38.37994965</v>
      </c>
      <c r="CG145" s="74">
        <f t="shared" si="79"/>
        <v>30.67783199</v>
      </c>
      <c r="CH145" s="75">
        <f t="shared" si="80"/>
        <v>-30.67783199</v>
      </c>
      <c r="CI145" s="75">
        <f t="shared" si="81"/>
        <v>0</v>
      </c>
      <c r="CJ145" s="75">
        <f t="shared" si="82"/>
        <v>3.141592654</v>
      </c>
      <c r="CK145" s="75">
        <f t="shared" si="83"/>
        <v>30.67783199</v>
      </c>
      <c r="CL145" s="50">
        <f t="shared" si="84"/>
        <v>0</v>
      </c>
      <c r="CM145" s="72">
        <f t="shared" si="85"/>
        <v>0</v>
      </c>
      <c r="CN145" s="72">
        <f t="shared" si="86"/>
        <v>0</v>
      </c>
      <c r="CO145" s="72">
        <f t="shared" si="87"/>
        <v>0</v>
      </c>
      <c r="CP145" s="73">
        <f t="shared" si="88"/>
        <v>237.7697499</v>
      </c>
      <c r="CQ145" s="74">
        <f t="shared" si="89"/>
        <v>237.7697499</v>
      </c>
      <c r="CR145" s="75">
        <f t="shared" si="90"/>
        <v>951.0789997</v>
      </c>
      <c r="CS145" s="75">
        <f t="shared" si="91"/>
        <v>0</v>
      </c>
      <c r="CT145" s="75">
        <f t="shared" si="92"/>
        <v>0</v>
      </c>
      <c r="CU145" s="75">
        <f t="shared" si="93"/>
        <v>951.0789997</v>
      </c>
      <c r="CV145" s="50">
        <f t="shared" si="94"/>
        <v>9.424777961</v>
      </c>
      <c r="CW145" s="50">
        <f t="shared" si="95"/>
        <v>0</v>
      </c>
      <c r="CX145" s="72">
        <f t="shared" si="96"/>
        <v>9.424777961</v>
      </c>
      <c r="CY145" s="72">
        <f t="shared" si="97"/>
        <v>3.141592654</v>
      </c>
      <c r="CZ145" s="72">
        <f t="shared" si="98"/>
        <v>3.141592654</v>
      </c>
      <c r="DA145" s="73">
        <f t="shared" si="99"/>
        <v>0.7146286048</v>
      </c>
      <c r="DB145" s="73">
        <f t="shared" si="100"/>
        <v>1.213824512</v>
      </c>
      <c r="DC145" s="74">
        <f t="shared" si="101"/>
        <v>0.8674337177</v>
      </c>
      <c r="DD145" s="75">
        <f t="shared" si="102"/>
        <v>-3.469734871</v>
      </c>
      <c r="DE145" s="75">
        <f t="shared" si="103"/>
        <v>0</v>
      </c>
      <c r="DF145" s="75">
        <f t="shared" si="104"/>
        <v>3.141592654</v>
      </c>
      <c r="DG145" s="75">
        <f t="shared" si="105"/>
        <v>3.469734871</v>
      </c>
      <c r="DH145" s="50">
        <f t="shared" ref="DH145:DJ145" si="2502">DH$1*AA145</f>
        <v>3.141592654</v>
      </c>
      <c r="DI145" s="50">
        <f t="shared" si="2502"/>
        <v>0</v>
      </c>
      <c r="DJ145" s="50">
        <f t="shared" si="2502"/>
        <v>0</v>
      </c>
      <c r="DK145" s="72">
        <f t="shared" si="107"/>
        <v>3.141592654</v>
      </c>
      <c r="DL145" s="72">
        <f t="shared" si="108"/>
        <v>3.141592654</v>
      </c>
      <c r="DM145" s="72">
        <f t="shared" si="109"/>
        <v>3.141592654</v>
      </c>
      <c r="DN145" s="73">
        <f t="shared" ref="DN145:DP145" si="2503">POWER(AE145,DN$1)</f>
        <v>0.8940465507</v>
      </c>
      <c r="DO145" s="73">
        <f t="shared" si="2503"/>
        <v>6.195155337</v>
      </c>
      <c r="DP145" s="73">
        <f t="shared" si="2503"/>
        <v>1.213824512</v>
      </c>
      <c r="DQ145" s="74">
        <f t="shared" si="111"/>
        <v>6.72307933</v>
      </c>
      <c r="DR145" s="75">
        <f t="shared" si="112"/>
        <v>121.0154279</v>
      </c>
      <c r="DS145" s="75">
        <f t="shared" si="113"/>
        <v>0</v>
      </c>
      <c r="DT145" s="75">
        <f t="shared" si="114"/>
        <v>0</v>
      </c>
      <c r="DU145" s="75">
        <f t="shared" si="115"/>
        <v>121.0154279</v>
      </c>
      <c r="DV145" s="50">
        <f t="shared" si="116"/>
        <v>0</v>
      </c>
      <c r="DW145" s="72">
        <f t="shared" si="117"/>
        <v>0</v>
      </c>
      <c r="DX145" s="72">
        <f t="shared" si="118"/>
        <v>0</v>
      </c>
      <c r="DY145" s="72">
        <f t="shared" si="119"/>
        <v>0</v>
      </c>
      <c r="DZ145" s="73">
        <f t="shared" si="120"/>
        <v>1.473369947</v>
      </c>
      <c r="EA145" s="74">
        <f t="shared" si="121"/>
        <v>1.473369947</v>
      </c>
      <c r="EB145" s="75">
        <f t="shared" si="122"/>
        <v>39.78098856</v>
      </c>
      <c r="EC145" s="75">
        <f t="shared" si="123"/>
        <v>0</v>
      </c>
      <c r="ED145" s="75">
        <f t="shared" si="124"/>
        <v>0</v>
      </c>
      <c r="EE145" s="75">
        <f t="shared" si="125"/>
        <v>39.78098856</v>
      </c>
      <c r="EF145" s="76">
        <f t="shared" ref="EF145:EG145" si="2504">CH145+CR145+DD145+DR145+EB145</f>
        <v>1077.727849</v>
      </c>
      <c r="EG145" s="76">
        <f t="shared" si="2504"/>
        <v>0</v>
      </c>
      <c r="EH145" s="76">
        <f t="shared" si="127"/>
        <v>0</v>
      </c>
      <c r="EI145" s="77">
        <f t="shared" si="128"/>
        <v>1077.727849</v>
      </c>
      <c r="EJ145" s="50">
        <f t="shared" si="129"/>
        <v>0</v>
      </c>
      <c r="EK145" s="72">
        <f t="shared" si="130"/>
        <v>0</v>
      </c>
      <c r="EL145" s="72">
        <f t="shared" si="131"/>
        <v>0</v>
      </c>
      <c r="EM145" s="72">
        <f t="shared" si="132"/>
        <v>0</v>
      </c>
      <c r="EN145" s="73">
        <f t="shared" si="133"/>
        <v>32.82876558</v>
      </c>
      <c r="EO145" s="74">
        <f t="shared" si="134"/>
        <v>32.82876558</v>
      </c>
      <c r="EP145" s="75">
        <f t="shared" si="135"/>
        <v>170.5832698</v>
      </c>
      <c r="EQ145" s="75">
        <f t="shared" si="136"/>
        <v>0</v>
      </c>
      <c r="ER145" s="75">
        <f t="shared" si="137"/>
        <v>0</v>
      </c>
      <c r="ES145" s="75">
        <f t="shared" si="138"/>
        <v>170.5832698</v>
      </c>
      <c r="ET145" s="76">
        <f t="shared" ref="ET145:EU145" si="2505">BV145+EP145</f>
        <v>89.39044982</v>
      </c>
      <c r="EU145" s="76">
        <f t="shared" si="2505"/>
        <v>0</v>
      </c>
      <c r="EV145" s="76">
        <f t="shared" si="140"/>
        <v>0</v>
      </c>
      <c r="EW145" s="77">
        <f t="shared" si="141"/>
        <v>89.39044982</v>
      </c>
      <c r="EX145" s="50">
        <f t="shared" si="142"/>
        <v>0</v>
      </c>
      <c r="EY145" s="72">
        <f t="shared" si="143"/>
        <v>0</v>
      </c>
      <c r="EZ145" s="72">
        <f t="shared" si="144"/>
        <v>0</v>
      </c>
      <c r="FA145" s="72">
        <f t="shared" si="145"/>
        <v>0</v>
      </c>
      <c r="FB145" s="73">
        <f t="shared" si="146"/>
        <v>4.471264631</v>
      </c>
      <c r="FC145" s="74">
        <f t="shared" si="147"/>
        <v>4.471264631</v>
      </c>
      <c r="FD145" s="75">
        <f t="shared" si="148"/>
        <v>1.182948363</v>
      </c>
      <c r="FE145" s="75">
        <f t="shared" si="149"/>
        <v>0</v>
      </c>
      <c r="FF145" s="75">
        <f t="shared" si="150"/>
        <v>0</v>
      </c>
      <c r="FG145" s="75">
        <f t="shared" si="151"/>
        <v>1.182948363</v>
      </c>
      <c r="FH145" s="50">
        <f t="shared" si="152"/>
        <v>6.283185307</v>
      </c>
      <c r="FI145" s="72">
        <f t="shared" si="153"/>
        <v>6.283185307</v>
      </c>
      <c r="FJ145" s="72">
        <f t="shared" si="154"/>
        <v>0</v>
      </c>
      <c r="FK145" s="72">
        <f t="shared" si="155"/>
        <v>0</v>
      </c>
      <c r="FL145" s="73">
        <f t="shared" si="156"/>
        <v>0.7993192348</v>
      </c>
      <c r="FM145" s="74">
        <f t="shared" si="157"/>
        <v>0.7993192348</v>
      </c>
      <c r="FN145" s="75">
        <f t="shared" si="158"/>
        <v>-0.7993192348</v>
      </c>
      <c r="FO145" s="75">
        <f t="shared" si="159"/>
        <v>0</v>
      </c>
      <c r="FP145" s="75">
        <f t="shared" si="160"/>
        <v>3.141592654</v>
      </c>
      <c r="FQ145" s="75">
        <f t="shared" si="161"/>
        <v>0.7993192348</v>
      </c>
      <c r="FR145" s="76">
        <f t="shared" si="162"/>
        <v>17.78614678</v>
      </c>
      <c r="FS145" s="76">
        <f t="shared" si="163"/>
        <v>0</v>
      </c>
      <c r="FT145" s="76">
        <f t="shared" si="164"/>
        <v>0</v>
      </c>
      <c r="FU145" s="77">
        <f t="shared" si="165"/>
        <v>17.78614678</v>
      </c>
      <c r="FV145" s="50">
        <f t="shared" si="166"/>
        <v>0</v>
      </c>
      <c r="FW145" s="50">
        <f t="shared" si="167"/>
        <v>0</v>
      </c>
      <c r="FX145" s="72">
        <f t="shared" si="168"/>
        <v>0</v>
      </c>
      <c r="FY145" s="72">
        <f t="shared" si="169"/>
        <v>0</v>
      </c>
      <c r="FZ145" s="72">
        <f t="shared" si="170"/>
        <v>0</v>
      </c>
      <c r="GA145" s="73">
        <f t="shared" si="171"/>
        <v>17.78614678</v>
      </c>
      <c r="GB145" s="73">
        <f t="shared" si="172"/>
        <v>0.8453454362</v>
      </c>
      <c r="GC145" s="74">
        <f t="shared" si="173"/>
        <v>15.03543801</v>
      </c>
      <c r="GD145" s="75">
        <f t="shared" si="174"/>
        <v>1.670604223</v>
      </c>
      <c r="GE145" s="75">
        <f t="shared" si="175"/>
        <v>0</v>
      </c>
      <c r="GF145" s="75">
        <f t="shared" si="176"/>
        <v>0</v>
      </c>
      <c r="GG145" s="75">
        <f t="shared" si="177"/>
        <v>1.670604223</v>
      </c>
      <c r="GH145" s="78">
        <f t="shared" si="178"/>
        <v>-0.5</v>
      </c>
      <c r="GI145" s="78">
        <f t="shared" si="179"/>
        <v>-0.8660254038</v>
      </c>
      <c r="GJ145" s="78">
        <f t="shared" si="180"/>
        <v>-2.094395102</v>
      </c>
      <c r="GK145" s="78">
        <f t="shared" si="181"/>
        <v>1</v>
      </c>
      <c r="GL145" s="79">
        <f t="shared" si="182"/>
        <v>-0.5</v>
      </c>
      <c r="GM145" s="79">
        <f t="shared" si="183"/>
        <v>0.8660254038</v>
      </c>
      <c r="GN145" s="79">
        <f t="shared" si="184"/>
        <v>2.094395102</v>
      </c>
      <c r="GO145" s="79">
        <f t="shared" si="185"/>
        <v>1</v>
      </c>
      <c r="GP145" s="50">
        <f t="shared" si="186"/>
        <v>-2.094395102</v>
      </c>
      <c r="GQ145" s="50">
        <f t="shared" si="187"/>
        <v>0</v>
      </c>
      <c r="GR145" s="72">
        <f t="shared" si="188"/>
        <v>-2.094395102</v>
      </c>
      <c r="GS145" s="72">
        <f t="shared" si="189"/>
        <v>-2.094395102</v>
      </c>
      <c r="GT145" s="72">
        <f t="shared" si="190"/>
        <v>-2.094395102</v>
      </c>
      <c r="GU145" s="73">
        <f t="shared" si="191"/>
        <v>1</v>
      </c>
      <c r="GV145" s="73">
        <f t="shared" si="192"/>
        <v>1.182948363</v>
      </c>
      <c r="GW145" s="74">
        <f t="shared" si="193"/>
        <v>1.182948363</v>
      </c>
      <c r="GX145" s="75">
        <f t="shared" si="194"/>
        <v>-0.5914741815</v>
      </c>
      <c r="GY145" s="75">
        <f t="shared" si="195"/>
        <v>-1.024463334</v>
      </c>
      <c r="GZ145" s="75">
        <f t="shared" si="196"/>
        <v>-2.094395102</v>
      </c>
      <c r="HA145" s="75">
        <f t="shared" si="197"/>
        <v>1.182948363</v>
      </c>
      <c r="HB145" s="50">
        <f t="shared" si="198"/>
        <v>2.094395102</v>
      </c>
      <c r="HC145" s="50">
        <f t="shared" si="199"/>
        <v>0</v>
      </c>
      <c r="HD145" s="72">
        <f t="shared" si="200"/>
        <v>2.094395102</v>
      </c>
      <c r="HE145" s="72">
        <f t="shared" si="201"/>
        <v>2.094395102</v>
      </c>
      <c r="HF145" s="72">
        <f t="shared" si="202"/>
        <v>2.094395102</v>
      </c>
      <c r="HG145" s="73">
        <f t="shared" si="203"/>
        <v>1</v>
      </c>
      <c r="HH145" s="73">
        <f t="shared" si="204"/>
        <v>1.670604223</v>
      </c>
      <c r="HI145" s="74">
        <f t="shared" si="205"/>
        <v>1.670604223</v>
      </c>
      <c r="HJ145" s="75">
        <f t="shared" si="206"/>
        <v>-0.8353021114</v>
      </c>
      <c r="HK145" s="75">
        <f t="shared" si="207"/>
        <v>1.446785697</v>
      </c>
      <c r="HL145" s="75">
        <f t="shared" si="208"/>
        <v>2.094395102</v>
      </c>
      <c r="HM145" s="75">
        <f t="shared" si="209"/>
        <v>1.670604223</v>
      </c>
      <c r="HN145" s="50">
        <f t="shared" si="210"/>
        <v>2.094395102</v>
      </c>
      <c r="HO145" s="50">
        <f t="shared" si="211"/>
        <v>0</v>
      </c>
      <c r="HP145" s="72">
        <f t="shared" si="212"/>
        <v>2.094395102</v>
      </c>
      <c r="HQ145" s="72">
        <f t="shared" si="213"/>
        <v>2.094395102</v>
      </c>
      <c r="HR145" s="72">
        <f t="shared" si="214"/>
        <v>2.094395102</v>
      </c>
      <c r="HS145" s="73">
        <f t="shared" si="215"/>
        <v>1</v>
      </c>
      <c r="HT145" s="73">
        <f t="shared" si="216"/>
        <v>1.182948363</v>
      </c>
      <c r="HU145" s="74">
        <f t="shared" si="217"/>
        <v>1.182948363</v>
      </c>
      <c r="HV145" s="75">
        <f t="shared" si="218"/>
        <v>-0.5914741815</v>
      </c>
      <c r="HW145" s="75">
        <f t="shared" si="219"/>
        <v>1.024463334</v>
      </c>
      <c r="HX145" s="75">
        <f t="shared" si="220"/>
        <v>2.094395102</v>
      </c>
      <c r="HY145" s="75">
        <f t="shared" si="221"/>
        <v>1.182948363</v>
      </c>
      <c r="HZ145" s="50">
        <f t="shared" si="222"/>
        <v>-2.094395102</v>
      </c>
      <c r="IA145" s="50">
        <f t="shared" si="223"/>
        <v>0</v>
      </c>
      <c r="IB145" s="72">
        <f t="shared" si="224"/>
        <v>-2.094395102</v>
      </c>
      <c r="IC145" s="72">
        <f t="shared" si="225"/>
        <v>-2.094395102</v>
      </c>
      <c r="ID145" s="72">
        <f t="shared" si="226"/>
        <v>-2.094395102</v>
      </c>
      <c r="IE145" s="73">
        <f t="shared" si="227"/>
        <v>1</v>
      </c>
      <c r="IF145" s="73">
        <f t="shared" si="228"/>
        <v>1.670604223</v>
      </c>
      <c r="IG145" s="74">
        <f t="shared" si="229"/>
        <v>1.670604223</v>
      </c>
      <c r="IH145" s="75">
        <f t="shared" si="230"/>
        <v>-0.8353021114</v>
      </c>
      <c r="II145" s="75">
        <f t="shared" si="231"/>
        <v>-1.446785697</v>
      </c>
      <c r="IJ145" s="75">
        <f t="shared" si="232"/>
        <v>-2.094395102</v>
      </c>
      <c r="IK145" s="75">
        <f t="shared" si="233"/>
        <v>1.670604223</v>
      </c>
    </row>
    <row r="146" ht="12.75" customHeight="1">
      <c r="A146" s="80">
        <f>'Cubic Input'!P150</f>
        <v>0.1421007032</v>
      </c>
      <c r="B146" s="80">
        <f>'Cubic Input'!Q150</f>
        <v>-0.2126139124</v>
      </c>
      <c r="C146" s="80">
        <f>'Cubic Input'!R150</f>
        <v>0.8963438041</v>
      </c>
      <c r="D146" s="80">
        <f>'Cubic Input'!S150</f>
        <v>0.1594240589</v>
      </c>
      <c r="E146" s="80">
        <f t="shared" ref="E146:H146" si="2506">0</f>
        <v>0</v>
      </c>
      <c r="F146" s="80">
        <f t="shared" si="2506"/>
        <v>0</v>
      </c>
      <c r="G146" s="80">
        <f t="shared" si="2506"/>
        <v>0</v>
      </c>
      <c r="H146" s="81">
        <f t="shared" si="2506"/>
        <v>0</v>
      </c>
      <c r="I146" s="65">
        <f>'Cubic Input'!M150</f>
        <v>-0.1816249135</v>
      </c>
      <c r="J146" s="66">
        <f t="shared" si="27"/>
        <v>-0.1702068572</v>
      </c>
      <c r="K146" s="66">
        <f t="shared" si="28"/>
        <v>0.8332134227</v>
      </c>
      <c r="L146" s="67">
        <f t="shared" si="29"/>
        <v>-0.1702068572</v>
      </c>
      <c r="M146" s="67">
        <f t="shared" si="30"/>
        <v>0</v>
      </c>
      <c r="N146" s="68">
        <f t="shared" si="31"/>
        <v>0.8332134227</v>
      </c>
      <c r="O146" s="68">
        <f t="shared" si="32"/>
        <v>-2.428415044</v>
      </c>
      <c r="P146" s="69">
        <f t="shared" si="33"/>
        <v>0.8332134227</v>
      </c>
      <c r="Q146" s="69">
        <f t="shared" si="34"/>
        <v>2.428415044</v>
      </c>
      <c r="R146" s="70">
        <f t="shared" ref="R146:U146" si="2507">ATAN2(A146,E146)</f>
        <v>0</v>
      </c>
      <c r="S146" s="70">
        <f t="shared" si="2507"/>
        <v>3.141592654</v>
      </c>
      <c r="T146" s="70">
        <f t="shared" si="2507"/>
        <v>0</v>
      </c>
      <c r="U146" s="70">
        <f t="shared" si="2507"/>
        <v>0</v>
      </c>
      <c r="V146" s="70">
        <f t="shared" ref="V146:Y146" si="2508">SQRT(POWER(A146,2)+POWER(E146,2))</f>
        <v>0.1421007032</v>
      </c>
      <c r="W146" s="70">
        <f t="shared" si="2508"/>
        <v>0.2126139124</v>
      </c>
      <c r="X146" s="70">
        <f t="shared" si="2508"/>
        <v>0.8963438041</v>
      </c>
      <c r="Y146" s="70">
        <f t="shared" si="2508"/>
        <v>0.1594240589</v>
      </c>
      <c r="Z146" s="71">
        <f t="shared" ref="Z146:AC146" si="2509">R146-$R146</f>
        <v>0</v>
      </c>
      <c r="AA146" s="71">
        <f t="shared" si="2509"/>
        <v>3.141592654</v>
      </c>
      <c r="AB146" s="71">
        <f t="shared" si="2509"/>
        <v>0</v>
      </c>
      <c r="AC146" s="71">
        <f t="shared" si="2509"/>
        <v>0</v>
      </c>
      <c r="AD146" s="71">
        <f t="shared" ref="AD146:AG146" si="2510">V146/$V146</f>
        <v>1</v>
      </c>
      <c r="AE146" s="71">
        <f t="shared" si="2510"/>
        <v>1.496219988</v>
      </c>
      <c r="AF146" s="71">
        <f t="shared" si="2510"/>
        <v>6.307806958</v>
      </c>
      <c r="AG146" s="71">
        <f t="shared" si="2510"/>
        <v>1.121909008</v>
      </c>
      <c r="AH146" s="80">
        <f t="shared" ref="AH146:AK146" si="2511">AD146*COS(Z146)</f>
        <v>1</v>
      </c>
      <c r="AI146" s="80">
        <f t="shared" si="2511"/>
        <v>-1.496219988</v>
      </c>
      <c r="AJ146" s="80">
        <f t="shared" si="2511"/>
        <v>6.307806958</v>
      </c>
      <c r="AK146" s="80">
        <f t="shared" si="2511"/>
        <v>1.121909008</v>
      </c>
      <c r="AL146" s="80">
        <f t="shared" ref="AL146:AO146" si="2512">AD146*SIN(Z146)</f>
        <v>0</v>
      </c>
      <c r="AM146" s="80">
        <f t="shared" si="2512"/>
        <v>0</v>
      </c>
      <c r="AN146" s="80">
        <f t="shared" si="2512"/>
        <v>0</v>
      </c>
      <c r="AO146" s="80">
        <f t="shared" si="2512"/>
        <v>0</v>
      </c>
      <c r="AP146" s="50">
        <f t="shared" si="41"/>
        <v>9.424777961</v>
      </c>
      <c r="AQ146" s="72">
        <f t="shared" si="42"/>
        <v>9.424777961</v>
      </c>
      <c r="AR146" s="72">
        <f t="shared" si="43"/>
        <v>3.141592654</v>
      </c>
      <c r="AS146" s="72">
        <f t="shared" si="44"/>
        <v>3.141592654</v>
      </c>
      <c r="AT146" s="73">
        <f t="shared" si="45"/>
        <v>3.349549164</v>
      </c>
      <c r="AU146" s="74">
        <f t="shared" si="46"/>
        <v>3.349549164</v>
      </c>
      <c r="AV146" s="75">
        <f t="shared" si="47"/>
        <v>6.699098328</v>
      </c>
      <c r="AW146" s="75">
        <f t="shared" si="48"/>
        <v>0</v>
      </c>
      <c r="AX146" s="75">
        <f t="shared" si="49"/>
        <v>0</v>
      </c>
      <c r="AY146" s="75">
        <f t="shared" si="50"/>
        <v>6.699098328</v>
      </c>
      <c r="AZ146" s="50">
        <f t="shared" ref="AZ146:BA146" si="2513">AZ$1*AA146</f>
        <v>3.141592654</v>
      </c>
      <c r="BA146" s="50">
        <f t="shared" si="2513"/>
        <v>0</v>
      </c>
      <c r="BB146" s="72">
        <f t="shared" si="52"/>
        <v>3.141592654</v>
      </c>
      <c r="BC146" s="72">
        <f t="shared" si="53"/>
        <v>3.141592654</v>
      </c>
      <c r="BD146" s="72">
        <f t="shared" si="54"/>
        <v>3.141592654</v>
      </c>
      <c r="BE146" s="73">
        <f t="shared" ref="BE146:BF146" si="2514">POWER(AE146,BE$1)</f>
        <v>1.496219988</v>
      </c>
      <c r="BF146" s="73">
        <f t="shared" si="2514"/>
        <v>6.307806958</v>
      </c>
      <c r="BG146" s="74">
        <f t="shared" si="56"/>
        <v>9.437866851</v>
      </c>
      <c r="BH146" s="75">
        <f t="shared" si="57"/>
        <v>-84.94080166</v>
      </c>
      <c r="BI146" s="75">
        <f t="shared" si="58"/>
        <v>0</v>
      </c>
      <c r="BJ146" s="75">
        <f t="shared" si="59"/>
        <v>3.141592654</v>
      </c>
      <c r="BK146" s="75">
        <f t="shared" si="60"/>
        <v>84.94080166</v>
      </c>
      <c r="BL146" s="50">
        <f t="shared" si="61"/>
        <v>0</v>
      </c>
      <c r="BM146" s="72">
        <f t="shared" si="62"/>
        <v>0</v>
      </c>
      <c r="BN146" s="72">
        <f t="shared" si="63"/>
        <v>0</v>
      </c>
      <c r="BO146" s="72">
        <f t="shared" si="64"/>
        <v>0</v>
      </c>
      <c r="BP146" s="73">
        <f t="shared" si="65"/>
        <v>1.121909008</v>
      </c>
      <c r="BQ146" s="74">
        <f t="shared" si="66"/>
        <v>1.121909008</v>
      </c>
      <c r="BR146" s="75">
        <f t="shared" si="67"/>
        <v>-30.29154321</v>
      </c>
      <c r="BS146" s="75">
        <f t="shared" si="68"/>
        <v>0</v>
      </c>
      <c r="BT146" s="75">
        <f t="shared" si="69"/>
        <v>3.141592654</v>
      </c>
      <c r="BU146" s="75">
        <f t="shared" si="70"/>
        <v>30.29154321</v>
      </c>
      <c r="BV146" s="76">
        <f t="shared" ref="BV146:BW146" si="2515">AV146+BH146+BR146</f>
        <v>-108.5332465</v>
      </c>
      <c r="BW146" s="76">
        <f t="shared" si="2515"/>
        <v>0</v>
      </c>
      <c r="BX146" s="76">
        <f t="shared" si="72"/>
        <v>3.141592654</v>
      </c>
      <c r="BY146" s="77">
        <f t="shared" si="73"/>
        <v>108.5332465</v>
      </c>
      <c r="BZ146" s="50">
        <f t="shared" ref="BZ146:CA146" si="2516">BZ$1*AA146</f>
        <v>6.283185307</v>
      </c>
      <c r="CA146" s="50">
        <f t="shared" si="2516"/>
        <v>0</v>
      </c>
      <c r="CB146" s="72">
        <f t="shared" si="75"/>
        <v>6.283185307</v>
      </c>
      <c r="CC146" s="72">
        <f t="shared" si="76"/>
        <v>0</v>
      </c>
      <c r="CD146" s="72">
        <f t="shared" si="77"/>
        <v>0</v>
      </c>
      <c r="CE146" s="73">
        <f t="shared" ref="CE146:CF146" si="2517">POWER(AE146,CE$1)</f>
        <v>2.238674253</v>
      </c>
      <c r="CF146" s="73">
        <f t="shared" si="2517"/>
        <v>39.78842862</v>
      </c>
      <c r="CG146" s="74">
        <f t="shared" si="79"/>
        <v>89.0733307</v>
      </c>
      <c r="CH146" s="75">
        <f t="shared" si="80"/>
        <v>-89.0733307</v>
      </c>
      <c r="CI146" s="75">
        <f t="shared" si="81"/>
        <v>0</v>
      </c>
      <c r="CJ146" s="75">
        <f t="shared" si="82"/>
        <v>3.141592654</v>
      </c>
      <c r="CK146" s="75">
        <f t="shared" si="83"/>
        <v>89.0733307</v>
      </c>
      <c r="CL146" s="50">
        <f t="shared" si="84"/>
        <v>0</v>
      </c>
      <c r="CM146" s="72">
        <f t="shared" si="85"/>
        <v>0</v>
      </c>
      <c r="CN146" s="72">
        <f t="shared" si="86"/>
        <v>0</v>
      </c>
      <c r="CO146" s="72">
        <f t="shared" si="87"/>
        <v>0</v>
      </c>
      <c r="CP146" s="73">
        <f t="shared" si="88"/>
        <v>250.9777269</v>
      </c>
      <c r="CQ146" s="74">
        <f t="shared" si="89"/>
        <v>250.9777269</v>
      </c>
      <c r="CR146" s="75">
        <f t="shared" si="90"/>
        <v>1003.910907</v>
      </c>
      <c r="CS146" s="75">
        <f t="shared" si="91"/>
        <v>0</v>
      </c>
      <c r="CT146" s="75">
        <f t="shared" si="92"/>
        <v>0</v>
      </c>
      <c r="CU146" s="75">
        <f t="shared" si="93"/>
        <v>1003.910907</v>
      </c>
      <c r="CV146" s="50">
        <f t="shared" si="94"/>
        <v>9.424777961</v>
      </c>
      <c r="CW146" s="50">
        <f t="shared" si="95"/>
        <v>0</v>
      </c>
      <c r="CX146" s="72">
        <f t="shared" si="96"/>
        <v>9.424777961</v>
      </c>
      <c r="CY146" s="72">
        <f t="shared" si="97"/>
        <v>3.141592654</v>
      </c>
      <c r="CZ146" s="72">
        <f t="shared" si="98"/>
        <v>3.141592654</v>
      </c>
      <c r="DA146" s="73">
        <f t="shared" si="99"/>
        <v>3.349549164</v>
      </c>
      <c r="DB146" s="73">
        <f t="shared" si="100"/>
        <v>1.121909008</v>
      </c>
      <c r="DC146" s="74">
        <f t="shared" si="101"/>
        <v>3.757889379</v>
      </c>
      <c r="DD146" s="75">
        <f t="shared" si="102"/>
        <v>-15.03155752</v>
      </c>
      <c r="DE146" s="75">
        <f t="shared" si="103"/>
        <v>0</v>
      </c>
      <c r="DF146" s="75">
        <f t="shared" si="104"/>
        <v>3.141592654</v>
      </c>
      <c r="DG146" s="75">
        <f t="shared" si="105"/>
        <v>15.03155752</v>
      </c>
      <c r="DH146" s="50">
        <f t="shared" ref="DH146:DJ146" si="2518">DH$1*AA146</f>
        <v>3.141592654</v>
      </c>
      <c r="DI146" s="50">
        <f t="shared" si="2518"/>
        <v>0</v>
      </c>
      <c r="DJ146" s="50">
        <f t="shared" si="2518"/>
        <v>0</v>
      </c>
      <c r="DK146" s="72">
        <f t="shared" si="107"/>
        <v>3.141592654</v>
      </c>
      <c r="DL146" s="72">
        <f t="shared" si="108"/>
        <v>3.141592654</v>
      </c>
      <c r="DM146" s="72">
        <f t="shared" si="109"/>
        <v>3.141592654</v>
      </c>
      <c r="DN146" s="73">
        <f t="shared" ref="DN146:DP146" si="2519">POWER(AE146,DN$1)</f>
        <v>1.496219988</v>
      </c>
      <c r="DO146" s="73">
        <f t="shared" si="2519"/>
        <v>6.307806958</v>
      </c>
      <c r="DP146" s="73">
        <f t="shared" si="2519"/>
        <v>1.121909008</v>
      </c>
      <c r="DQ146" s="74">
        <f t="shared" si="111"/>
        <v>10.58842783</v>
      </c>
      <c r="DR146" s="75">
        <f t="shared" si="112"/>
        <v>190.591701</v>
      </c>
      <c r="DS146" s="75">
        <f t="shared" si="113"/>
        <v>0</v>
      </c>
      <c r="DT146" s="75">
        <f t="shared" si="114"/>
        <v>0</v>
      </c>
      <c r="DU146" s="75">
        <f t="shared" si="115"/>
        <v>190.591701</v>
      </c>
      <c r="DV146" s="50">
        <f t="shared" si="116"/>
        <v>0</v>
      </c>
      <c r="DW146" s="72">
        <f t="shared" si="117"/>
        <v>0</v>
      </c>
      <c r="DX146" s="72">
        <f t="shared" si="118"/>
        <v>0</v>
      </c>
      <c r="DY146" s="72">
        <f t="shared" si="119"/>
        <v>0</v>
      </c>
      <c r="DZ146" s="73">
        <f t="shared" si="120"/>
        <v>1.258679822</v>
      </c>
      <c r="EA146" s="74">
        <f t="shared" si="121"/>
        <v>1.258679822</v>
      </c>
      <c r="EB146" s="75">
        <f t="shared" si="122"/>
        <v>33.98435518</v>
      </c>
      <c r="EC146" s="75">
        <f t="shared" si="123"/>
        <v>0</v>
      </c>
      <c r="ED146" s="75">
        <f t="shared" si="124"/>
        <v>0</v>
      </c>
      <c r="EE146" s="75">
        <f t="shared" si="125"/>
        <v>33.98435518</v>
      </c>
      <c r="EF146" s="76">
        <f t="shared" ref="EF146:EG146" si="2520">CH146+CR146+DD146+DR146+EB146</f>
        <v>1124.382075</v>
      </c>
      <c r="EG146" s="76">
        <f t="shared" si="2520"/>
        <v>0</v>
      </c>
      <c r="EH146" s="76">
        <f t="shared" si="127"/>
        <v>0</v>
      </c>
      <c r="EI146" s="77">
        <f t="shared" si="128"/>
        <v>1124.382075</v>
      </c>
      <c r="EJ146" s="50">
        <f t="shared" si="129"/>
        <v>0</v>
      </c>
      <c r="EK146" s="72">
        <f t="shared" si="130"/>
        <v>0</v>
      </c>
      <c r="EL146" s="72">
        <f t="shared" si="131"/>
        <v>0</v>
      </c>
      <c r="EM146" s="72">
        <f t="shared" si="132"/>
        <v>0</v>
      </c>
      <c r="EN146" s="73">
        <f t="shared" si="133"/>
        <v>33.53180692</v>
      </c>
      <c r="EO146" s="74">
        <f t="shared" si="134"/>
        <v>33.53180692</v>
      </c>
      <c r="EP146" s="75">
        <f t="shared" si="135"/>
        <v>174.2363798</v>
      </c>
      <c r="EQ146" s="75">
        <f t="shared" si="136"/>
        <v>0</v>
      </c>
      <c r="ER146" s="75">
        <f t="shared" si="137"/>
        <v>0</v>
      </c>
      <c r="ES146" s="75">
        <f t="shared" si="138"/>
        <v>174.2363798</v>
      </c>
      <c r="ET146" s="76">
        <f t="shared" ref="ET146:EU146" si="2521">BV146+EP146</f>
        <v>65.70313323</v>
      </c>
      <c r="EU146" s="76">
        <f t="shared" si="2521"/>
        <v>0</v>
      </c>
      <c r="EV146" s="76">
        <f t="shared" si="140"/>
        <v>0</v>
      </c>
      <c r="EW146" s="77">
        <f t="shared" si="141"/>
        <v>65.70313323</v>
      </c>
      <c r="EX146" s="50">
        <f t="shared" si="142"/>
        <v>0</v>
      </c>
      <c r="EY146" s="72">
        <f t="shared" si="143"/>
        <v>0</v>
      </c>
      <c r="EZ146" s="72">
        <f t="shared" si="144"/>
        <v>0</v>
      </c>
      <c r="FA146" s="72">
        <f t="shared" si="145"/>
        <v>0</v>
      </c>
      <c r="FB146" s="73">
        <f t="shared" si="146"/>
        <v>4.035171773</v>
      </c>
      <c r="FC146" s="74">
        <f t="shared" si="147"/>
        <v>4.035171773</v>
      </c>
      <c r="FD146" s="75">
        <f t="shared" si="148"/>
        <v>1.067572653</v>
      </c>
      <c r="FE146" s="75">
        <f t="shared" si="149"/>
        <v>0</v>
      </c>
      <c r="FF146" s="75">
        <f t="shared" si="150"/>
        <v>0</v>
      </c>
      <c r="FG146" s="75">
        <f t="shared" si="151"/>
        <v>1.067572653</v>
      </c>
      <c r="FH146" s="50">
        <f t="shared" si="152"/>
        <v>6.283185307</v>
      </c>
      <c r="FI146" s="72">
        <f t="shared" si="153"/>
        <v>6.283185307</v>
      </c>
      <c r="FJ146" s="72">
        <f t="shared" si="154"/>
        <v>0</v>
      </c>
      <c r="FK146" s="72">
        <f t="shared" si="155"/>
        <v>0</v>
      </c>
      <c r="FL146" s="73">
        <f t="shared" si="156"/>
        <v>2.238674253</v>
      </c>
      <c r="FM146" s="74">
        <f t="shared" si="157"/>
        <v>2.238674253</v>
      </c>
      <c r="FN146" s="75">
        <f t="shared" si="158"/>
        <v>-2.238674253</v>
      </c>
      <c r="FO146" s="75">
        <f t="shared" si="159"/>
        <v>0</v>
      </c>
      <c r="FP146" s="75">
        <f t="shared" si="160"/>
        <v>3.141592654</v>
      </c>
      <c r="FQ146" s="75">
        <f t="shared" si="161"/>
        <v>2.238674253</v>
      </c>
      <c r="FR146" s="76">
        <f t="shared" si="162"/>
        <v>16.68474662</v>
      </c>
      <c r="FS146" s="76">
        <f t="shared" si="163"/>
        <v>0</v>
      </c>
      <c r="FT146" s="76">
        <f t="shared" si="164"/>
        <v>0</v>
      </c>
      <c r="FU146" s="77">
        <f t="shared" si="165"/>
        <v>16.68474662</v>
      </c>
      <c r="FV146" s="50">
        <f t="shared" si="166"/>
        <v>0</v>
      </c>
      <c r="FW146" s="50">
        <f t="shared" si="167"/>
        <v>0</v>
      </c>
      <c r="FX146" s="72">
        <f t="shared" si="168"/>
        <v>0</v>
      </c>
      <c r="FY146" s="72">
        <f t="shared" si="169"/>
        <v>0</v>
      </c>
      <c r="FZ146" s="72">
        <f t="shared" si="170"/>
        <v>0</v>
      </c>
      <c r="GA146" s="73">
        <f t="shared" si="171"/>
        <v>16.68474662</v>
      </c>
      <c r="GB146" s="73">
        <f t="shared" si="172"/>
        <v>0.9367043989</v>
      </c>
      <c r="GC146" s="74">
        <f t="shared" si="173"/>
        <v>15.62867555</v>
      </c>
      <c r="GD146" s="75">
        <f t="shared" si="174"/>
        <v>1.736519506</v>
      </c>
      <c r="GE146" s="75">
        <f t="shared" si="175"/>
        <v>0</v>
      </c>
      <c r="GF146" s="75">
        <f t="shared" si="176"/>
        <v>0</v>
      </c>
      <c r="GG146" s="75">
        <f t="shared" si="177"/>
        <v>1.736519506</v>
      </c>
      <c r="GH146" s="78">
        <f t="shared" si="178"/>
        <v>-0.5</v>
      </c>
      <c r="GI146" s="78">
        <f t="shared" si="179"/>
        <v>-0.8660254038</v>
      </c>
      <c r="GJ146" s="78">
        <f t="shared" si="180"/>
        <v>-2.094395102</v>
      </c>
      <c r="GK146" s="78">
        <f t="shared" si="181"/>
        <v>1</v>
      </c>
      <c r="GL146" s="79">
        <f t="shared" si="182"/>
        <v>-0.5</v>
      </c>
      <c r="GM146" s="79">
        <f t="shared" si="183"/>
        <v>0.8660254038</v>
      </c>
      <c r="GN146" s="79">
        <f t="shared" si="184"/>
        <v>2.094395102</v>
      </c>
      <c r="GO146" s="79">
        <f t="shared" si="185"/>
        <v>1</v>
      </c>
      <c r="GP146" s="50">
        <f t="shared" si="186"/>
        <v>-2.094395102</v>
      </c>
      <c r="GQ146" s="50">
        <f t="shared" si="187"/>
        <v>0</v>
      </c>
      <c r="GR146" s="72">
        <f t="shared" si="188"/>
        <v>-2.094395102</v>
      </c>
      <c r="GS146" s="72">
        <f t="shared" si="189"/>
        <v>-2.094395102</v>
      </c>
      <c r="GT146" s="72">
        <f t="shared" si="190"/>
        <v>-2.094395102</v>
      </c>
      <c r="GU146" s="73">
        <f t="shared" si="191"/>
        <v>1</v>
      </c>
      <c r="GV146" s="73">
        <f t="shared" si="192"/>
        <v>1.067572653</v>
      </c>
      <c r="GW146" s="74">
        <f t="shared" si="193"/>
        <v>1.067572653</v>
      </c>
      <c r="GX146" s="75">
        <f t="shared" si="194"/>
        <v>-0.5337863264</v>
      </c>
      <c r="GY146" s="75">
        <f t="shared" si="195"/>
        <v>-0.9245450377</v>
      </c>
      <c r="GZ146" s="75">
        <f t="shared" si="196"/>
        <v>-2.094395102</v>
      </c>
      <c r="HA146" s="75">
        <f t="shared" si="197"/>
        <v>1.067572653</v>
      </c>
      <c r="HB146" s="50">
        <f t="shared" si="198"/>
        <v>2.094395102</v>
      </c>
      <c r="HC146" s="50">
        <f t="shared" si="199"/>
        <v>0</v>
      </c>
      <c r="HD146" s="72">
        <f t="shared" si="200"/>
        <v>2.094395102</v>
      </c>
      <c r="HE146" s="72">
        <f t="shared" si="201"/>
        <v>2.094395102</v>
      </c>
      <c r="HF146" s="72">
        <f t="shared" si="202"/>
        <v>2.094395102</v>
      </c>
      <c r="HG146" s="73">
        <f t="shared" si="203"/>
        <v>1</v>
      </c>
      <c r="HH146" s="73">
        <f t="shared" si="204"/>
        <v>1.736519506</v>
      </c>
      <c r="HI146" s="74">
        <f t="shared" si="205"/>
        <v>1.736519506</v>
      </c>
      <c r="HJ146" s="75">
        <f t="shared" si="206"/>
        <v>-0.868259753</v>
      </c>
      <c r="HK146" s="75">
        <f t="shared" si="207"/>
        <v>1.503870006</v>
      </c>
      <c r="HL146" s="75">
        <f t="shared" si="208"/>
        <v>2.094395102</v>
      </c>
      <c r="HM146" s="75">
        <f t="shared" si="209"/>
        <v>1.736519506</v>
      </c>
      <c r="HN146" s="50">
        <f t="shared" si="210"/>
        <v>2.094395102</v>
      </c>
      <c r="HO146" s="50">
        <f t="shared" si="211"/>
        <v>0</v>
      </c>
      <c r="HP146" s="72">
        <f t="shared" si="212"/>
        <v>2.094395102</v>
      </c>
      <c r="HQ146" s="72">
        <f t="shared" si="213"/>
        <v>2.094395102</v>
      </c>
      <c r="HR146" s="72">
        <f t="shared" si="214"/>
        <v>2.094395102</v>
      </c>
      <c r="HS146" s="73">
        <f t="shared" si="215"/>
        <v>1</v>
      </c>
      <c r="HT146" s="73">
        <f t="shared" si="216"/>
        <v>1.067572653</v>
      </c>
      <c r="HU146" s="74">
        <f t="shared" si="217"/>
        <v>1.067572653</v>
      </c>
      <c r="HV146" s="75">
        <f t="shared" si="218"/>
        <v>-0.5337863264</v>
      </c>
      <c r="HW146" s="75">
        <f t="shared" si="219"/>
        <v>0.9245450377</v>
      </c>
      <c r="HX146" s="75">
        <f t="shared" si="220"/>
        <v>2.094395102</v>
      </c>
      <c r="HY146" s="75">
        <f t="shared" si="221"/>
        <v>1.067572653</v>
      </c>
      <c r="HZ146" s="50">
        <f t="shared" si="222"/>
        <v>-2.094395102</v>
      </c>
      <c r="IA146" s="50">
        <f t="shared" si="223"/>
        <v>0</v>
      </c>
      <c r="IB146" s="72">
        <f t="shared" si="224"/>
        <v>-2.094395102</v>
      </c>
      <c r="IC146" s="72">
        <f t="shared" si="225"/>
        <v>-2.094395102</v>
      </c>
      <c r="ID146" s="72">
        <f t="shared" si="226"/>
        <v>-2.094395102</v>
      </c>
      <c r="IE146" s="73">
        <f t="shared" si="227"/>
        <v>1</v>
      </c>
      <c r="IF146" s="73">
        <f t="shared" si="228"/>
        <v>1.736519506</v>
      </c>
      <c r="IG146" s="74">
        <f t="shared" si="229"/>
        <v>1.736519506</v>
      </c>
      <c r="IH146" s="75">
        <f t="shared" si="230"/>
        <v>-0.868259753</v>
      </c>
      <c r="II146" s="75">
        <f t="shared" si="231"/>
        <v>-1.503870006</v>
      </c>
      <c r="IJ146" s="75">
        <f t="shared" si="232"/>
        <v>-2.094395102</v>
      </c>
      <c r="IK146" s="75">
        <f t="shared" si="233"/>
        <v>1.736519506</v>
      </c>
    </row>
    <row r="147" ht="12.75" customHeight="1">
      <c r="A147" s="80">
        <f>'Cubic Input'!P151</f>
        <v>0.1421007032</v>
      </c>
      <c r="B147" s="80">
        <f>'Cubic Input'!Q151</f>
        <v>-0.2175493348</v>
      </c>
      <c r="C147" s="80">
        <f>'Cubic Input'!R151</f>
        <v>0.8944730195</v>
      </c>
      <c r="D147" s="80">
        <f>'Cubic Input'!S151</f>
        <v>0.1294606392</v>
      </c>
      <c r="E147" s="80">
        <f t="shared" ref="E147:H147" si="2522">0</f>
        <v>0</v>
      </c>
      <c r="F147" s="80">
        <f t="shared" si="2522"/>
        <v>0</v>
      </c>
      <c r="G147" s="80">
        <f t="shared" si="2522"/>
        <v>0</v>
      </c>
      <c r="H147" s="81">
        <f t="shared" si="2522"/>
        <v>0</v>
      </c>
      <c r="I147" s="65">
        <f>'Cubic Input'!M151</f>
        <v>-0.1494783303</v>
      </c>
      <c r="J147" s="66">
        <f t="shared" si="27"/>
        <v>-0.1395646893</v>
      </c>
      <c r="K147" s="66">
        <f t="shared" si="28"/>
        <v>0.835258271</v>
      </c>
      <c r="L147" s="67">
        <f t="shared" si="29"/>
        <v>-0.1395646893</v>
      </c>
      <c r="M147" s="67">
        <f t="shared" si="30"/>
        <v>0</v>
      </c>
      <c r="N147" s="68">
        <f t="shared" si="31"/>
        <v>0.835258271</v>
      </c>
      <c r="O147" s="68">
        <f t="shared" si="32"/>
        <v>-2.414566317</v>
      </c>
      <c r="P147" s="69">
        <f t="shared" si="33"/>
        <v>0.835258271</v>
      </c>
      <c r="Q147" s="69">
        <f t="shared" si="34"/>
        <v>2.414566317</v>
      </c>
      <c r="R147" s="70">
        <f t="shared" ref="R147:U147" si="2523">ATAN2(A147,E147)</f>
        <v>0</v>
      </c>
      <c r="S147" s="70">
        <f t="shared" si="2523"/>
        <v>3.141592654</v>
      </c>
      <c r="T147" s="70">
        <f t="shared" si="2523"/>
        <v>0</v>
      </c>
      <c r="U147" s="70">
        <f t="shared" si="2523"/>
        <v>0</v>
      </c>
      <c r="V147" s="70">
        <f t="shared" ref="V147:Y147" si="2524">SQRT(POWER(A147,2)+POWER(E147,2))</f>
        <v>0.1421007032</v>
      </c>
      <c r="W147" s="70">
        <f t="shared" si="2524"/>
        <v>0.2175493348</v>
      </c>
      <c r="X147" s="70">
        <f t="shared" si="2524"/>
        <v>0.8944730195</v>
      </c>
      <c r="Y147" s="70">
        <f t="shared" si="2524"/>
        <v>0.1294606392</v>
      </c>
      <c r="Z147" s="71">
        <f t="shared" ref="Z147:AC147" si="2525">R147-$R147</f>
        <v>0</v>
      </c>
      <c r="AA147" s="71">
        <f t="shared" si="2525"/>
        <v>3.141592654</v>
      </c>
      <c r="AB147" s="71">
        <f t="shared" si="2525"/>
        <v>0</v>
      </c>
      <c r="AC147" s="71">
        <f t="shared" si="2525"/>
        <v>0</v>
      </c>
      <c r="AD147" s="71">
        <f t="shared" ref="AD147:AG147" si="2526">V147/$V147</f>
        <v>1</v>
      </c>
      <c r="AE147" s="71">
        <f t="shared" si="2526"/>
        <v>1.530951853</v>
      </c>
      <c r="AF147" s="71">
        <f t="shared" si="2526"/>
        <v>6.294641755</v>
      </c>
      <c r="AG147" s="71">
        <f t="shared" si="2526"/>
        <v>0.9110485473</v>
      </c>
      <c r="AH147" s="80">
        <f t="shared" ref="AH147:AK147" si="2527">AD147*COS(Z147)</f>
        <v>1</v>
      </c>
      <c r="AI147" s="80">
        <f t="shared" si="2527"/>
        <v>-1.530951853</v>
      </c>
      <c r="AJ147" s="80">
        <f t="shared" si="2527"/>
        <v>6.294641755</v>
      </c>
      <c r="AK147" s="80">
        <f t="shared" si="2527"/>
        <v>0.9110485473</v>
      </c>
      <c r="AL147" s="80">
        <f t="shared" ref="AL147:AO147" si="2528">AD147*SIN(Z147)</f>
        <v>0</v>
      </c>
      <c r="AM147" s="80">
        <f t="shared" si="2528"/>
        <v>0</v>
      </c>
      <c r="AN147" s="80">
        <f t="shared" si="2528"/>
        <v>0</v>
      </c>
      <c r="AO147" s="80">
        <f t="shared" si="2528"/>
        <v>0</v>
      </c>
      <c r="AP147" s="50">
        <f t="shared" si="41"/>
        <v>9.424777961</v>
      </c>
      <c r="AQ147" s="72">
        <f t="shared" si="42"/>
        <v>9.424777961</v>
      </c>
      <c r="AR147" s="72">
        <f t="shared" si="43"/>
        <v>3.141592654</v>
      </c>
      <c r="AS147" s="72">
        <f t="shared" si="44"/>
        <v>3.141592654</v>
      </c>
      <c r="AT147" s="73">
        <f t="shared" si="45"/>
        <v>3.588265736</v>
      </c>
      <c r="AU147" s="74">
        <f t="shared" si="46"/>
        <v>3.588265736</v>
      </c>
      <c r="AV147" s="75">
        <f t="shared" si="47"/>
        <v>7.176531472</v>
      </c>
      <c r="AW147" s="75">
        <f t="shared" si="48"/>
        <v>0</v>
      </c>
      <c r="AX147" s="75">
        <f t="shared" si="49"/>
        <v>0</v>
      </c>
      <c r="AY147" s="75">
        <f t="shared" si="50"/>
        <v>7.176531472</v>
      </c>
      <c r="AZ147" s="50">
        <f t="shared" ref="AZ147:BA147" si="2529">AZ$1*AA147</f>
        <v>3.141592654</v>
      </c>
      <c r="BA147" s="50">
        <f t="shared" si="2529"/>
        <v>0</v>
      </c>
      <c r="BB147" s="72">
        <f t="shared" si="52"/>
        <v>3.141592654</v>
      </c>
      <c r="BC147" s="72">
        <f t="shared" si="53"/>
        <v>3.141592654</v>
      </c>
      <c r="BD147" s="72">
        <f t="shared" si="54"/>
        <v>3.141592654</v>
      </c>
      <c r="BE147" s="73">
        <f t="shared" ref="BE147:BF147" si="2530">POWER(AE147,BE$1)</f>
        <v>1.530951853</v>
      </c>
      <c r="BF147" s="73">
        <f t="shared" si="2530"/>
        <v>6.294641755</v>
      </c>
      <c r="BG147" s="74">
        <f t="shared" si="56"/>
        <v>9.636793458</v>
      </c>
      <c r="BH147" s="75">
        <f t="shared" si="57"/>
        <v>-86.73114112</v>
      </c>
      <c r="BI147" s="75">
        <f t="shared" si="58"/>
        <v>0</v>
      </c>
      <c r="BJ147" s="75">
        <f t="shared" si="59"/>
        <v>3.141592654</v>
      </c>
      <c r="BK147" s="75">
        <f t="shared" si="60"/>
        <v>86.73114112</v>
      </c>
      <c r="BL147" s="50">
        <f t="shared" si="61"/>
        <v>0</v>
      </c>
      <c r="BM147" s="72">
        <f t="shared" si="62"/>
        <v>0</v>
      </c>
      <c r="BN147" s="72">
        <f t="shared" si="63"/>
        <v>0</v>
      </c>
      <c r="BO147" s="72">
        <f t="shared" si="64"/>
        <v>0</v>
      </c>
      <c r="BP147" s="73">
        <f t="shared" si="65"/>
        <v>0.9110485473</v>
      </c>
      <c r="BQ147" s="74">
        <f t="shared" si="66"/>
        <v>0.9110485473</v>
      </c>
      <c r="BR147" s="75">
        <f t="shared" si="67"/>
        <v>-24.59831078</v>
      </c>
      <c r="BS147" s="75">
        <f t="shared" si="68"/>
        <v>0</v>
      </c>
      <c r="BT147" s="75">
        <f t="shared" si="69"/>
        <v>3.141592654</v>
      </c>
      <c r="BU147" s="75">
        <f t="shared" si="70"/>
        <v>24.59831078</v>
      </c>
      <c r="BV147" s="76">
        <f t="shared" ref="BV147:BW147" si="2531">AV147+BH147+BR147</f>
        <v>-104.1529204</v>
      </c>
      <c r="BW147" s="76">
        <f t="shared" si="2531"/>
        <v>0</v>
      </c>
      <c r="BX147" s="76">
        <f t="shared" si="72"/>
        <v>3.141592654</v>
      </c>
      <c r="BY147" s="77">
        <f t="shared" si="73"/>
        <v>104.1529204</v>
      </c>
      <c r="BZ147" s="50">
        <f t="shared" ref="BZ147:CA147" si="2532">BZ$1*AA147</f>
        <v>6.283185307</v>
      </c>
      <c r="CA147" s="50">
        <f t="shared" si="2532"/>
        <v>0</v>
      </c>
      <c r="CB147" s="72">
        <f t="shared" si="75"/>
        <v>6.283185307</v>
      </c>
      <c r="CC147" s="72">
        <f t="shared" si="76"/>
        <v>0</v>
      </c>
      <c r="CD147" s="72">
        <f t="shared" si="77"/>
        <v>0</v>
      </c>
      <c r="CE147" s="73">
        <f t="shared" ref="CE147:CF147" si="2533">POWER(AE147,CE$1)</f>
        <v>2.343813576</v>
      </c>
      <c r="CF147" s="73">
        <f t="shared" si="2533"/>
        <v>39.62251483</v>
      </c>
      <c r="CG147" s="74">
        <f t="shared" si="79"/>
        <v>92.86778815</v>
      </c>
      <c r="CH147" s="75">
        <f t="shared" si="80"/>
        <v>-92.86778815</v>
      </c>
      <c r="CI147" s="75">
        <f t="shared" si="81"/>
        <v>0</v>
      </c>
      <c r="CJ147" s="75">
        <f t="shared" si="82"/>
        <v>3.141592654</v>
      </c>
      <c r="CK147" s="75">
        <f t="shared" si="83"/>
        <v>92.86778815</v>
      </c>
      <c r="CL147" s="50">
        <f t="shared" si="84"/>
        <v>0</v>
      </c>
      <c r="CM147" s="72">
        <f t="shared" si="85"/>
        <v>0</v>
      </c>
      <c r="CN147" s="72">
        <f t="shared" si="86"/>
        <v>0</v>
      </c>
      <c r="CO147" s="72">
        <f t="shared" si="87"/>
        <v>0</v>
      </c>
      <c r="CP147" s="73">
        <f t="shared" si="88"/>
        <v>249.4095363</v>
      </c>
      <c r="CQ147" s="74">
        <f t="shared" si="89"/>
        <v>249.4095363</v>
      </c>
      <c r="CR147" s="75">
        <f t="shared" si="90"/>
        <v>997.6381452</v>
      </c>
      <c r="CS147" s="75">
        <f t="shared" si="91"/>
        <v>0</v>
      </c>
      <c r="CT147" s="75">
        <f t="shared" si="92"/>
        <v>0</v>
      </c>
      <c r="CU147" s="75">
        <f t="shared" si="93"/>
        <v>997.6381452</v>
      </c>
      <c r="CV147" s="50">
        <f t="shared" si="94"/>
        <v>9.424777961</v>
      </c>
      <c r="CW147" s="50">
        <f t="shared" si="95"/>
        <v>0</v>
      </c>
      <c r="CX147" s="72">
        <f t="shared" si="96"/>
        <v>9.424777961</v>
      </c>
      <c r="CY147" s="72">
        <f t="shared" si="97"/>
        <v>3.141592654</v>
      </c>
      <c r="CZ147" s="72">
        <f t="shared" si="98"/>
        <v>3.141592654</v>
      </c>
      <c r="DA147" s="73">
        <f t="shared" si="99"/>
        <v>3.588265736</v>
      </c>
      <c r="DB147" s="73">
        <f t="shared" si="100"/>
        <v>0.9110485473</v>
      </c>
      <c r="DC147" s="74">
        <f t="shared" si="101"/>
        <v>3.269084286</v>
      </c>
      <c r="DD147" s="75">
        <f t="shared" si="102"/>
        <v>-13.07633714</v>
      </c>
      <c r="DE147" s="75">
        <f t="shared" si="103"/>
        <v>0</v>
      </c>
      <c r="DF147" s="75">
        <f t="shared" si="104"/>
        <v>3.141592654</v>
      </c>
      <c r="DG147" s="75">
        <f t="shared" si="105"/>
        <v>13.07633714</v>
      </c>
      <c r="DH147" s="50">
        <f t="shared" ref="DH147:DJ147" si="2534">DH$1*AA147</f>
        <v>3.141592654</v>
      </c>
      <c r="DI147" s="50">
        <f t="shared" si="2534"/>
        <v>0</v>
      </c>
      <c r="DJ147" s="50">
        <f t="shared" si="2534"/>
        <v>0</v>
      </c>
      <c r="DK147" s="72">
        <f t="shared" si="107"/>
        <v>3.141592654</v>
      </c>
      <c r="DL147" s="72">
        <f t="shared" si="108"/>
        <v>3.141592654</v>
      </c>
      <c r="DM147" s="72">
        <f t="shared" si="109"/>
        <v>3.141592654</v>
      </c>
      <c r="DN147" s="73">
        <f t="shared" ref="DN147:DP147" si="2535">POWER(AE147,DN$1)</f>
        <v>1.530951853</v>
      </c>
      <c r="DO147" s="73">
        <f t="shared" si="2535"/>
        <v>6.294641755</v>
      </c>
      <c r="DP147" s="73">
        <f t="shared" si="2535"/>
        <v>0.9110485473</v>
      </c>
      <c r="DQ147" s="74">
        <f t="shared" si="111"/>
        <v>8.779586681</v>
      </c>
      <c r="DR147" s="75">
        <f t="shared" si="112"/>
        <v>158.0325602</v>
      </c>
      <c r="DS147" s="75">
        <f t="shared" si="113"/>
        <v>0</v>
      </c>
      <c r="DT147" s="75">
        <f t="shared" si="114"/>
        <v>0</v>
      </c>
      <c r="DU147" s="75">
        <f t="shared" si="115"/>
        <v>158.0325602</v>
      </c>
      <c r="DV147" s="50">
        <f t="shared" si="116"/>
        <v>0</v>
      </c>
      <c r="DW147" s="72">
        <f t="shared" si="117"/>
        <v>0</v>
      </c>
      <c r="DX147" s="72">
        <f t="shared" si="118"/>
        <v>0</v>
      </c>
      <c r="DY147" s="72">
        <f t="shared" si="119"/>
        <v>0</v>
      </c>
      <c r="DZ147" s="73">
        <f t="shared" si="120"/>
        <v>0.8300094555</v>
      </c>
      <c r="EA147" s="74">
        <f t="shared" si="121"/>
        <v>0.8300094555</v>
      </c>
      <c r="EB147" s="75">
        <f t="shared" si="122"/>
        <v>22.4102553</v>
      </c>
      <c r="EC147" s="75">
        <f t="shared" si="123"/>
        <v>0</v>
      </c>
      <c r="ED147" s="75">
        <f t="shared" si="124"/>
        <v>0</v>
      </c>
      <c r="EE147" s="75">
        <f t="shared" si="125"/>
        <v>22.4102553</v>
      </c>
      <c r="EF147" s="76">
        <f t="shared" ref="EF147:EG147" si="2536">CH147+CR147+DD147+DR147+EB147</f>
        <v>1072.136835</v>
      </c>
      <c r="EG147" s="76">
        <f t="shared" si="2536"/>
        <v>0</v>
      </c>
      <c r="EH147" s="76">
        <f t="shared" si="127"/>
        <v>0</v>
      </c>
      <c r="EI147" s="77">
        <f t="shared" si="128"/>
        <v>1072.136835</v>
      </c>
      <c r="EJ147" s="50">
        <f t="shared" si="129"/>
        <v>0</v>
      </c>
      <c r="EK147" s="72">
        <f t="shared" si="130"/>
        <v>0</v>
      </c>
      <c r="EL147" s="72">
        <f t="shared" si="131"/>
        <v>0</v>
      </c>
      <c r="EM147" s="72">
        <f t="shared" si="132"/>
        <v>0</v>
      </c>
      <c r="EN147" s="73">
        <f t="shared" si="133"/>
        <v>32.74350066</v>
      </c>
      <c r="EO147" s="74">
        <f t="shared" si="134"/>
        <v>32.74350066</v>
      </c>
      <c r="EP147" s="75">
        <f t="shared" si="135"/>
        <v>170.1402203</v>
      </c>
      <c r="EQ147" s="75">
        <f t="shared" si="136"/>
        <v>0</v>
      </c>
      <c r="ER147" s="75">
        <f t="shared" si="137"/>
        <v>0</v>
      </c>
      <c r="ES147" s="75">
        <f t="shared" si="138"/>
        <v>170.1402203</v>
      </c>
      <c r="ET147" s="76">
        <f t="shared" ref="ET147:EU147" si="2537">BV147+EP147</f>
        <v>65.98729985</v>
      </c>
      <c r="EU147" s="76">
        <f t="shared" si="2537"/>
        <v>0</v>
      </c>
      <c r="EV147" s="76">
        <f t="shared" si="140"/>
        <v>0</v>
      </c>
      <c r="EW147" s="77">
        <f t="shared" si="141"/>
        <v>65.98729985</v>
      </c>
      <c r="EX147" s="50">
        <f t="shared" si="142"/>
        <v>0</v>
      </c>
      <c r="EY147" s="72">
        <f t="shared" si="143"/>
        <v>0</v>
      </c>
      <c r="EZ147" s="72">
        <f t="shared" si="144"/>
        <v>0</v>
      </c>
      <c r="FA147" s="72">
        <f t="shared" si="145"/>
        <v>0</v>
      </c>
      <c r="FB147" s="73">
        <f t="shared" si="146"/>
        <v>4.04098079</v>
      </c>
      <c r="FC147" s="74">
        <f t="shared" si="147"/>
        <v>4.04098079</v>
      </c>
      <c r="FD147" s="75">
        <f t="shared" si="148"/>
        <v>1.069109526</v>
      </c>
      <c r="FE147" s="75">
        <f t="shared" si="149"/>
        <v>0</v>
      </c>
      <c r="FF147" s="75">
        <f t="shared" si="150"/>
        <v>0</v>
      </c>
      <c r="FG147" s="75">
        <f t="shared" si="151"/>
        <v>1.069109526</v>
      </c>
      <c r="FH147" s="50">
        <f t="shared" si="152"/>
        <v>6.283185307</v>
      </c>
      <c r="FI147" s="72">
        <f t="shared" si="153"/>
        <v>6.283185307</v>
      </c>
      <c r="FJ147" s="72">
        <f t="shared" si="154"/>
        <v>0</v>
      </c>
      <c r="FK147" s="72">
        <f t="shared" si="155"/>
        <v>0</v>
      </c>
      <c r="FL147" s="73">
        <f t="shared" si="156"/>
        <v>2.343813576</v>
      </c>
      <c r="FM147" s="74">
        <f t="shared" si="157"/>
        <v>2.343813576</v>
      </c>
      <c r="FN147" s="75">
        <f t="shared" si="158"/>
        <v>-2.343813576</v>
      </c>
      <c r="FO147" s="75">
        <f t="shared" si="159"/>
        <v>0</v>
      </c>
      <c r="FP147" s="75">
        <f t="shared" si="160"/>
        <v>3.141592654</v>
      </c>
      <c r="FQ147" s="75">
        <f t="shared" si="161"/>
        <v>2.343813576</v>
      </c>
      <c r="FR147" s="76">
        <f t="shared" si="162"/>
        <v>16.54011169</v>
      </c>
      <c r="FS147" s="76">
        <f t="shared" si="163"/>
        <v>0</v>
      </c>
      <c r="FT147" s="76">
        <f t="shared" si="164"/>
        <v>0</v>
      </c>
      <c r="FU147" s="77">
        <f t="shared" si="165"/>
        <v>16.54011169</v>
      </c>
      <c r="FV147" s="50">
        <f t="shared" si="166"/>
        <v>0</v>
      </c>
      <c r="FW147" s="50">
        <f t="shared" si="167"/>
        <v>0</v>
      </c>
      <c r="FX147" s="72">
        <f t="shared" si="168"/>
        <v>0</v>
      </c>
      <c r="FY147" s="72">
        <f t="shared" si="169"/>
        <v>0</v>
      </c>
      <c r="FZ147" s="72">
        <f t="shared" si="170"/>
        <v>0</v>
      </c>
      <c r="GA147" s="73">
        <f t="shared" si="171"/>
        <v>16.54011169</v>
      </c>
      <c r="GB147" s="73">
        <f t="shared" si="172"/>
        <v>0.9353578614</v>
      </c>
      <c r="GC147" s="74">
        <f t="shared" si="173"/>
        <v>15.4709235</v>
      </c>
      <c r="GD147" s="75">
        <f t="shared" si="174"/>
        <v>1.7189915</v>
      </c>
      <c r="GE147" s="75">
        <f t="shared" si="175"/>
        <v>0</v>
      </c>
      <c r="GF147" s="75">
        <f t="shared" si="176"/>
        <v>0</v>
      </c>
      <c r="GG147" s="75">
        <f t="shared" si="177"/>
        <v>1.7189915</v>
      </c>
      <c r="GH147" s="78">
        <f t="shared" si="178"/>
        <v>-0.5</v>
      </c>
      <c r="GI147" s="78">
        <f t="shared" si="179"/>
        <v>-0.8660254038</v>
      </c>
      <c r="GJ147" s="78">
        <f t="shared" si="180"/>
        <v>-2.094395102</v>
      </c>
      <c r="GK147" s="78">
        <f t="shared" si="181"/>
        <v>1</v>
      </c>
      <c r="GL147" s="79">
        <f t="shared" si="182"/>
        <v>-0.5</v>
      </c>
      <c r="GM147" s="79">
        <f t="shared" si="183"/>
        <v>0.8660254038</v>
      </c>
      <c r="GN147" s="79">
        <f t="shared" si="184"/>
        <v>2.094395102</v>
      </c>
      <c r="GO147" s="79">
        <f t="shared" si="185"/>
        <v>1</v>
      </c>
      <c r="GP147" s="50">
        <f t="shared" si="186"/>
        <v>-2.094395102</v>
      </c>
      <c r="GQ147" s="50">
        <f t="shared" si="187"/>
        <v>0</v>
      </c>
      <c r="GR147" s="72">
        <f t="shared" si="188"/>
        <v>-2.094395102</v>
      </c>
      <c r="GS147" s="72">
        <f t="shared" si="189"/>
        <v>-2.094395102</v>
      </c>
      <c r="GT147" s="72">
        <f t="shared" si="190"/>
        <v>-2.094395102</v>
      </c>
      <c r="GU147" s="73">
        <f t="shared" si="191"/>
        <v>1</v>
      </c>
      <c r="GV147" s="73">
        <f t="shared" si="192"/>
        <v>1.069109526</v>
      </c>
      <c r="GW147" s="74">
        <f t="shared" si="193"/>
        <v>1.069109526</v>
      </c>
      <c r="GX147" s="75">
        <f t="shared" si="194"/>
        <v>-0.5345547631</v>
      </c>
      <c r="GY147" s="75">
        <f t="shared" si="195"/>
        <v>-0.9258760091</v>
      </c>
      <c r="GZ147" s="75">
        <f t="shared" si="196"/>
        <v>-2.094395102</v>
      </c>
      <c r="HA147" s="75">
        <f t="shared" si="197"/>
        <v>1.069109526</v>
      </c>
      <c r="HB147" s="50">
        <f t="shared" si="198"/>
        <v>2.094395102</v>
      </c>
      <c r="HC147" s="50">
        <f t="shared" si="199"/>
        <v>0</v>
      </c>
      <c r="HD147" s="72">
        <f t="shared" si="200"/>
        <v>2.094395102</v>
      </c>
      <c r="HE147" s="72">
        <f t="shared" si="201"/>
        <v>2.094395102</v>
      </c>
      <c r="HF147" s="72">
        <f t="shared" si="202"/>
        <v>2.094395102</v>
      </c>
      <c r="HG147" s="73">
        <f t="shared" si="203"/>
        <v>1</v>
      </c>
      <c r="HH147" s="73">
        <f t="shared" si="204"/>
        <v>1.7189915</v>
      </c>
      <c r="HI147" s="74">
        <f t="shared" si="205"/>
        <v>1.7189915</v>
      </c>
      <c r="HJ147" s="75">
        <f t="shared" si="206"/>
        <v>-0.8594957499</v>
      </c>
      <c r="HK147" s="75">
        <f t="shared" si="207"/>
        <v>1.488690308</v>
      </c>
      <c r="HL147" s="75">
        <f t="shared" si="208"/>
        <v>2.094395102</v>
      </c>
      <c r="HM147" s="75">
        <f t="shared" si="209"/>
        <v>1.7189915</v>
      </c>
      <c r="HN147" s="50">
        <f t="shared" si="210"/>
        <v>2.094395102</v>
      </c>
      <c r="HO147" s="50">
        <f t="shared" si="211"/>
        <v>0</v>
      </c>
      <c r="HP147" s="72">
        <f t="shared" si="212"/>
        <v>2.094395102</v>
      </c>
      <c r="HQ147" s="72">
        <f t="shared" si="213"/>
        <v>2.094395102</v>
      </c>
      <c r="HR147" s="72">
        <f t="shared" si="214"/>
        <v>2.094395102</v>
      </c>
      <c r="HS147" s="73">
        <f t="shared" si="215"/>
        <v>1</v>
      </c>
      <c r="HT147" s="73">
        <f t="shared" si="216"/>
        <v>1.069109526</v>
      </c>
      <c r="HU147" s="74">
        <f t="shared" si="217"/>
        <v>1.069109526</v>
      </c>
      <c r="HV147" s="75">
        <f t="shared" si="218"/>
        <v>-0.5345547631</v>
      </c>
      <c r="HW147" s="75">
        <f t="shared" si="219"/>
        <v>0.9258760091</v>
      </c>
      <c r="HX147" s="75">
        <f t="shared" si="220"/>
        <v>2.094395102</v>
      </c>
      <c r="HY147" s="75">
        <f t="shared" si="221"/>
        <v>1.069109526</v>
      </c>
      <c r="HZ147" s="50">
        <f t="shared" si="222"/>
        <v>-2.094395102</v>
      </c>
      <c r="IA147" s="50">
        <f t="shared" si="223"/>
        <v>0</v>
      </c>
      <c r="IB147" s="72">
        <f t="shared" si="224"/>
        <v>-2.094395102</v>
      </c>
      <c r="IC147" s="72">
        <f t="shared" si="225"/>
        <v>-2.094395102</v>
      </c>
      <c r="ID147" s="72">
        <f t="shared" si="226"/>
        <v>-2.094395102</v>
      </c>
      <c r="IE147" s="73">
        <f t="shared" si="227"/>
        <v>1</v>
      </c>
      <c r="IF147" s="73">
        <f t="shared" si="228"/>
        <v>1.7189915</v>
      </c>
      <c r="IG147" s="74">
        <f t="shared" si="229"/>
        <v>1.7189915</v>
      </c>
      <c r="IH147" s="75">
        <f t="shared" si="230"/>
        <v>-0.8594957499</v>
      </c>
      <c r="II147" s="75">
        <f t="shared" si="231"/>
        <v>-1.488690308</v>
      </c>
      <c r="IJ147" s="75">
        <f t="shared" si="232"/>
        <v>-2.094395102</v>
      </c>
      <c r="IK147" s="75">
        <f t="shared" si="233"/>
        <v>1.7189915</v>
      </c>
    </row>
    <row r="148" ht="12.75" customHeight="1">
      <c r="A148" s="80">
        <f>'Cubic Input'!P152</f>
        <v>0.1421007032</v>
      </c>
      <c r="B148" s="80">
        <f>'Cubic Input'!Q152</f>
        <v>-0.3227504494</v>
      </c>
      <c r="C148" s="80">
        <f>'Cubic Input'!R152</f>
        <v>0.9104440135</v>
      </c>
      <c r="D148" s="80">
        <f>'Cubic Input'!S152</f>
        <v>0.1698965053</v>
      </c>
      <c r="E148" s="80">
        <f t="shared" ref="E148:H148" si="2538">0</f>
        <v>0</v>
      </c>
      <c r="F148" s="80">
        <f t="shared" si="2538"/>
        <v>0</v>
      </c>
      <c r="G148" s="80">
        <f t="shared" si="2538"/>
        <v>0</v>
      </c>
      <c r="H148" s="81">
        <f t="shared" si="2538"/>
        <v>0</v>
      </c>
      <c r="I148" s="65">
        <f>'Cubic Input'!M152</f>
        <v>-0.1639677214</v>
      </c>
      <c r="J148" s="66">
        <f t="shared" si="27"/>
        <v>-0.1749257062</v>
      </c>
      <c r="K148" s="66">
        <f t="shared" si="28"/>
        <v>1.223102728</v>
      </c>
      <c r="L148" s="67">
        <f t="shared" si="29"/>
        <v>-0.1749257062</v>
      </c>
      <c r="M148" s="67">
        <f t="shared" si="30"/>
        <v>0</v>
      </c>
      <c r="N148" s="68">
        <f t="shared" si="31"/>
        <v>1.223102728</v>
      </c>
      <c r="O148" s="68">
        <f t="shared" si="32"/>
        <v>-2.310618483</v>
      </c>
      <c r="P148" s="69">
        <f t="shared" si="33"/>
        <v>1.223102728</v>
      </c>
      <c r="Q148" s="69">
        <f t="shared" si="34"/>
        <v>2.310618483</v>
      </c>
      <c r="R148" s="70">
        <f t="shared" ref="R148:U148" si="2539">ATAN2(A148,E148)</f>
        <v>0</v>
      </c>
      <c r="S148" s="70">
        <f t="shared" si="2539"/>
        <v>3.141592654</v>
      </c>
      <c r="T148" s="70">
        <f t="shared" si="2539"/>
        <v>0</v>
      </c>
      <c r="U148" s="70">
        <f t="shared" si="2539"/>
        <v>0</v>
      </c>
      <c r="V148" s="70">
        <f t="shared" ref="V148:Y148" si="2540">SQRT(POWER(A148,2)+POWER(E148,2))</f>
        <v>0.1421007032</v>
      </c>
      <c r="W148" s="70">
        <f t="shared" si="2540"/>
        <v>0.3227504494</v>
      </c>
      <c r="X148" s="70">
        <f t="shared" si="2540"/>
        <v>0.9104440135</v>
      </c>
      <c r="Y148" s="70">
        <f t="shared" si="2540"/>
        <v>0.1698965053</v>
      </c>
      <c r="Z148" s="71">
        <f t="shared" ref="Z148:AC148" si="2541">R148-$R148</f>
        <v>0</v>
      </c>
      <c r="AA148" s="71">
        <f t="shared" si="2541"/>
        <v>3.141592654</v>
      </c>
      <c r="AB148" s="71">
        <f t="shared" si="2541"/>
        <v>0</v>
      </c>
      <c r="AC148" s="71">
        <f t="shared" si="2541"/>
        <v>0</v>
      </c>
      <c r="AD148" s="71">
        <f t="shared" ref="AD148:AG148" si="2542">V148/$V148</f>
        <v>1</v>
      </c>
      <c r="AE148" s="71">
        <f t="shared" si="2542"/>
        <v>2.271279749</v>
      </c>
      <c r="AF148" s="71">
        <f t="shared" si="2542"/>
        <v>6.407033838</v>
      </c>
      <c r="AG148" s="71">
        <f t="shared" si="2542"/>
        <v>1.195606366</v>
      </c>
      <c r="AH148" s="80">
        <f t="shared" ref="AH148:AK148" si="2543">AD148*COS(Z148)</f>
        <v>1</v>
      </c>
      <c r="AI148" s="80">
        <f t="shared" si="2543"/>
        <v>-2.271279749</v>
      </c>
      <c r="AJ148" s="80">
        <f t="shared" si="2543"/>
        <v>6.407033838</v>
      </c>
      <c r="AK148" s="80">
        <f t="shared" si="2543"/>
        <v>1.195606366</v>
      </c>
      <c r="AL148" s="80">
        <f t="shared" ref="AL148:AO148" si="2544">AD148*SIN(Z148)</f>
        <v>0</v>
      </c>
      <c r="AM148" s="80">
        <f t="shared" si="2544"/>
        <v>0</v>
      </c>
      <c r="AN148" s="80">
        <f t="shared" si="2544"/>
        <v>0</v>
      </c>
      <c r="AO148" s="80">
        <f t="shared" si="2544"/>
        <v>0</v>
      </c>
      <c r="AP148" s="50">
        <f t="shared" si="41"/>
        <v>9.424777961</v>
      </c>
      <c r="AQ148" s="72">
        <f t="shared" si="42"/>
        <v>9.424777961</v>
      </c>
      <c r="AR148" s="72">
        <f t="shared" si="43"/>
        <v>3.141592654</v>
      </c>
      <c r="AS148" s="72">
        <f t="shared" si="44"/>
        <v>3.141592654</v>
      </c>
      <c r="AT148" s="73">
        <f t="shared" si="45"/>
        <v>11.71687742</v>
      </c>
      <c r="AU148" s="74">
        <f t="shared" si="46"/>
        <v>11.71687742</v>
      </c>
      <c r="AV148" s="75">
        <f t="shared" si="47"/>
        <v>23.43375483</v>
      </c>
      <c r="AW148" s="75">
        <f t="shared" si="48"/>
        <v>0</v>
      </c>
      <c r="AX148" s="75">
        <f t="shared" si="49"/>
        <v>0</v>
      </c>
      <c r="AY148" s="75">
        <f t="shared" si="50"/>
        <v>23.43375483</v>
      </c>
      <c r="AZ148" s="50">
        <f t="shared" ref="AZ148:BA148" si="2545">AZ$1*AA148</f>
        <v>3.141592654</v>
      </c>
      <c r="BA148" s="50">
        <f t="shared" si="2545"/>
        <v>0</v>
      </c>
      <c r="BB148" s="72">
        <f t="shared" si="52"/>
        <v>3.141592654</v>
      </c>
      <c r="BC148" s="72">
        <f t="shared" si="53"/>
        <v>3.141592654</v>
      </c>
      <c r="BD148" s="72">
        <f t="shared" si="54"/>
        <v>3.141592654</v>
      </c>
      <c r="BE148" s="73">
        <f t="shared" ref="BE148:BF148" si="2546">POWER(AE148,BE$1)</f>
        <v>2.271279749</v>
      </c>
      <c r="BF148" s="73">
        <f t="shared" si="2546"/>
        <v>6.407033838</v>
      </c>
      <c r="BG148" s="74">
        <f t="shared" si="56"/>
        <v>14.55216621</v>
      </c>
      <c r="BH148" s="75">
        <f t="shared" si="57"/>
        <v>-130.9694959</v>
      </c>
      <c r="BI148" s="75">
        <f t="shared" si="58"/>
        <v>0</v>
      </c>
      <c r="BJ148" s="75">
        <f t="shared" si="59"/>
        <v>3.141592654</v>
      </c>
      <c r="BK148" s="75">
        <f t="shared" si="60"/>
        <v>130.9694959</v>
      </c>
      <c r="BL148" s="50">
        <f t="shared" si="61"/>
        <v>0</v>
      </c>
      <c r="BM148" s="72">
        <f t="shared" si="62"/>
        <v>0</v>
      </c>
      <c r="BN148" s="72">
        <f t="shared" si="63"/>
        <v>0</v>
      </c>
      <c r="BO148" s="72">
        <f t="shared" si="64"/>
        <v>0</v>
      </c>
      <c r="BP148" s="73">
        <f t="shared" si="65"/>
        <v>1.195606366</v>
      </c>
      <c r="BQ148" s="74">
        <f t="shared" si="66"/>
        <v>1.195606366</v>
      </c>
      <c r="BR148" s="75">
        <f t="shared" si="67"/>
        <v>-32.28137188</v>
      </c>
      <c r="BS148" s="75">
        <f t="shared" si="68"/>
        <v>0</v>
      </c>
      <c r="BT148" s="75">
        <f t="shared" si="69"/>
        <v>3.141592654</v>
      </c>
      <c r="BU148" s="75">
        <f t="shared" si="70"/>
        <v>32.28137188</v>
      </c>
      <c r="BV148" s="76">
        <f t="shared" ref="BV148:BW148" si="2547">AV148+BH148+BR148</f>
        <v>-139.8171129</v>
      </c>
      <c r="BW148" s="76">
        <f t="shared" si="2547"/>
        <v>0</v>
      </c>
      <c r="BX148" s="76">
        <f t="shared" si="72"/>
        <v>3.141592654</v>
      </c>
      <c r="BY148" s="77">
        <f t="shared" si="73"/>
        <v>139.8171129</v>
      </c>
      <c r="BZ148" s="50">
        <f t="shared" ref="BZ148:CA148" si="2548">BZ$1*AA148</f>
        <v>6.283185307</v>
      </c>
      <c r="CA148" s="50">
        <f t="shared" si="2548"/>
        <v>0</v>
      </c>
      <c r="CB148" s="72">
        <f t="shared" si="75"/>
        <v>6.283185307</v>
      </c>
      <c r="CC148" s="72">
        <f t="shared" si="76"/>
        <v>0</v>
      </c>
      <c r="CD148" s="72">
        <f t="shared" si="77"/>
        <v>0</v>
      </c>
      <c r="CE148" s="73">
        <f t="shared" ref="CE148:CF148" si="2549">POWER(AE148,CE$1)</f>
        <v>5.158711699</v>
      </c>
      <c r="CF148" s="73">
        <f t="shared" si="2549"/>
        <v>41.0500826</v>
      </c>
      <c r="CG148" s="74">
        <f t="shared" si="79"/>
        <v>211.7655414</v>
      </c>
      <c r="CH148" s="75">
        <f t="shared" si="80"/>
        <v>-211.7655414</v>
      </c>
      <c r="CI148" s="75">
        <f t="shared" si="81"/>
        <v>0</v>
      </c>
      <c r="CJ148" s="75">
        <f t="shared" si="82"/>
        <v>3.141592654</v>
      </c>
      <c r="CK148" s="75">
        <f t="shared" si="83"/>
        <v>211.7655414</v>
      </c>
      <c r="CL148" s="50">
        <f t="shared" si="84"/>
        <v>0</v>
      </c>
      <c r="CM148" s="72">
        <f t="shared" si="85"/>
        <v>0</v>
      </c>
      <c r="CN148" s="72">
        <f t="shared" si="86"/>
        <v>0</v>
      </c>
      <c r="CO148" s="72">
        <f t="shared" si="87"/>
        <v>0</v>
      </c>
      <c r="CP148" s="73">
        <f t="shared" si="88"/>
        <v>263.0092683</v>
      </c>
      <c r="CQ148" s="74">
        <f t="shared" si="89"/>
        <v>263.0092683</v>
      </c>
      <c r="CR148" s="75">
        <f t="shared" si="90"/>
        <v>1052.037073</v>
      </c>
      <c r="CS148" s="75">
        <f t="shared" si="91"/>
        <v>0</v>
      </c>
      <c r="CT148" s="75">
        <f t="shared" si="92"/>
        <v>0</v>
      </c>
      <c r="CU148" s="75">
        <f t="shared" si="93"/>
        <v>1052.037073</v>
      </c>
      <c r="CV148" s="50">
        <f t="shared" si="94"/>
        <v>9.424777961</v>
      </c>
      <c r="CW148" s="50">
        <f t="shared" si="95"/>
        <v>0</v>
      </c>
      <c r="CX148" s="72">
        <f t="shared" si="96"/>
        <v>9.424777961</v>
      </c>
      <c r="CY148" s="72">
        <f t="shared" si="97"/>
        <v>3.141592654</v>
      </c>
      <c r="CZ148" s="72">
        <f t="shared" si="98"/>
        <v>3.141592654</v>
      </c>
      <c r="DA148" s="73">
        <f t="shared" si="99"/>
        <v>11.71687742</v>
      </c>
      <c r="DB148" s="73">
        <f t="shared" si="100"/>
        <v>1.195606366</v>
      </c>
      <c r="DC148" s="74">
        <f t="shared" si="101"/>
        <v>14.00877323</v>
      </c>
      <c r="DD148" s="75">
        <f t="shared" si="102"/>
        <v>-56.0350929</v>
      </c>
      <c r="DE148" s="75">
        <f t="shared" si="103"/>
        <v>0</v>
      </c>
      <c r="DF148" s="75">
        <f t="shared" si="104"/>
        <v>3.141592654</v>
      </c>
      <c r="DG148" s="75">
        <f t="shared" si="105"/>
        <v>56.0350929</v>
      </c>
      <c r="DH148" s="50">
        <f t="shared" ref="DH148:DJ148" si="2550">DH$1*AA148</f>
        <v>3.141592654</v>
      </c>
      <c r="DI148" s="50">
        <f t="shared" si="2550"/>
        <v>0</v>
      </c>
      <c r="DJ148" s="50">
        <f t="shared" si="2550"/>
        <v>0</v>
      </c>
      <c r="DK148" s="72">
        <f t="shared" si="107"/>
        <v>3.141592654</v>
      </c>
      <c r="DL148" s="72">
        <f t="shared" si="108"/>
        <v>3.141592654</v>
      </c>
      <c r="DM148" s="72">
        <f t="shared" si="109"/>
        <v>3.141592654</v>
      </c>
      <c r="DN148" s="73">
        <f t="shared" ref="DN148:DP148" si="2551">POWER(AE148,DN$1)</f>
        <v>2.271279749</v>
      </c>
      <c r="DO148" s="73">
        <f t="shared" si="2551"/>
        <v>6.407033838</v>
      </c>
      <c r="DP148" s="73">
        <f t="shared" si="2551"/>
        <v>1.195606366</v>
      </c>
      <c r="DQ148" s="74">
        <f t="shared" si="111"/>
        <v>17.39866256</v>
      </c>
      <c r="DR148" s="75">
        <f t="shared" si="112"/>
        <v>313.175926</v>
      </c>
      <c r="DS148" s="75">
        <f t="shared" si="113"/>
        <v>0</v>
      </c>
      <c r="DT148" s="75">
        <f t="shared" si="114"/>
        <v>0</v>
      </c>
      <c r="DU148" s="75">
        <f t="shared" si="115"/>
        <v>313.175926</v>
      </c>
      <c r="DV148" s="50">
        <f t="shared" si="116"/>
        <v>0</v>
      </c>
      <c r="DW148" s="72">
        <f t="shared" si="117"/>
        <v>0</v>
      </c>
      <c r="DX148" s="72">
        <f t="shared" si="118"/>
        <v>0</v>
      </c>
      <c r="DY148" s="72">
        <f t="shared" si="119"/>
        <v>0</v>
      </c>
      <c r="DZ148" s="73">
        <f t="shared" si="120"/>
        <v>1.429474582</v>
      </c>
      <c r="EA148" s="74">
        <f t="shared" si="121"/>
        <v>1.429474582</v>
      </c>
      <c r="EB148" s="75">
        <f t="shared" si="122"/>
        <v>38.59581372</v>
      </c>
      <c r="EC148" s="75">
        <f t="shared" si="123"/>
        <v>0</v>
      </c>
      <c r="ED148" s="75">
        <f t="shared" si="124"/>
        <v>0</v>
      </c>
      <c r="EE148" s="75">
        <f t="shared" si="125"/>
        <v>38.59581372</v>
      </c>
      <c r="EF148" s="76">
        <f t="shared" ref="EF148:EG148" si="2552">CH148+CR148+DD148+DR148+EB148</f>
        <v>1136.008179</v>
      </c>
      <c r="EG148" s="76">
        <f t="shared" si="2552"/>
        <v>0</v>
      </c>
      <c r="EH148" s="76">
        <f t="shared" si="127"/>
        <v>0</v>
      </c>
      <c r="EI148" s="77">
        <f t="shared" si="128"/>
        <v>1136.008179</v>
      </c>
      <c r="EJ148" s="50">
        <f t="shared" si="129"/>
        <v>0</v>
      </c>
      <c r="EK148" s="72">
        <f t="shared" si="130"/>
        <v>0</v>
      </c>
      <c r="EL148" s="72">
        <f t="shared" si="131"/>
        <v>0</v>
      </c>
      <c r="EM148" s="72">
        <f t="shared" si="132"/>
        <v>0</v>
      </c>
      <c r="EN148" s="73">
        <f t="shared" si="133"/>
        <v>33.70472042</v>
      </c>
      <c r="EO148" s="74">
        <f t="shared" si="134"/>
        <v>33.70472042</v>
      </c>
      <c r="EP148" s="75">
        <f t="shared" si="135"/>
        <v>175.1348647</v>
      </c>
      <c r="EQ148" s="75">
        <f t="shared" si="136"/>
        <v>0</v>
      </c>
      <c r="ER148" s="75">
        <f t="shared" si="137"/>
        <v>0</v>
      </c>
      <c r="ES148" s="75">
        <f t="shared" si="138"/>
        <v>175.1348647</v>
      </c>
      <c r="ET148" s="76">
        <f t="shared" ref="ET148:EU148" si="2553">BV148+EP148</f>
        <v>35.31775174</v>
      </c>
      <c r="EU148" s="76">
        <f t="shared" si="2553"/>
        <v>0</v>
      </c>
      <c r="EV148" s="76">
        <f t="shared" si="140"/>
        <v>0</v>
      </c>
      <c r="EW148" s="77">
        <f t="shared" si="141"/>
        <v>35.31775174</v>
      </c>
      <c r="EX148" s="50">
        <f t="shared" si="142"/>
        <v>0</v>
      </c>
      <c r="EY148" s="72">
        <f t="shared" si="143"/>
        <v>0</v>
      </c>
      <c r="EZ148" s="72">
        <f t="shared" si="144"/>
        <v>0</v>
      </c>
      <c r="FA148" s="72">
        <f t="shared" si="145"/>
        <v>0</v>
      </c>
      <c r="FB148" s="73">
        <f t="shared" si="146"/>
        <v>3.280935428</v>
      </c>
      <c r="FC148" s="74">
        <f t="shared" si="147"/>
        <v>3.280935428</v>
      </c>
      <c r="FD148" s="75">
        <f t="shared" si="148"/>
        <v>0.868026725</v>
      </c>
      <c r="FE148" s="75">
        <f t="shared" si="149"/>
        <v>0</v>
      </c>
      <c r="FF148" s="75">
        <f t="shared" si="150"/>
        <v>0</v>
      </c>
      <c r="FG148" s="75">
        <f t="shared" si="151"/>
        <v>0.868026725</v>
      </c>
      <c r="FH148" s="50">
        <f t="shared" si="152"/>
        <v>6.283185307</v>
      </c>
      <c r="FI148" s="72">
        <f t="shared" si="153"/>
        <v>6.283185307</v>
      </c>
      <c r="FJ148" s="72">
        <f t="shared" si="154"/>
        <v>0</v>
      </c>
      <c r="FK148" s="72">
        <f t="shared" si="155"/>
        <v>0</v>
      </c>
      <c r="FL148" s="73">
        <f t="shared" si="156"/>
        <v>5.158711699</v>
      </c>
      <c r="FM148" s="74">
        <f t="shared" si="157"/>
        <v>5.158711699</v>
      </c>
      <c r="FN148" s="75">
        <f t="shared" si="158"/>
        <v>-5.158711699</v>
      </c>
      <c r="FO148" s="75">
        <f t="shared" si="159"/>
        <v>0</v>
      </c>
      <c r="FP148" s="75">
        <f t="shared" si="160"/>
        <v>3.141592654</v>
      </c>
      <c r="FQ148" s="75">
        <f t="shared" si="161"/>
        <v>5.158711699</v>
      </c>
      <c r="FR148" s="76">
        <f t="shared" si="162"/>
        <v>14.06238982</v>
      </c>
      <c r="FS148" s="76">
        <f t="shared" si="163"/>
        <v>0</v>
      </c>
      <c r="FT148" s="76">
        <f t="shared" si="164"/>
        <v>0</v>
      </c>
      <c r="FU148" s="77">
        <f t="shared" si="165"/>
        <v>14.06238982</v>
      </c>
      <c r="FV148" s="50">
        <f t="shared" si="166"/>
        <v>0</v>
      </c>
      <c r="FW148" s="50">
        <f t="shared" si="167"/>
        <v>0</v>
      </c>
      <c r="FX148" s="72">
        <f t="shared" si="168"/>
        <v>0</v>
      </c>
      <c r="FY148" s="72">
        <f t="shared" si="169"/>
        <v>0</v>
      </c>
      <c r="FZ148" s="72">
        <f t="shared" si="170"/>
        <v>0</v>
      </c>
      <c r="GA148" s="73">
        <f t="shared" si="171"/>
        <v>14.06238982</v>
      </c>
      <c r="GB148" s="73">
        <f t="shared" si="172"/>
        <v>1.152038262</v>
      </c>
      <c r="GC148" s="74">
        <f t="shared" si="173"/>
        <v>16.20041113</v>
      </c>
      <c r="GD148" s="75">
        <f t="shared" si="174"/>
        <v>1.800045681</v>
      </c>
      <c r="GE148" s="75">
        <f t="shared" si="175"/>
        <v>0</v>
      </c>
      <c r="GF148" s="75">
        <f t="shared" si="176"/>
        <v>0</v>
      </c>
      <c r="GG148" s="75">
        <f t="shared" si="177"/>
        <v>1.800045681</v>
      </c>
      <c r="GH148" s="78">
        <f t="shared" si="178"/>
        <v>-0.5</v>
      </c>
      <c r="GI148" s="78">
        <f t="shared" si="179"/>
        <v>-0.8660254038</v>
      </c>
      <c r="GJ148" s="78">
        <f t="shared" si="180"/>
        <v>-2.094395102</v>
      </c>
      <c r="GK148" s="78">
        <f t="shared" si="181"/>
        <v>1</v>
      </c>
      <c r="GL148" s="79">
        <f t="shared" si="182"/>
        <v>-0.5</v>
      </c>
      <c r="GM148" s="79">
        <f t="shared" si="183"/>
        <v>0.8660254038</v>
      </c>
      <c r="GN148" s="79">
        <f t="shared" si="184"/>
        <v>2.094395102</v>
      </c>
      <c r="GO148" s="79">
        <f t="shared" si="185"/>
        <v>1</v>
      </c>
      <c r="GP148" s="50">
        <f t="shared" si="186"/>
        <v>-2.094395102</v>
      </c>
      <c r="GQ148" s="50">
        <f t="shared" si="187"/>
        <v>0</v>
      </c>
      <c r="GR148" s="72">
        <f t="shared" si="188"/>
        <v>-2.094395102</v>
      </c>
      <c r="GS148" s="72">
        <f t="shared" si="189"/>
        <v>-2.094395102</v>
      </c>
      <c r="GT148" s="72">
        <f t="shared" si="190"/>
        <v>-2.094395102</v>
      </c>
      <c r="GU148" s="73">
        <f t="shared" si="191"/>
        <v>1</v>
      </c>
      <c r="GV148" s="73">
        <f t="shared" si="192"/>
        <v>0.868026725</v>
      </c>
      <c r="GW148" s="74">
        <f t="shared" si="193"/>
        <v>0.868026725</v>
      </c>
      <c r="GX148" s="75">
        <f t="shared" si="194"/>
        <v>-0.4340133625</v>
      </c>
      <c r="GY148" s="75">
        <f t="shared" si="195"/>
        <v>-0.751733195</v>
      </c>
      <c r="GZ148" s="75">
        <f t="shared" si="196"/>
        <v>-2.094395102</v>
      </c>
      <c r="HA148" s="75">
        <f t="shared" si="197"/>
        <v>0.868026725</v>
      </c>
      <c r="HB148" s="50">
        <f t="shared" si="198"/>
        <v>2.094395102</v>
      </c>
      <c r="HC148" s="50">
        <f t="shared" si="199"/>
        <v>0</v>
      </c>
      <c r="HD148" s="72">
        <f t="shared" si="200"/>
        <v>2.094395102</v>
      </c>
      <c r="HE148" s="72">
        <f t="shared" si="201"/>
        <v>2.094395102</v>
      </c>
      <c r="HF148" s="72">
        <f t="shared" si="202"/>
        <v>2.094395102</v>
      </c>
      <c r="HG148" s="73">
        <f t="shared" si="203"/>
        <v>1</v>
      </c>
      <c r="HH148" s="73">
        <f t="shared" si="204"/>
        <v>1.800045681</v>
      </c>
      <c r="HI148" s="74">
        <f t="shared" si="205"/>
        <v>1.800045681</v>
      </c>
      <c r="HJ148" s="75">
        <f t="shared" si="206"/>
        <v>-0.9000228405</v>
      </c>
      <c r="HK148" s="75">
        <f t="shared" si="207"/>
        <v>1.558885288</v>
      </c>
      <c r="HL148" s="75">
        <f t="shared" si="208"/>
        <v>2.094395102</v>
      </c>
      <c r="HM148" s="75">
        <f t="shared" si="209"/>
        <v>1.800045681</v>
      </c>
      <c r="HN148" s="50">
        <f t="shared" si="210"/>
        <v>2.094395102</v>
      </c>
      <c r="HO148" s="50">
        <f t="shared" si="211"/>
        <v>0</v>
      </c>
      <c r="HP148" s="72">
        <f t="shared" si="212"/>
        <v>2.094395102</v>
      </c>
      <c r="HQ148" s="72">
        <f t="shared" si="213"/>
        <v>2.094395102</v>
      </c>
      <c r="HR148" s="72">
        <f t="shared" si="214"/>
        <v>2.094395102</v>
      </c>
      <c r="HS148" s="73">
        <f t="shared" si="215"/>
        <v>1</v>
      </c>
      <c r="HT148" s="73">
        <f t="shared" si="216"/>
        <v>0.868026725</v>
      </c>
      <c r="HU148" s="74">
        <f t="shared" si="217"/>
        <v>0.868026725</v>
      </c>
      <c r="HV148" s="75">
        <f t="shared" si="218"/>
        <v>-0.4340133625</v>
      </c>
      <c r="HW148" s="75">
        <f t="shared" si="219"/>
        <v>0.751733195</v>
      </c>
      <c r="HX148" s="75">
        <f t="shared" si="220"/>
        <v>2.094395102</v>
      </c>
      <c r="HY148" s="75">
        <f t="shared" si="221"/>
        <v>0.868026725</v>
      </c>
      <c r="HZ148" s="50">
        <f t="shared" si="222"/>
        <v>-2.094395102</v>
      </c>
      <c r="IA148" s="50">
        <f t="shared" si="223"/>
        <v>0</v>
      </c>
      <c r="IB148" s="72">
        <f t="shared" si="224"/>
        <v>-2.094395102</v>
      </c>
      <c r="IC148" s="72">
        <f t="shared" si="225"/>
        <v>-2.094395102</v>
      </c>
      <c r="ID148" s="72">
        <f t="shared" si="226"/>
        <v>-2.094395102</v>
      </c>
      <c r="IE148" s="73">
        <f t="shared" si="227"/>
        <v>1</v>
      </c>
      <c r="IF148" s="73">
        <f t="shared" si="228"/>
        <v>1.800045681</v>
      </c>
      <c r="IG148" s="74">
        <f t="shared" si="229"/>
        <v>1.800045681</v>
      </c>
      <c r="IH148" s="75">
        <f t="shared" si="230"/>
        <v>-0.9000228405</v>
      </c>
      <c r="II148" s="75">
        <f t="shared" si="231"/>
        <v>-1.558885288</v>
      </c>
      <c r="IJ148" s="75">
        <f t="shared" si="232"/>
        <v>-2.094395102</v>
      </c>
      <c r="IK148" s="75">
        <f t="shared" si="233"/>
        <v>1.800045681</v>
      </c>
    </row>
    <row r="149" ht="12.75" customHeight="1">
      <c r="A149" s="80">
        <f>'Cubic Input'!P153</f>
        <v>0.1421007032</v>
      </c>
      <c r="B149" s="80">
        <f>'Cubic Input'!Q153</f>
        <v>-0.4231023604</v>
      </c>
      <c r="C149" s="80">
        <f>'Cubic Input'!R153</f>
        <v>0.8907341047</v>
      </c>
      <c r="D149" s="80">
        <f>'Cubic Input'!S153</f>
        <v>0.05815241117</v>
      </c>
      <c r="E149" s="80">
        <f t="shared" ref="E149:H149" si="2554">0</f>
        <v>0</v>
      </c>
      <c r="F149" s="80">
        <f t="shared" si="2554"/>
        <v>0</v>
      </c>
      <c r="G149" s="80">
        <f t="shared" si="2554"/>
        <v>0</v>
      </c>
      <c r="H149" s="81">
        <f t="shared" si="2554"/>
        <v>0</v>
      </c>
      <c r="I149" s="65">
        <f>'Cubic Input'!M153</f>
        <v>-0.06339129528</v>
      </c>
      <c r="J149" s="66">
        <f t="shared" si="27"/>
        <v>-0.06333971973</v>
      </c>
      <c r="K149" s="66">
        <f t="shared" si="28"/>
        <v>1.520411122</v>
      </c>
      <c r="L149" s="67">
        <f t="shared" si="29"/>
        <v>-0.06333971973</v>
      </c>
      <c r="M149" s="67">
        <f t="shared" si="30"/>
        <v>0</v>
      </c>
      <c r="N149" s="68">
        <f t="shared" si="31"/>
        <v>1.520411122</v>
      </c>
      <c r="O149" s="68">
        <f t="shared" si="32"/>
        <v>-2.036979351</v>
      </c>
      <c r="P149" s="69">
        <f t="shared" si="33"/>
        <v>1.520411122</v>
      </c>
      <c r="Q149" s="69">
        <f t="shared" si="34"/>
        <v>2.036979351</v>
      </c>
      <c r="R149" s="70">
        <f t="shared" ref="R149:U149" si="2555">ATAN2(A149,E149)</f>
        <v>0</v>
      </c>
      <c r="S149" s="70">
        <f t="shared" si="2555"/>
        <v>3.141592654</v>
      </c>
      <c r="T149" s="70">
        <f t="shared" si="2555"/>
        <v>0</v>
      </c>
      <c r="U149" s="70">
        <f t="shared" si="2555"/>
        <v>0</v>
      </c>
      <c r="V149" s="70">
        <f t="shared" ref="V149:Y149" si="2556">SQRT(POWER(A149,2)+POWER(E149,2))</f>
        <v>0.1421007032</v>
      </c>
      <c r="W149" s="70">
        <f t="shared" si="2556"/>
        <v>0.4231023604</v>
      </c>
      <c r="X149" s="70">
        <f t="shared" si="2556"/>
        <v>0.8907341047</v>
      </c>
      <c r="Y149" s="70">
        <f t="shared" si="2556"/>
        <v>0.05815241117</v>
      </c>
      <c r="Z149" s="71">
        <f t="shared" ref="Z149:AC149" si="2557">R149-$R149</f>
        <v>0</v>
      </c>
      <c r="AA149" s="71">
        <f t="shared" si="2557"/>
        <v>3.141592654</v>
      </c>
      <c r="AB149" s="71">
        <f t="shared" si="2557"/>
        <v>0</v>
      </c>
      <c r="AC149" s="71">
        <f t="shared" si="2557"/>
        <v>0</v>
      </c>
      <c r="AD149" s="71">
        <f t="shared" ref="AD149:AG149" si="2558">V149/$V149</f>
        <v>1</v>
      </c>
      <c r="AE149" s="71">
        <f t="shared" si="2558"/>
        <v>2.977482525</v>
      </c>
      <c r="AF149" s="71">
        <f t="shared" si="2558"/>
        <v>6.268330029</v>
      </c>
      <c r="AG149" s="71">
        <f t="shared" si="2558"/>
        <v>0.4092338031</v>
      </c>
      <c r="AH149" s="80">
        <f t="shared" ref="AH149:AK149" si="2559">AD149*COS(Z149)</f>
        <v>1</v>
      </c>
      <c r="AI149" s="80">
        <f t="shared" si="2559"/>
        <v>-2.977482525</v>
      </c>
      <c r="AJ149" s="80">
        <f t="shared" si="2559"/>
        <v>6.268330029</v>
      </c>
      <c r="AK149" s="80">
        <f t="shared" si="2559"/>
        <v>0.4092338031</v>
      </c>
      <c r="AL149" s="80">
        <f t="shared" ref="AL149:AO149" si="2560">AD149*SIN(Z149)</f>
        <v>0</v>
      </c>
      <c r="AM149" s="80">
        <f t="shared" si="2560"/>
        <v>0</v>
      </c>
      <c r="AN149" s="80">
        <f t="shared" si="2560"/>
        <v>0</v>
      </c>
      <c r="AO149" s="80">
        <f t="shared" si="2560"/>
        <v>0</v>
      </c>
      <c r="AP149" s="50">
        <f t="shared" si="41"/>
        <v>9.424777961</v>
      </c>
      <c r="AQ149" s="72">
        <f t="shared" si="42"/>
        <v>9.424777961</v>
      </c>
      <c r="AR149" s="72">
        <f t="shared" si="43"/>
        <v>3.141592654</v>
      </c>
      <c r="AS149" s="72">
        <f t="shared" si="44"/>
        <v>3.141592654</v>
      </c>
      <c r="AT149" s="73">
        <f t="shared" si="45"/>
        <v>26.39658008</v>
      </c>
      <c r="AU149" s="74">
        <f t="shared" si="46"/>
        <v>26.39658008</v>
      </c>
      <c r="AV149" s="75">
        <f t="shared" si="47"/>
        <v>52.79316016</v>
      </c>
      <c r="AW149" s="75">
        <f t="shared" si="48"/>
        <v>0</v>
      </c>
      <c r="AX149" s="75">
        <f t="shared" si="49"/>
        <v>0</v>
      </c>
      <c r="AY149" s="75">
        <f t="shared" si="50"/>
        <v>52.79316016</v>
      </c>
      <c r="AZ149" s="50">
        <f t="shared" ref="AZ149:BA149" si="2561">AZ$1*AA149</f>
        <v>3.141592654</v>
      </c>
      <c r="BA149" s="50">
        <f t="shared" si="2561"/>
        <v>0</v>
      </c>
      <c r="BB149" s="72">
        <f t="shared" si="52"/>
        <v>3.141592654</v>
      </c>
      <c r="BC149" s="72">
        <f t="shared" si="53"/>
        <v>3.141592654</v>
      </c>
      <c r="BD149" s="72">
        <f t="shared" si="54"/>
        <v>3.141592654</v>
      </c>
      <c r="BE149" s="73">
        <f t="shared" ref="BE149:BF149" si="2562">POWER(AE149,BE$1)</f>
        <v>2.977482525</v>
      </c>
      <c r="BF149" s="73">
        <f t="shared" si="2562"/>
        <v>6.268330029</v>
      </c>
      <c r="BG149" s="74">
        <f t="shared" si="56"/>
        <v>18.66384312</v>
      </c>
      <c r="BH149" s="75">
        <f t="shared" si="57"/>
        <v>-167.9745881</v>
      </c>
      <c r="BI149" s="75">
        <f t="shared" si="58"/>
        <v>0</v>
      </c>
      <c r="BJ149" s="75">
        <f t="shared" si="59"/>
        <v>3.141592654</v>
      </c>
      <c r="BK149" s="75">
        <f t="shared" si="60"/>
        <v>167.9745881</v>
      </c>
      <c r="BL149" s="50">
        <f t="shared" si="61"/>
        <v>0</v>
      </c>
      <c r="BM149" s="72">
        <f t="shared" si="62"/>
        <v>0</v>
      </c>
      <c r="BN149" s="72">
        <f t="shared" si="63"/>
        <v>0</v>
      </c>
      <c r="BO149" s="72">
        <f t="shared" si="64"/>
        <v>0</v>
      </c>
      <c r="BP149" s="73">
        <f t="shared" si="65"/>
        <v>0.4092338031</v>
      </c>
      <c r="BQ149" s="74">
        <f t="shared" si="66"/>
        <v>0.4092338031</v>
      </c>
      <c r="BR149" s="75">
        <f t="shared" si="67"/>
        <v>-11.04931268</v>
      </c>
      <c r="BS149" s="75">
        <f t="shared" si="68"/>
        <v>0</v>
      </c>
      <c r="BT149" s="75">
        <f t="shared" si="69"/>
        <v>3.141592654</v>
      </c>
      <c r="BU149" s="75">
        <f t="shared" si="70"/>
        <v>11.04931268</v>
      </c>
      <c r="BV149" s="76">
        <f t="shared" ref="BV149:BW149" si="2563">AV149+BH149+BR149</f>
        <v>-126.2307406</v>
      </c>
      <c r="BW149" s="76">
        <f t="shared" si="2563"/>
        <v>0</v>
      </c>
      <c r="BX149" s="76">
        <f t="shared" si="72"/>
        <v>3.141592654</v>
      </c>
      <c r="BY149" s="77">
        <f t="shared" si="73"/>
        <v>126.2307406</v>
      </c>
      <c r="BZ149" s="50">
        <f t="shared" ref="BZ149:CA149" si="2564">BZ$1*AA149</f>
        <v>6.283185307</v>
      </c>
      <c r="CA149" s="50">
        <f t="shared" si="2564"/>
        <v>0</v>
      </c>
      <c r="CB149" s="72">
        <f t="shared" si="75"/>
        <v>6.283185307</v>
      </c>
      <c r="CC149" s="72">
        <f t="shared" si="76"/>
        <v>0</v>
      </c>
      <c r="CD149" s="72">
        <f t="shared" si="77"/>
        <v>0</v>
      </c>
      <c r="CE149" s="73">
        <f t="shared" ref="CE149:CF149" si="2565">POWER(AE149,CE$1)</f>
        <v>8.865402185</v>
      </c>
      <c r="CF149" s="73">
        <f t="shared" si="2565"/>
        <v>39.29196135</v>
      </c>
      <c r="CG149" s="74">
        <f t="shared" si="79"/>
        <v>348.33904</v>
      </c>
      <c r="CH149" s="75">
        <f t="shared" si="80"/>
        <v>-348.33904</v>
      </c>
      <c r="CI149" s="75">
        <f t="shared" si="81"/>
        <v>0</v>
      </c>
      <c r="CJ149" s="75">
        <f t="shared" si="82"/>
        <v>3.141592654</v>
      </c>
      <c r="CK149" s="75">
        <f t="shared" si="83"/>
        <v>348.33904</v>
      </c>
      <c r="CL149" s="50">
        <f t="shared" si="84"/>
        <v>0</v>
      </c>
      <c r="CM149" s="72">
        <f t="shared" si="85"/>
        <v>0</v>
      </c>
      <c r="CN149" s="72">
        <f t="shared" si="86"/>
        <v>0</v>
      </c>
      <c r="CO149" s="72">
        <f t="shared" si="87"/>
        <v>0</v>
      </c>
      <c r="CP149" s="73">
        <f t="shared" si="88"/>
        <v>246.2949812</v>
      </c>
      <c r="CQ149" s="74">
        <f t="shared" si="89"/>
        <v>246.2949812</v>
      </c>
      <c r="CR149" s="75">
        <f t="shared" si="90"/>
        <v>985.1799248</v>
      </c>
      <c r="CS149" s="75">
        <f t="shared" si="91"/>
        <v>0</v>
      </c>
      <c r="CT149" s="75">
        <f t="shared" si="92"/>
        <v>0</v>
      </c>
      <c r="CU149" s="75">
        <f t="shared" si="93"/>
        <v>985.1799248</v>
      </c>
      <c r="CV149" s="50">
        <f t="shared" si="94"/>
        <v>9.424777961</v>
      </c>
      <c r="CW149" s="50">
        <f t="shared" si="95"/>
        <v>0</v>
      </c>
      <c r="CX149" s="72">
        <f t="shared" si="96"/>
        <v>9.424777961</v>
      </c>
      <c r="CY149" s="72">
        <f t="shared" si="97"/>
        <v>3.141592654</v>
      </c>
      <c r="CZ149" s="72">
        <f t="shared" si="98"/>
        <v>3.141592654</v>
      </c>
      <c r="DA149" s="73">
        <f t="shared" si="99"/>
        <v>26.39658008</v>
      </c>
      <c r="DB149" s="73">
        <f t="shared" si="100"/>
        <v>0.4092338031</v>
      </c>
      <c r="DC149" s="74">
        <f t="shared" si="101"/>
        <v>10.80237285</v>
      </c>
      <c r="DD149" s="75">
        <f t="shared" si="102"/>
        <v>-43.20949141</v>
      </c>
      <c r="DE149" s="75">
        <f t="shared" si="103"/>
        <v>0</v>
      </c>
      <c r="DF149" s="75">
        <f t="shared" si="104"/>
        <v>3.141592654</v>
      </c>
      <c r="DG149" s="75">
        <f t="shared" si="105"/>
        <v>43.20949141</v>
      </c>
      <c r="DH149" s="50">
        <f t="shared" ref="DH149:DJ149" si="2566">DH$1*AA149</f>
        <v>3.141592654</v>
      </c>
      <c r="DI149" s="50">
        <f t="shared" si="2566"/>
        <v>0</v>
      </c>
      <c r="DJ149" s="50">
        <f t="shared" si="2566"/>
        <v>0</v>
      </c>
      <c r="DK149" s="72">
        <f t="shared" si="107"/>
        <v>3.141592654</v>
      </c>
      <c r="DL149" s="72">
        <f t="shared" si="108"/>
        <v>3.141592654</v>
      </c>
      <c r="DM149" s="72">
        <f t="shared" si="109"/>
        <v>3.141592654</v>
      </c>
      <c r="DN149" s="73">
        <f t="shared" ref="DN149:DP149" si="2567">POWER(AE149,DN$1)</f>
        <v>2.977482525</v>
      </c>
      <c r="DO149" s="73">
        <f t="shared" si="2567"/>
        <v>6.268330029</v>
      </c>
      <c r="DP149" s="73">
        <f t="shared" si="2567"/>
        <v>0.4092338031</v>
      </c>
      <c r="DQ149" s="74">
        <f t="shared" si="111"/>
        <v>7.6378755</v>
      </c>
      <c r="DR149" s="75">
        <f t="shared" si="112"/>
        <v>137.481759</v>
      </c>
      <c r="DS149" s="75">
        <f t="shared" si="113"/>
        <v>0</v>
      </c>
      <c r="DT149" s="75">
        <f t="shared" si="114"/>
        <v>0</v>
      </c>
      <c r="DU149" s="75">
        <f t="shared" si="115"/>
        <v>137.481759</v>
      </c>
      <c r="DV149" s="50">
        <f t="shared" si="116"/>
        <v>0</v>
      </c>
      <c r="DW149" s="72">
        <f t="shared" si="117"/>
        <v>0</v>
      </c>
      <c r="DX149" s="72">
        <f t="shared" si="118"/>
        <v>0</v>
      </c>
      <c r="DY149" s="72">
        <f t="shared" si="119"/>
        <v>0</v>
      </c>
      <c r="DZ149" s="73">
        <f t="shared" si="120"/>
        <v>0.1674723056</v>
      </c>
      <c r="EA149" s="74">
        <f t="shared" si="121"/>
        <v>0.1674723056</v>
      </c>
      <c r="EB149" s="75">
        <f t="shared" si="122"/>
        <v>4.52175225</v>
      </c>
      <c r="EC149" s="75">
        <f t="shared" si="123"/>
        <v>0</v>
      </c>
      <c r="ED149" s="75">
        <f t="shared" si="124"/>
        <v>0</v>
      </c>
      <c r="EE149" s="75">
        <f t="shared" si="125"/>
        <v>4.52175225</v>
      </c>
      <c r="EF149" s="76">
        <f t="shared" ref="EF149:EG149" si="2568">CH149+CR149+DD149+DR149+EB149</f>
        <v>735.6349047</v>
      </c>
      <c r="EG149" s="76">
        <f t="shared" si="2568"/>
        <v>0</v>
      </c>
      <c r="EH149" s="76">
        <f t="shared" si="127"/>
        <v>0</v>
      </c>
      <c r="EI149" s="77">
        <f t="shared" si="128"/>
        <v>735.6349047</v>
      </c>
      <c r="EJ149" s="50">
        <f t="shared" si="129"/>
        <v>0</v>
      </c>
      <c r="EK149" s="72">
        <f t="shared" si="130"/>
        <v>0</v>
      </c>
      <c r="EL149" s="72">
        <f t="shared" si="131"/>
        <v>0</v>
      </c>
      <c r="EM149" s="72">
        <f t="shared" si="132"/>
        <v>0</v>
      </c>
      <c r="EN149" s="73">
        <f t="shared" si="133"/>
        <v>27.1225903</v>
      </c>
      <c r="EO149" s="74">
        <f t="shared" si="134"/>
        <v>27.1225903</v>
      </c>
      <c r="EP149" s="75">
        <f t="shared" si="135"/>
        <v>140.9331133</v>
      </c>
      <c r="EQ149" s="75">
        <f t="shared" si="136"/>
        <v>0</v>
      </c>
      <c r="ER149" s="75">
        <f t="shared" si="137"/>
        <v>0</v>
      </c>
      <c r="ES149" s="75">
        <f t="shared" si="138"/>
        <v>140.9331133</v>
      </c>
      <c r="ET149" s="76">
        <f t="shared" ref="ET149:EU149" si="2569">BV149+EP149</f>
        <v>14.70237271</v>
      </c>
      <c r="EU149" s="76">
        <f t="shared" si="2569"/>
        <v>0</v>
      </c>
      <c r="EV149" s="76">
        <f t="shared" si="140"/>
        <v>0</v>
      </c>
      <c r="EW149" s="77">
        <f t="shared" si="141"/>
        <v>14.70237271</v>
      </c>
      <c r="EX149" s="50">
        <f t="shared" si="142"/>
        <v>0</v>
      </c>
      <c r="EY149" s="72">
        <f t="shared" si="143"/>
        <v>0</v>
      </c>
      <c r="EZ149" s="72">
        <f t="shared" si="144"/>
        <v>0</v>
      </c>
      <c r="FA149" s="72">
        <f t="shared" si="145"/>
        <v>0</v>
      </c>
      <c r="FB149" s="73">
        <f t="shared" si="146"/>
        <v>2.449791608</v>
      </c>
      <c r="FC149" s="74">
        <f t="shared" si="147"/>
        <v>2.449791608</v>
      </c>
      <c r="FD149" s="75">
        <f t="shared" si="148"/>
        <v>0.6481336294</v>
      </c>
      <c r="FE149" s="75">
        <f t="shared" si="149"/>
        <v>0</v>
      </c>
      <c r="FF149" s="75">
        <f t="shared" si="150"/>
        <v>0</v>
      </c>
      <c r="FG149" s="75">
        <f t="shared" si="151"/>
        <v>0.6481336294</v>
      </c>
      <c r="FH149" s="50">
        <f t="shared" si="152"/>
        <v>6.283185307</v>
      </c>
      <c r="FI149" s="72">
        <f t="shared" si="153"/>
        <v>6.283185307</v>
      </c>
      <c r="FJ149" s="72">
        <f t="shared" si="154"/>
        <v>0</v>
      </c>
      <c r="FK149" s="72">
        <f t="shared" si="155"/>
        <v>0</v>
      </c>
      <c r="FL149" s="73">
        <f t="shared" si="156"/>
        <v>8.865402185</v>
      </c>
      <c r="FM149" s="74">
        <f t="shared" si="157"/>
        <v>8.865402185</v>
      </c>
      <c r="FN149" s="75">
        <f t="shared" si="158"/>
        <v>-8.865402185</v>
      </c>
      <c r="FO149" s="75">
        <f t="shared" si="159"/>
        <v>0</v>
      </c>
      <c r="FP149" s="75">
        <f t="shared" si="160"/>
        <v>3.141592654</v>
      </c>
      <c r="FQ149" s="75">
        <f t="shared" si="161"/>
        <v>8.865402185</v>
      </c>
      <c r="FR149" s="76">
        <f t="shared" si="162"/>
        <v>9.939587901</v>
      </c>
      <c r="FS149" s="76">
        <f t="shared" si="163"/>
        <v>0</v>
      </c>
      <c r="FT149" s="76">
        <f t="shared" si="164"/>
        <v>0</v>
      </c>
      <c r="FU149" s="77">
        <f t="shared" si="165"/>
        <v>9.939587901</v>
      </c>
      <c r="FV149" s="50">
        <f t="shared" si="166"/>
        <v>0</v>
      </c>
      <c r="FW149" s="50">
        <f t="shared" si="167"/>
        <v>0</v>
      </c>
      <c r="FX149" s="72">
        <f t="shared" si="168"/>
        <v>0</v>
      </c>
      <c r="FY149" s="72">
        <f t="shared" si="169"/>
        <v>0</v>
      </c>
      <c r="FZ149" s="72">
        <f t="shared" si="170"/>
        <v>0</v>
      </c>
      <c r="GA149" s="73">
        <f t="shared" si="171"/>
        <v>9.939587901</v>
      </c>
      <c r="GB149" s="73">
        <f t="shared" si="172"/>
        <v>1.542891704</v>
      </c>
      <c r="GC149" s="74">
        <f t="shared" si="173"/>
        <v>15.33570772</v>
      </c>
      <c r="GD149" s="75">
        <f t="shared" si="174"/>
        <v>1.703967524</v>
      </c>
      <c r="GE149" s="75">
        <f t="shared" si="175"/>
        <v>0</v>
      </c>
      <c r="GF149" s="75">
        <f t="shared" si="176"/>
        <v>0</v>
      </c>
      <c r="GG149" s="75">
        <f t="shared" si="177"/>
        <v>1.703967524</v>
      </c>
      <c r="GH149" s="78">
        <f t="shared" si="178"/>
        <v>-0.5</v>
      </c>
      <c r="GI149" s="78">
        <f t="shared" si="179"/>
        <v>-0.8660254038</v>
      </c>
      <c r="GJ149" s="78">
        <f t="shared" si="180"/>
        <v>-2.094395102</v>
      </c>
      <c r="GK149" s="78">
        <f t="shared" si="181"/>
        <v>1</v>
      </c>
      <c r="GL149" s="79">
        <f t="shared" si="182"/>
        <v>-0.5</v>
      </c>
      <c r="GM149" s="79">
        <f t="shared" si="183"/>
        <v>0.8660254038</v>
      </c>
      <c r="GN149" s="79">
        <f t="shared" si="184"/>
        <v>2.094395102</v>
      </c>
      <c r="GO149" s="79">
        <f t="shared" si="185"/>
        <v>1</v>
      </c>
      <c r="GP149" s="50">
        <f t="shared" si="186"/>
        <v>-2.094395102</v>
      </c>
      <c r="GQ149" s="50">
        <f t="shared" si="187"/>
        <v>0</v>
      </c>
      <c r="GR149" s="72">
        <f t="shared" si="188"/>
        <v>-2.094395102</v>
      </c>
      <c r="GS149" s="72">
        <f t="shared" si="189"/>
        <v>-2.094395102</v>
      </c>
      <c r="GT149" s="72">
        <f t="shared" si="190"/>
        <v>-2.094395102</v>
      </c>
      <c r="GU149" s="73">
        <f t="shared" si="191"/>
        <v>1</v>
      </c>
      <c r="GV149" s="73">
        <f t="shared" si="192"/>
        <v>0.6481336294</v>
      </c>
      <c r="GW149" s="74">
        <f t="shared" si="193"/>
        <v>0.6481336294</v>
      </c>
      <c r="GX149" s="75">
        <f t="shared" si="194"/>
        <v>-0.3240668147</v>
      </c>
      <c r="GY149" s="75">
        <f t="shared" si="195"/>
        <v>-0.5613001881</v>
      </c>
      <c r="GZ149" s="75">
        <f t="shared" si="196"/>
        <v>-2.094395102</v>
      </c>
      <c r="HA149" s="75">
        <f t="shared" si="197"/>
        <v>0.6481336294</v>
      </c>
      <c r="HB149" s="50">
        <f t="shared" si="198"/>
        <v>2.094395102</v>
      </c>
      <c r="HC149" s="50">
        <f t="shared" si="199"/>
        <v>0</v>
      </c>
      <c r="HD149" s="72">
        <f t="shared" si="200"/>
        <v>2.094395102</v>
      </c>
      <c r="HE149" s="72">
        <f t="shared" si="201"/>
        <v>2.094395102</v>
      </c>
      <c r="HF149" s="72">
        <f t="shared" si="202"/>
        <v>2.094395102</v>
      </c>
      <c r="HG149" s="73">
        <f t="shared" si="203"/>
        <v>1</v>
      </c>
      <c r="HH149" s="73">
        <f t="shared" si="204"/>
        <v>1.703967524</v>
      </c>
      <c r="HI149" s="74">
        <f t="shared" si="205"/>
        <v>1.703967524</v>
      </c>
      <c r="HJ149" s="75">
        <f t="shared" si="206"/>
        <v>-0.851983762</v>
      </c>
      <c r="HK149" s="75">
        <f t="shared" si="207"/>
        <v>1.475679163</v>
      </c>
      <c r="HL149" s="75">
        <f t="shared" si="208"/>
        <v>2.094395102</v>
      </c>
      <c r="HM149" s="75">
        <f t="shared" si="209"/>
        <v>1.703967524</v>
      </c>
      <c r="HN149" s="50">
        <f t="shared" si="210"/>
        <v>2.094395102</v>
      </c>
      <c r="HO149" s="50">
        <f t="shared" si="211"/>
        <v>0</v>
      </c>
      <c r="HP149" s="72">
        <f t="shared" si="212"/>
        <v>2.094395102</v>
      </c>
      <c r="HQ149" s="72">
        <f t="shared" si="213"/>
        <v>2.094395102</v>
      </c>
      <c r="HR149" s="72">
        <f t="shared" si="214"/>
        <v>2.094395102</v>
      </c>
      <c r="HS149" s="73">
        <f t="shared" si="215"/>
        <v>1</v>
      </c>
      <c r="HT149" s="73">
        <f t="shared" si="216"/>
        <v>0.6481336294</v>
      </c>
      <c r="HU149" s="74">
        <f t="shared" si="217"/>
        <v>0.6481336294</v>
      </c>
      <c r="HV149" s="75">
        <f t="shared" si="218"/>
        <v>-0.3240668147</v>
      </c>
      <c r="HW149" s="75">
        <f t="shared" si="219"/>
        <v>0.5613001881</v>
      </c>
      <c r="HX149" s="75">
        <f t="shared" si="220"/>
        <v>2.094395102</v>
      </c>
      <c r="HY149" s="75">
        <f t="shared" si="221"/>
        <v>0.6481336294</v>
      </c>
      <c r="HZ149" s="50">
        <f t="shared" si="222"/>
        <v>-2.094395102</v>
      </c>
      <c r="IA149" s="50">
        <f t="shared" si="223"/>
        <v>0</v>
      </c>
      <c r="IB149" s="72">
        <f t="shared" si="224"/>
        <v>-2.094395102</v>
      </c>
      <c r="IC149" s="72">
        <f t="shared" si="225"/>
        <v>-2.094395102</v>
      </c>
      <c r="ID149" s="72">
        <f t="shared" si="226"/>
        <v>-2.094395102</v>
      </c>
      <c r="IE149" s="73">
        <f t="shared" si="227"/>
        <v>1</v>
      </c>
      <c r="IF149" s="73">
        <f t="shared" si="228"/>
        <v>1.703967524</v>
      </c>
      <c r="IG149" s="74">
        <f t="shared" si="229"/>
        <v>1.703967524</v>
      </c>
      <c r="IH149" s="75">
        <f t="shared" si="230"/>
        <v>-0.851983762</v>
      </c>
      <c r="II149" s="75">
        <f t="shared" si="231"/>
        <v>-1.475679163</v>
      </c>
      <c r="IJ149" s="75">
        <f t="shared" si="232"/>
        <v>-2.094395102</v>
      </c>
      <c r="IK149" s="75">
        <f t="shared" si="233"/>
        <v>1.703967524</v>
      </c>
    </row>
    <row r="150" ht="12.75" customHeight="1">
      <c r="A150" s="80">
        <f>'Cubic Input'!P154</f>
        <v>0.1421007032</v>
      </c>
      <c r="B150" s="80">
        <f>'Cubic Input'!Q154</f>
        <v>-0.2415235001</v>
      </c>
      <c r="C150" s="80">
        <f>'Cubic Input'!R154</f>
        <v>0.9031344985</v>
      </c>
      <c r="D150" s="80">
        <f>'Cubic Input'!S154</f>
        <v>0.184726434</v>
      </c>
      <c r="E150" s="80">
        <f t="shared" ref="E150:H150" si="2570">0</f>
        <v>0</v>
      </c>
      <c r="F150" s="80">
        <f t="shared" si="2570"/>
        <v>0</v>
      </c>
      <c r="G150" s="80">
        <f t="shared" si="2570"/>
        <v>0</v>
      </c>
      <c r="H150" s="81">
        <f t="shared" si="2570"/>
        <v>0</v>
      </c>
      <c r="I150" s="65">
        <f>'Cubic Input'!M154</f>
        <v>-0.1778766763</v>
      </c>
      <c r="J150" s="66">
        <f t="shared" si="27"/>
        <v>-0.1933984674</v>
      </c>
      <c r="K150" s="66">
        <f t="shared" si="28"/>
        <v>0.9465314118</v>
      </c>
      <c r="L150" s="67">
        <f t="shared" si="29"/>
        <v>-0.1933984674</v>
      </c>
      <c r="M150" s="67">
        <f t="shared" si="30"/>
        <v>0</v>
      </c>
      <c r="N150" s="68">
        <f t="shared" si="31"/>
        <v>0.9465314118</v>
      </c>
      <c r="O150" s="68">
        <f t="shared" si="32"/>
        <v>-2.413667043</v>
      </c>
      <c r="P150" s="69">
        <f t="shared" si="33"/>
        <v>0.9465314118</v>
      </c>
      <c r="Q150" s="69">
        <f t="shared" si="34"/>
        <v>2.413667043</v>
      </c>
      <c r="R150" s="70">
        <f t="shared" ref="R150:U150" si="2571">ATAN2(A150,E150)</f>
        <v>0</v>
      </c>
      <c r="S150" s="70">
        <f t="shared" si="2571"/>
        <v>3.141592654</v>
      </c>
      <c r="T150" s="70">
        <f t="shared" si="2571"/>
        <v>0</v>
      </c>
      <c r="U150" s="70">
        <f t="shared" si="2571"/>
        <v>0</v>
      </c>
      <c r="V150" s="70">
        <f t="shared" ref="V150:Y150" si="2572">SQRT(POWER(A150,2)+POWER(E150,2))</f>
        <v>0.1421007032</v>
      </c>
      <c r="W150" s="70">
        <f t="shared" si="2572"/>
        <v>0.2415235001</v>
      </c>
      <c r="X150" s="70">
        <f t="shared" si="2572"/>
        <v>0.9031344985</v>
      </c>
      <c r="Y150" s="70">
        <f t="shared" si="2572"/>
        <v>0.184726434</v>
      </c>
      <c r="Z150" s="71">
        <f t="shared" ref="Z150:AC150" si="2573">R150-$R150</f>
        <v>0</v>
      </c>
      <c r="AA150" s="71">
        <f t="shared" si="2573"/>
        <v>3.141592654</v>
      </c>
      <c r="AB150" s="71">
        <f t="shared" si="2573"/>
        <v>0</v>
      </c>
      <c r="AC150" s="71">
        <f t="shared" si="2573"/>
        <v>0</v>
      </c>
      <c r="AD150" s="71">
        <f t="shared" ref="AD150:AG150" si="2574">V150/$V150</f>
        <v>1</v>
      </c>
      <c r="AE150" s="71">
        <f t="shared" si="2574"/>
        <v>1.699664356</v>
      </c>
      <c r="AF150" s="71">
        <f t="shared" si="2574"/>
        <v>6.35559486</v>
      </c>
      <c r="AG150" s="71">
        <f t="shared" si="2574"/>
        <v>1.299968472</v>
      </c>
      <c r="AH150" s="80">
        <f t="shared" ref="AH150:AK150" si="2575">AD150*COS(Z150)</f>
        <v>1</v>
      </c>
      <c r="AI150" s="80">
        <f t="shared" si="2575"/>
        <v>-1.699664356</v>
      </c>
      <c r="AJ150" s="80">
        <f t="shared" si="2575"/>
        <v>6.35559486</v>
      </c>
      <c r="AK150" s="80">
        <f t="shared" si="2575"/>
        <v>1.299968472</v>
      </c>
      <c r="AL150" s="80">
        <f t="shared" ref="AL150:AO150" si="2576">AD150*SIN(Z150)</f>
        <v>0</v>
      </c>
      <c r="AM150" s="80">
        <f t="shared" si="2576"/>
        <v>0</v>
      </c>
      <c r="AN150" s="80">
        <f t="shared" si="2576"/>
        <v>0</v>
      </c>
      <c r="AO150" s="80">
        <f t="shared" si="2576"/>
        <v>0</v>
      </c>
      <c r="AP150" s="50">
        <f t="shared" si="41"/>
        <v>9.424777961</v>
      </c>
      <c r="AQ150" s="72">
        <f t="shared" si="42"/>
        <v>9.424777961</v>
      </c>
      <c r="AR150" s="72">
        <f t="shared" si="43"/>
        <v>3.141592654</v>
      </c>
      <c r="AS150" s="72">
        <f t="shared" si="44"/>
        <v>3.141592654</v>
      </c>
      <c r="AT150" s="73">
        <f t="shared" si="45"/>
        <v>4.910090542</v>
      </c>
      <c r="AU150" s="74">
        <f t="shared" si="46"/>
        <v>4.910090542</v>
      </c>
      <c r="AV150" s="75">
        <f t="shared" si="47"/>
        <v>9.820181084</v>
      </c>
      <c r="AW150" s="75">
        <f t="shared" si="48"/>
        <v>0</v>
      </c>
      <c r="AX150" s="75">
        <f t="shared" si="49"/>
        <v>0</v>
      </c>
      <c r="AY150" s="75">
        <f t="shared" si="50"/>
        <v>9.820181084</v>
      </c>
      <c r="AZ150" s="50">
        <f t="shared" ref="AZ150:BA150" si="2577">AZ$1*AA150</f>
        <v>3.141592654</v>
      </c>
      <c r="BA150" s="50">
        <f t="shared" si="2577"/>
        <v>0</v>
      </c>
      <c r="BB150" s="72">
        <f t="shared" si="52"/>
        <v>3.141592654</v>
      </c>
      <c r="BC150" s="72">
        <f t="shared" si="53"/>
        <v>3.141592654</v>
      </c>
      <c r="BD150" s="72">
        <f t="shared" si="54"/>
        <v>3.141592654</v>
      </c>
      <c r="BE150" s="73">
        <f t="shared" ref="BE150:BF150" si="2578">POWER(AE150,BE$1)</f>
        <v>1.699664356</v>
      </c>
      <c r="BF150" s="73">
        <f t="shared" si="2578"/>
        <v>6.35559486</v>
      </c>
      <c r="BG150" s="74">
        <f t="shared" si="56"/>
        <v>10.80237805</v>
      </c>
      <c r="BH150" s="75">
        <f t="shared" si="57"/>
        <v>-97.22140241</v>
      </c>
      <c r="BI150" s="75">
        <f t="shared" si="58"/>
        <v>0</v>
      </c>
      <c r="BJ150" s="75">
        <f t="shared" si="59"/>
        <v>3.141592654</v>
      </c>
      <c r="BK150" s="75">
        <f t="shared" si="60"/>
        <v>97.22140241</v>
      </c>
      <c r="BL150" s="50">
        <f t="shared" si="61"/>
        <v>0</v>
      </c>
      <c r="BM150" s="72">
        <f t="shared" si="62"/>
        <v>0</v>
      </c>
      <c r="BN150" s="72">
        <f t="shared" si="63"/>
        <v>0</v>
      </c>
      <c r="BO150" s="72">
        <f t="shared" si="64"/>
        <v>0</v>
      </c>
      <c r="BP150" s="73">
        <f t="shared" si="65"/>
        <v>1.299968472</v>
      </c>
      <c r="BQ150" s="74">
        <f t="shared" si="66"/>
        <v>1.299968472</v>
      </c>
      <c r="BR150" s="75">
        <f t="shared" si="67"/>
        <v>-35.09914875</v>
      </c>
      <c r="BS150" s="75">
        <f t="shared" si="68"/>
        <v>0</v>
      </c>
      <c r="BT150" s="75">
        <f t="shared" si="69"/>
        <v>3.141592654</v>
      </c>
      <c r="BU150" s="75">
        <f t="shared" si="70"/>
        <v>35.09914875</v>
      </c>
      <c r="BV150" s="76">
        <f t="shared" ref="BV150:BW150" si="2579">AV150+BH150+BR150</f>
        <v>-122.5003701</v>
      </c>
      <c r="BW150" s="76">
        <f t="shared" si="2579"/>
        <v>0</v>
      </c>
      <c r="BX150" s="76">
        <f t="shared" si="72"/>
        <v>3.141592654</v>
      </c>
      <c r="BY150" s="77">
        <f t="shared" si="73"/>
        <v>122.5003701</v>
      </c>
      <c r="BZ150" s="50">
        <f t="shared" ref="BZ150:CA150" si="2580">BZ$1*AA150</f>
        <v>6.283185307</v>
      </c>
      <c r="CA150" s="50">
        <f t="shared" si="2580"/>
        <v>0</v>
      </c>
      <c r="CB150" s="72">
        <f t="shared" si="75"/>
        <v>6.283185307</v>
      </c>
      <c r="CC150" s="72">
        <f t="shared" si="76"/>
        <v>0</v>
      </c>
      <c r="CD150" s="72">
        <f t="shared" si="77"/>
        <v>0</v>
      </c>
      <c r="CE150" s="73">
        <f t="shared" ref="CE150:CF150" si="2581">POWER(AE150,CE$1)</f>
        <v>2.888858923</v>
      </c>
      <c r="CF150" s="73">
        <f t="shared" si="2581"/>
        <v>40.39358602</v>
      </c>
      <c r="CG150" s="74">
        <f t="shared" si="79"/>
        <v>116.6913714</v>
      </c>
      <c r="CH150" s="75">
        <f t="shared" si="80"/>
        <v>-116.6913714</v>
      </c>
      <c r="CI150" s="75">
        <f t="shared" si="81"/>
        <v>0</v>
      </c>
      <c r="CJ150" s="75">
        <f t="shared" si="82"/>
        <v>3.141592654</v>
      </c>
      <c r="CK150" s="75">
        <f t="shared" si="83"/>
        <v>116.6913714</v>
      </c>
      <c r="CL150" s="50">
        <f t="shared" si="84"/>
        <v>0</v>
      </c>
      <c r="CM150" s="72">
        <f t="shared" si="85"/>
        <v>0</v>
      </c>
      <c r="CN150" s="72">
        <f t="shared" si="86"/>
        <v>0</v>
      </c>
      <c r="CO150" s="72">
        <f t="shared" si="87"/>
        <v>0</v>
      </c>
      <c r="CP150" s="73">
        <f t="shared" si="88"/>
        <v>256.7252677</v>
      </c>
      <c r="CQ150" s="74">
        <f t="shared" si="89"/>
        <v>256.7252677</v>
      </c>
      <c r="CR150" s="75">
        <f t="shared" si="90"/>
        <v>1026.901071</v>
      </c>
      <c r="CS150" s="75">
        <f t="shared" si="91"/>
        <v>0</v>
      </c>
      <c r="CT150" s="75">
        <f t="shared" si="92"/>
        <v>0</v>
      </c>
      <c r="CU150" s="75">
        <f t="shared" si="93"/>
        <v>1026.901071</v>
      </c>
      <c r="CV150" s="50">
        <f t="shared" si="94"/>
        <v>9.424777961</v>
      </c>
      <c r="CW150" s="50">
        <f t="shared" si="95"/>
        <v>0</v>
      </c>
      <c r="CX150" s="72">
        <f t="shared" si="96"/>
        <v>9.424777961</v>
      </c>
      <c r="CY150" s="72">
        <f t="shared" si="97"/>
        <v>3.141592654</v>
      </c>
      <c r="CZ150" s="72">
        <f t="shared" si="98"/>
        <v>3.141592654</v>
      </c>
      <c r="DA150" s="73">
        <f t="shared" si="99"/>
        <v>4.910090542</v>
      </c>
      <c r="DB150" s="73">
        <f t="shared" si="100"/>
        <v>1.299968472</v>
      </c>
      <c r="DC150" s="74">
        <f t="shared" si="101"/>
        <v>6.3829629</v>
      </c>
      <c r="DD150" s="75">
        <f t="shared" si="102"/>
        <v>-25.5318516</v>
      </c>
      <c r="DE150" s="75">
        <f t="shared" si="103"/>
        <v>0</v>
      </c>
      <c r="DF150" s="75">
        <f t="shared" si="104"/>
        <v>3.141592654</v>
      </c>
      <c r="DG150" s="75">
        <f t="shared" si="105"/>
        <v>25.5318516</v>
      </c>
      <c r="DH150" s="50">
        <f t="shared" ref="DH150:DJ150" si="2582">DH$1*AA150</f>
        <v>3.141592654</v>
      </c>
      <c r="DI150" s="50">
        <f t="shared" si="2582"/>
        <v>0</v>
      </c>
      <c r="DJ150" s="50">
        <f t="shared" si="2582"/>
        <v>0</v>
      </c>
      <c r="DK150" s="72">
        <f t="shared" si="107"/>
        <v>3.141592654</v>
      </c>
      <c r="DL150" s="72">
        <f t="shared" si="108"/>
        <v>3.141592654</v>
      </c>
      <c r="DM150" s="72">
        <f t="shared" si="109"/>
        <v>3.141592654</v>
      </c>
      <c r="DN150" s="73">
        <f t="shared" ref="DN150:DP150" si="2583">POWER(AE150,DN$1)</f>
        <v>1.699664356</v>
      </c>
      <c r="DO150" s="73">
        <f t="shared" si="2583"/>
        <v>6.35559486</v>
      </c>
      <c r="DP150" s="73">
        <f t="shared" si="2583"/>
        <v>1.299968472</v>
      </c>
      <c r="DQ150" s="74">
        <f t="shared" si="111"/>
        <v>14.04275088</v>
      </c>
      <c r="DR150" s="75">
        <f t="shared" si="112"/>
        <v>252.7695159</v>
      </c>
      <c r="DS150" s="75">
        <f t="shared" si="113"/>
        <v>0</v>
      </c>
      <c r="DT150" s="75">
        <f t="shared" si="114"/>
        <v>0</v>
      </c>
      <c r="DU150" s="75">
        <f t="shared" si="115"/>
        <v>252.7695159</v>
      </c>
      <c r="DV150" s="50">
        <f t="shared" si="116"/>
        <v>0</v>
      </c>
      <c r="DW150" s="72">
        <f t="shared" si="117"/>
        <v>0</v>
      </c>
      <c r="DX150" s="72">
        <f t="shared" si="118"/>
        <v>0</v>
      </c>
      <c r="DY150" s="72">
        <f t="shared" si="119"/>
        <v>0</v>
      </c>
      <c r="DZ150" s="73">
        <f t="shared" si="120"/>
        <v>1.689918029</v>
      </c>
      <c r="EA150" s="74">
        <f t="shared" si="121"/>
        <v>1.689918029</v>
      </c>
      <c r="EB150" s="75">
        <f t="shared" si="122"/>
        <v>45.62778678</v>
      </c>
      <c r="EC150" s="75">
        <f t="shared" si="123"/>
        <v>0</v>
      </c>
      <c r="ED150" s="75">
        <f t="shared" si="124"/>
        <v>0</v>
      </c>
      <c r="EE150" s="75">
        <f t="shared" si="125"/>
        <v>45.62778678</v>
      </c>
      <c r="EF150" s="76">
        <f t="shared" ref="EF150:EG150" si="2584">CH150+CR150+DD150+DR150+EB150</f>
        <v>1183.07515</v>
      </c>
      <c r="EG150" s="76">
        <f t="shared" si="2584"/>
        <v>0</v>
      </c>
      <c r="EH150" s="76">
        <f t="shared" si="127"/>
        <v>0</v>
      </c>
      <c r="EI150" s="77">
        <f t="shared" si="128"/>
        <v>1183.07515</v>
      </c>
      <c r="EJ150" s="50">
        <f t="shared" si="129"/>
        <v>0</v>
      </c>
      <c r="EK150" s="72">
        <f t="shared" si="130"/>
        <v>0</v>
      </c>
      <c r="EL150" s="72">
        <f t="shared" si="131"/>
        <v>0</v>
      </c>
      <c r="EM150" s="72">
        <f t="shared" si="132"/>
        <v>0</v>
      </c>
      <c r="EN150" s="73">
        <f t="shared" si="133"/>
        <v>34.3958595</v>
      </c>
      <c r="EO150" s="74">
        <f t="shared" si="134"/>
        <v>34.3958595</v>
      </c>
      <c r="EP150" s="75">
        <f t="shared" si="135"/>
        <v>178.7261287</v>
      </c>
      <c r="EQ150" s="75">
        <f t="shared" si="136"/>
        <v>0</v>
      </c>
      <c r="ER150" s="75">
        <f t="shared" si="137"/>
        <v>0</v>
      </c>
      <c r="ES150" s="75">
        <f t="shared" si="138"/>
        <v>178.7261287</v>
      </c>
      <c r="ET150" s="76">
        <f t="shared" ref="ET150:EU150" si="2585">BV150+EP150</f>
        <v>56.22575858</v>
      </c>
      <c r="EU150" s="76">
        <f t="shared" si="2585"/>
        <v>0</v>
      </c>
      <c r="EV150" s="76">
        <f t="shared" si="140"/>
        <v>0</v>
      </c>
      <c r="EW150" s="77">
        <f t="shared" si="141"/>
        <v>56.22575858</v>
      </c>
      <c r="EX150" s="50">
        <f t="shared" si="142"/>
        <v>0</v>
      </c>
      <c r="EY150" s="72">
        <f t="shared" si="143"/>
        <v>0</v>
      </c>
      <c r="EZ150" s="72">
        <f t="shared" si="144"/>
        <v>0</v>
      </c>
      <c r="FA150" s="72">
        <f t="shared" si="145"/>
        <v>0</v>
      </c>
      <c r="FB150" s="73">
        <f t="shared" si="146"/>
        <v>3.83099667</v>
      </c>
      <c r="FC150" s="74">
        <f t="shared" si="147"/>
        <v>3.83099667</v>
      </c>
      <c r="FD150" s="75">
        <f t="shared" si="148"/>
        <v>1.013554691</v>
      </c>
      <c r="FE150" s="75">
        <f t="shared" si="149"/>
        <v>0</v>
      </c>
      <c r="FF150" s="75">
        <f t="shared" si="150"/>
        <v>0</v>
      </c>
      <c r="FG150" s="75">
        <f t="shared" si="151"/>
        <v>1.013554691</v>
      </c>
      <c r="FH150" s="50">
        <f t="shared" si="152"/>
        <v>6.283185307</v>
      </c>
      <c r="FI150" s="72">
        <f t="shared" si="153"/>
        <v>6.283185307</v>
      </c>
      <c r="FJ150" s="72">
        <f t="shared" si="154"/>
        <v>0</v>
      </c>
      <c r="FK150" s="72">
        <f t="shared" si="155"/>
        <v>0</v>
      </c>
      <c r="FL150" s="73">
        <f t="shared" si="156"/>
        <v>2.888858923</v>
      </c>
      <c r="FM150" s="74">
        <f t="shared" si="157"/>
        <v>2.888858923</v>
      </c>
      <c r="FN150" s="75">
        <f t="shared" si="158"/>
        <v>-2.888858923</v>
      </c>
      <c r="FO150" s="75">
        <f t="shared" si="159"/>
        <v>0</v>
      </c>
      <c r="FP150" s="75">
        <f t="shared" si="160"/>
        <v>3.141592654</v>
      </c>
      <c r="FQ150" s="75">
        <f t="shared" si="161"/>
        <v>2.888858923</v>
      </c>
      <c r="FR150" s="76">
        <f t="shared" si="162"/>
        <v>16.17792566</v>
      </c>
      <c r="FS150" s="76">
        <f t="shared" si="163"/>
        <v>0</v>
      </c>
      <c r="FT150" s="76">
        <f t="shared" si="164"/>
        <v>0</v>
      </c>
      <c r="FU150" s="77">
        <f t="shared" si="165"/>
        <v>16.17792566</v>
      </c>
      <c r="FV150" s="50">
        <f t="shared" si="166"/>
        <v>0</v>
      </c>
      <c r="FW150" s="50">
        <f t="shared" si="167"/>
        <v>0</v>
      </c>
      <c r="FX150" s="72">
        <f t="shared" si="168"/>
        <v>0</v>
      </c>
      <c r="FY150" s="72">
        <f t="shared" si="169"/>
        <v>0</v>
      </c>
      <c r="FZ150" s="72">
        <f t="shared" si="170"/>
        <v>0</v>
      </c>
      <c r="GA150" s="73">
        <f t="shared" si="171"/>
        <v>16.17792566</v>
      </c>
      <c r="GB150" s="73">
        <f t="shared" si="172"/>
        <v>0.9866265818</v>
      </c>
      <c r="GC150" s="74">
        <f t="shared" si="173"/>
        <v>15.96157149</v>
      </c>
      <c r="GD150" s="75">
        <f t="shared" si="174"/>
        <v>1.773507944</v>
      </c>
      <c r="GE150" s="75">
        <f t="shared" si="175"/>
        <v>0</v>
      </c>
      <c r="GF150" s="75">
        <f t="shared" si="176"/>
        <v>0</v>
      </c>
      <c r="GG150" s="75">
        <f t="shared" si="177"/>
        <v>1.773507944</v>
      </c>
      <c r="GH150" s="78">
        <f t="shared" si="178"/>
        <v>-0.5</v>
      </c>
      <c r="GI150" s="78">
        <f t="shared" si="179"/>
        <v>-0.8660254038</v>
      </c>
      <c r="GJ150" s="78">
        <f t="shared" si="180"/>
        <v>-2.094395102</v>
      </c>
      <c r="GK150" s="78">
        <f t="shared" si="181"/>
        <v>1</v>
      </c>
      <c r="GL150" s="79">
        <f t="shared" si="182"/>
        <v>-0.5</v>
      </c>
      <c r="GM150" s="79">
        <f t="shared" si="183"/>
        <v>0.8660254038</v>
      </c>
      <c r="GN150" s="79">
        <f t="shared" si="184"/>
        <v>2.094395102</v>
      </c>
      <c r="GO150" s="79">
        <f t="shared" si="185"/>
        <v>1</v>
      </c>
      <c r="GP150" s="50">
        <f t="shared" si="186"/>
        <v>-2.094395102</v>
      </c>
      <c r="GQ150" s="50">
        <f t="shared" si="187"/>
        <v>0</v>
      </c>
      <c r="GR150" s="72">
        <f t="shared" si="188"/>
        <v>-2.094395102</v>
      </c>
      <c r="GS150" s="72">
        <f t="shared" si="189"/>
        <v>-2.094395102</v>
      </c>
      <c r="GT150" s="72">
        <f t="shared" si="190"/>
        <v>-2.094395102</v>
      </c>
      <c r="GU150" s="73">
        <f t="shared" si="191"/>
        <v>1</v>
      </c>
      <c r="GV150" s="73">
        <f t="shared" si="192"/>
        <v>1.013554691</v>
      </c>
      <c r="GW150" s="74">
        <f t="shared" si="193"/>
        <v>1.013554691</v>
      </c>
      <c r="GX150" s="75">
        <f t="shared" si="194"/>
        <v>-0.5067773454</v>
      </c>
      <c r="GY150" s="75">
        <f t="shared" si="195"/>
        <v>-0.8777641103</v>
      </c>
      <c r="GZ150" s="75">
        <f t="shared" si="196"/>
        <v>-2.094395102</v>
      </c>
      <c r="HA150" s="75">
        <f t="shared" si="197"/>
        <v>1.013554691</v>
      </c>
      <c r="HB150" s="50">
        <f t="shared" si="198"/>
        <v>2.094395102</v>
      </c>
      <c r="HC150" s="50">
        <f t="shared" si="199"/>
        <v>0</v>
      </c>
      <c r="HD150" s="72">
        <f t="shared" si="200"/>
        <v>2.094395102</v>
      </c>
      <c r="HE150" s="72">
        <f t="shared" si="201"/>
        <v>2.094395102</v>
      </c>
      <c r="HF150" s="72">
        <f t="shared" si="202"/>
        <v>2.094395102</v>
      </c>
      <c r="HG150" s="73">
        <f t="shared" si="203"/>
        <v>1</v>
      </c>
      <c r="HH150" s="73">
        <f t="shared" si="204"/>
        <v>1.773507944</v>
      </c>
      <c r="HI150" s="74">
        <f t="shared" si="205"/>
        <v>1.773507944</v>
      </c>
      <c r="HJ150" s="75">
        <f t="shared" si="206"/>
        <v>-0.8867539718</v>
      </c>
      <c r="HK150" s="75">
        <f t="shared" si="207"/>
        <v>1.535902933</v>
      </c>
      <c r="HL150" s="75">
        <f t="shared" si="208"/>
        <v>2.094395102</v>
      </c>
      <c r="HM150" s="75">
        <f t="shared" si="209"/>
        <v>1.773507944</v>
      </c>
      <c r="HN150" s="50">
        <f t="shared" si="210"/>
        <v>2.094395102</v>
      </c>
      <c r="HO150" s="50">
        <f t="shared" si="211"/>
        <v>0</v>
      </c>
      <c r="HP150" s="72">
        <f t="shared" si="212"/>
        <v>2.094395102</v>
      </c>
      <c r="HQ150" s="72">
        <f t="shared" si="213"/>
        <v>2.094395102</v>
      </c>
      <c r="HR150" s="72">
        <f t="shared" si="214"/>
        <v>2.094395102</v>
      </c>
      <c r="HS150" s="73">
        <f t="shared" si="215"/>
        <v>1</v>
      </c>
      <c r="HT150" s="73">
        <f t="shared" si="216"/>
        <v>1.013554691</v>
      </c>
      <c r="HU150" s="74">
        <f t="shared" si="217"/>
        <v>1.013554691</v>
      </c>
      <c r="HV150" s="75">
        <f t="shared" si="218"/>
        <v>-0.5067773454</v>
      </c>
      <c r="HW150" s="75">
        <f t="shared" si="219"/>
        <v>0.8777641103</v>
      </c>
      <c r="HX150" s="75">
        <f t="shared" si="220"/>
        <v>2.094395102</v>
      </c>
      <c r="HY150" s="75">
        <f t="shared" si="221"/>
        <v>1.013554691</v>
      </c>
      <c r="HZ150" s="50">
        <f t="shared" si="222"/>
        <v>-2.094395102</v>
      </c>
      <c r="IA150" s="50">
        <f t="shared" si="223"/>
        <v>0</v>
      </c>
      <c r="IB150" s="72">
        <f t="shared" si="224"/>
        <v>-2.094395102</v>
      </c>
      <c r="IC150" s="72">
        <f t="shared" si="225"/>
        <v>-2.094395102</v>
      </c>
      <c r="ID150" s="72">
        <f t="shared" si="226"/>
        <v>-2.094395102</v>
      </c>
      <c r="IE150" s="73">
        <f t="shared" si="227"/>
        <v>1</v>
      </c>
      <c r="IF150" s="73">
        <f t="shared" si="228"/>
        <v>1.773507944</v>
      </c>
      <c r="IG150" s="74">
        <f t="shared" si="229"/>
        <v>1.773507944</v>
      </c>
      <c r="IH150" s="75">
        <f t="shared" si="230"/>
        <v>-0.8867539718</v>
      </c>
      <c r="II150" s="75">
        <f t="shared" si="231"/>
        <v>-1.535902933</v>
      </c>
      <c r="IJ150" s="75">
        <f t="shared" si="232"/>
        <v>-2.094395102</v>
      </c>
      <c r="IK150" s="75">
        <f t="shared" si="233"/>
        <v>1.773507944</v>
      </c>
    </row>
    <row r="151" ht="12.75" customHeight="1">
      <c r="A151" s="80">
        <f>'Cubic Input'!P155</f>
        <v>0.1421007032</v>
      </c>
      <c r="B151" s="80">
        <f>'Cubic Input'!Q155</f>
        <v>-0.1339212885</v>
      </c>
      <c r="C151" s="80">
        <f>'Cubic Input'!R155</f>
        <v>0.8802537167</v>
      </c>
      <c r="D151" s="80">
        <f>'Cubic Input'!S155</f>
        <v>0.1321631881</v>
      </c>
      <c r="E151" s="80">
        <f t="shared" ref="E151:H151" si="2586">0</f>
        <v>0</v>
      </c>
      <c r="F151" s="80">
        <f t="shared" si="2586"/>
        <v>0</v>
      </c>
      <c r="G151" s="80">
        <f t="shared" si="2586"/>
        <v>0</v>
      </c>
      <c r="H151" s="81">
        <f t="shared" si="2586"/>
        <v>0</v>
      </c>
      <c r="I151" s="65">
        <f>'Cubic Input'!M155</f>
        <v>-0.1403559298</v>
      </c>
      <c r="J151" s="66">
        <f t="shared" si="27"/>
        <v>-0.1463761283</v>
      </c>
      <c r="K151" s="66">
        <f t="shared" si="28"/>
        <v>0.5444077187</v>
      </c>
      <c r="L151" s="67">
        <f t="shared" si="29"/>
        <v>-0.1463761283</v>
      </c>
      <c r="M151" s="67">
        <f t="shared" si="30"/>
        <v>0</v>
      </c>
      <c r="N151" s="68">
        <f t="shared" si="31"/>
        <v>0.5444077187</v>
      </c>
      <c r="O151" s="68">
        <f t="shared" si="32"/>
        <v>-2.461213848</v>
      </c>
      <c r="P151" s="69">
        <f t="shared" si="33"/>
        <v>0.5444077187</v>
      </c>
      <c r="Q151" s="69">
        <f t="shared" si="34"/>
        <v>2.461213848</v>
      </c>
      <c r="R151" s="70">
        <f t="shared" ref="R151:U151" si="2587">ATAN2(A151,E151)</f>
        <v>0</v>
      </c>
      <c r="S151" s="70">
        <f t="shared" si="2587"/>
        <v>3.141592654</v>
      </c>
      <c r="T151" s="70">
        <f t="shared" si="2587"/>
        <v>0</v>
      </c>
      <c r="U151" s="70">
        <f t="shared" si="2587"/>
        <v>0</v>
      </c>
      <c r="V151" s="70">
        <f t="shared" ref="V151:Y151" si="2588">SQRT(POWER(A151,2)+POWER(E151,2))</f>
        <v>0.1421007032</v>
      </c>
      <c r="W151" s="70">
        <f t="shared" si="2588"/>
        <v>0.1339212885</v>
      </c>
      <c r="X151" s="70">
        <f t="shared" si="2588"/>
        <v>0.8802537167</v>
      </c>
      <c r="Y151" s="70">
        <f t="shared" si="2588"/>
        <v>0.1321631881</v>
      </c>
      <c r="Z151" s="71">
        <f t="shared" ref="Z151:AC151" si="2589">R151-$R151</f>
        <v>0</v>
      </c>
      <c r="AA151" s="71">
        <f t="shared" si="2589"/>
        <v>3.141592654</v>
      </c>
      <c r="AB151" s="71">
        <f t="shared" si="2589"/>
        <v>0</v>
      </c>
      <c r="AC151" s="71">
        <f t="shared" si="2589"/>
        <v>0</v>
      </c>
      <c r="AD151" s="71">
        <f t="shared" ref="AD151:AG151" si="2590">V151/$V151</f>
        <v>1</v>
      </c>
      <c r="AE151" s="71">
        <f t="shared" si="2590"/>
        <v>0.9424393091</v>
      </c>
      <c r="AF151" s="71">
        <f t="shared" si="2590"/>
        <v>6.194576784</v>
      </c>
      <c r="AG151" s="71">
        <f t="shared" si="2590"/>
        <v>0.9300670943</v>
      </c>
      <c r="AH151" s="80">
        <f t="shared" ref="AH151:AK151" si="2591">AD151*COS(Z151)</f>
        <v>1</v>
      </c>
      <c r="AI151" s="80">
        <f t="shared" si="2591"/>
        <v>-0.9424393091</v>
      </c>
      <c r="AJ151" s="80">
        <f t="shared" si="2591"/>
        <v>6.194576784</v>
      </c>
      <c r="AK151" s="80">
        <f t="shared" si="2591"/>
        <v>0.9300670943</v>
      </c>
      <c r="AL151" s="80">
        <f t="shared" ref="AL151:AO151" si="2592">AD151*SIN(Z151)</f>
        <v>0</v>
      </c>
      <c r="AM151" s="80">
        <f t="shared" si="2592"/>
        <v>0</v>
      </c>
      <c r="AN151" s="80">
        <f t="shared" si="2592"/>
        <v>0</v>
      </c>
      <c r="AO151" s="80">
        <f t="shared" si="2592"/>
        <v>0</v>
      </c>
      <c r="AP151" s="50">
        <f t="shared" si="41"/>
        <v>9.424777961</v>
      </c>
      <c r="AQ151" s="72">
        <f t="shared" si="42"/>
        <v>9.424777961</v>
      </c>
      <c r="AR151" s="72">
        <f t="shared" si="43"/>
        <v>3.141592654</v>
      </c>
      <c r="AS151" s="72">
        <f t="shared" si="44"/>
        <v>3.141592654</v>
      </c>
      <c r="AT151" s="73">
        <f t="shared" si="45"/>
        <v>0.8370669147</v>
      </c>
      <c r="AU151" s="74">
        <f t="shared" si="46"/>
        <v>0.8370669147</v>
      </c>
      <c r="AV151" s="75">
        <f t="shared" si="47"/>
        <v>1.674133829</v>
      </c>
      <c r="AW151" s="75">
        <f t="shared" si="48"/>
        <v>0</v>
      </c>
      <c r="AX151" s="75">
        <f t="shared" si="49"/>
        <v>0</v>
      </c>
      <c r="AY151" s="75">
        <f t="shared" si="50"/>
        <v>1.674133829</v>
      </c>
      <c r="AZ151" s="50">
        <f t="shared" ref="AZ151:BA151" si="2593">AZ$1*AA151</f>
        <v>3.141592654</v>
      </c>
      <c r="BA151" s="50">
        <f t="shared" si="2593"/>
        <v>0</v>
      </c>
      <c r="BB151" s="72">
        <f t="shared" si="52"/>
        <v>3.141592654</v>
      </c>
      <c r="BC151" s="72">
        <f t="shared" si="53"/>
        <v>3.141592654</v>
      </c>
      <c r="BD151" s="72">
        <f t="shared" si="54"/>
        <v>3.141592654</v>
      </c>
      <c r="BE151" s="73">
        <f t="shared" ref="BE151:BF151" si="2594">POWER(AE151,BE$1)</f>
        <v>0.9424393091</v>
      </c>
      <c r="BF151" s="73">
        <f t="shared" si="2594"/>
        <v>6.194576784</v>
      </c>
      <c r="BG151" s="74">
        <f t="shared" si="56"/>
        <v>5.838012664</v>
      </c>
      <c r="BH151" s="75">
        <f t="shared" si="57"/>
        <v>-52.54211398</v>
      </c>
      <c r="BI151" s="75">
        <f t="shared" si="58"/>
        <v>0</v>
      </c>
      <c r="BJ151" s="75">
        <f t="shared" si="59"/>
        <v>3.141592654</v>
      </c>
      <c r="BK151" s="75">
        <f t="shared" si="60"/>
        <v>52.54211398</v>
      </c>
      <c r="BL151" s="50">
        <f t="shared" si="61"/>
        <v>0</v>
      </c>
      <c r="BM151" s="72">
        <f t="shared" si="62"/>
        <v>0</v>
      </c>
      <c r="BN151" s="72">
        <f t="shared" si="63"/>
        <v>0</v>
      </c>
      <c r="BO151" s="72">
        <f t="shared" si="64"/>
        <v>0</v>
      </c>
      <c r="BP151" s="73">
        <f t="shared" si="65"/>
        <v>0.9300670943</v>
      </c>
      <c r="BQ151" s="74">
        <f t="shared" si="66"/>
        <v>0.9300670943</v>
      </c>
      <c r="BR151" s="75">
        <f t="shared" si="67"/>
        <v>-25.11181155</v>
      </c>
      <c r="BS151" s="75">
        <f t="shared" si="68"/>
        <v>0</v>
      </c>
      <c r="BT151" s="75">
        <f t="shared" si="69"/>
        <v>3.141592654</v>
      </c>
      <c r="BU151" s="75">
        <f t="shared" si="70"/>
        <v>25.11181155</v>
      </c>
      <c r="BV151" s="76">
        <f t="shared" ref="BV151:BW151" si="2595">AV151+BH151+BR151</f>
        <v>-75.97979169</v>
      </c>
      <c r="BW151" s="76">
        <f t="shared" si="2595"/>
        <v>0</v>
      </c>
      <c r="BX151" s="76">
        <f t="shared" si="72"/>
        <v>3.141592654</v>
      </c>
      <c r="BY151" s="77">
        <f t="shared" si="73"/>
        <v>75.97979169</v>
      </c>
      <c r="BZ151" s="50">
        <f t="shared" ref="BZ151:CA151" si="2596">BZ$1*AA151</f>
        <v>6.283185307</v>
      </c>
      <c r="CA151" s="50">
        <f t="shared" si="2596"/>
        <v>0</v>
      </c>
      <c r="CB151" s="72">
        <f t="shared" si="75"/>
        <v>6.283185307</v>
      </c>
      <c r="CC151" s="72">
        <f t="shared" si="76"/>
        <v>0</v>
      </c>
      <c r="CD151" s="72">
        <f t="shared" si="77"/>
        <v>0</v>
      </c>
      <c r="CE151" s="73">
        <f t="shared" ref="CE151:CF151" si="2597">POWER(AE151,CE$1)</f>
        <v>0.8881918513</v>
      </c>
      <c r="CF151" s="73">
        <f t="shared" si="2597"/>
        <v>38.37278153</v>
      </c>
      <c r="CG151" s="74">
        <f t="shared" si="79"/>
        <v>34.08239187</v>
      </c>
      <c r="CH151" s="75">
        <f t="shared" si="80"/>
        <v>-34.08239187</v>
      </c>
      <c r="CI151" s="75">
        <f t="shared" si="81"/>
        <v>0</v>
      </c>
      <c r="CJ151" s="75">
        <f t="shared" si="82"/>
        <v>3.141592654</v>
      </c>
      <c r="CK151" s="75">
        <f t="shared" si="83"/>
        <v>34.08239187</v>
      </c>
      <c r="CL151" s="50">
        <f t="shared" si="84"/>
        <v>0</v>
      </c>
      <c r="CM151" s="72">
        <f t="shared" si="85"/>
        <v>0</v>
      </c>
      <c r="CN151" s="72">
        <f t="shared" si="86"/>
        <v>0</v>
      </c>
      <c r="CO151" s="72">
        <f t="shared" si="87"/>
        <v>0</v>
      </c>
      <c r="CP151" s="73">
        <f t="shared" si="88"/>
        <v>237.7031416</v>
      </c>
      <c r="CQ151" s="74">
        <f t="shared" si="89"/>
        <v>237.7031416</v>
      </c>
      <c r="CR151" s="75">
        <f t="shared" si="90"/>
        <v>950.8125664</v>
      </c>
      <c r="CS151" s="75">
        <f t="shared" si="91"/>
        <v>0</v>
      </c>
      <c r="CT151" s="75">
        <f t="shared" si="92"/>
        <v>0</v>
      </c>
      <c r="CU151" s="75">
        <f t="shared" si="93"/>
        <v>950.8125664</v>
      </c>
      <c r="CV151" s="50">
        <f t="shared" si="94"/>
        <v>9.424777961</v>
      </c>
      <c r="CW151" s="50">
        <f t="shared" si="95"/>
        <v>0</v>
      </c>
      <c r="CX151" s="72">
        <f t="shared" si="96"/>
        <v>9.424777961</v>
      </c>
      <c r="CY151" s="72">
        <f t="shared" si="97"/>
        <v>3.141592654</v>
      </c>
      <c r="CZ151" s="72">
        <f t="shared" si="98"/>
        <v>3.141592654</v>
      </c>
      <c r="DA151" s="73">
        <f t="shared" si="99"/>
        <v>0.8370669147</v>
      </c>
      <c r="DB151" s="73">
        <f t="shared" si="100"/>
        <v>0.9300670943</v>
      </c>
      <c r="DC151" s="74">
        <f t="shared" si="101"/>
        <v>0.7785283931</v>
      </c>
      <c r="DD151" s="75">
        <f t="shared" si="102"/>
        <v>-3.114113572</v>
      </c>
      <c r="DE151" s="75">
        <f t="shared" si="103"/>
        <v>0</v>
      </c>
      <c r="DF151" s="75">
        <f t="shared" si="104"/>
        <v>3.141592654</v>
      </c>
      <c r="DG151" s="75">
        <f t="shared" si="105"/>
        <v>3.114113572</v>
      </c>
      <c r="DH151" s="50">
        <f t="shared" ref="DH151:DJ151" si="2598">DH$1*AA151</f>
        <v>3.141592654</v>
      </c>
      <c r="DI151" s="50">
        <f t="shared" si="2598"/>
        <v>0</v>
      </c>
      <c r="DJ151" s="50">
        <f t="shared" si="2598"/>
        <v>0</v>
      </c>
      <c r="DK151" s="72">
        <f t="shared" si="107"/>
        <v>3.141592654</v>
      </c>
      <c r="DL151" s="72">
        <f t="shared" si="108"/>
        <v>3.141592654</v>
      </c>
      <c r="DM151" s="72">
        <f t="shared" si="109"/>
        <v>3.141592654</v>
      </c>
      <c r="DN151" s="73">
        <f t="shared" ref="DN151:DP151" si="2599">POWER(AE151,DN$1)</f>
        <v>0.9424393091</v>
      </c>
      <c r="DO151" s="73">
        <f t="shared" si="2599"/>
        <v>6.194576784</v>
      </c>
      <c r="DP151" s="73">
        <f t="shared" si="2599"/>
        <v>0.9300670943</v>
      </c>
      <c r="DQ151" s="74">
        <f t="shared" si="111"/>
        <v>5.429743475</v>
      </c>
      <c r="DR151" s="75">
        <f t="shared" si="112"/>
        <v>97.73538255</v>
      </c>
      <c r="DS151" s="75">
        <f t="shared" si="113"/>
        <v>0</v>
      </c>
      <c r="DT151" s="75">
        <f t="shared" si="114"/>
        <v>0</v>
      </c>
      <c r="DU151" s="75">
        <f t="shared" si="115"/>
        <v>97.73538255</v>
      </c>
      <c r="DV151" s="50">
        <f t="shared" si="116"/>
        <v>0</v>
      </c>
      <c r="DW151" s="72">
        <f t="shared" si="117"/>
        <v>0</v>
      </c>
      <c r="DX151" s="72">
        <f t="shared" si="118"/>
        <v>0</v>
      </c>
      <c r="DY151" s="72">
        <f t="shared" si="119"/>
        <v>0</v>
      </c>
      <c r="DZ151" s="73">
        <f t="shared" si="120"/>
        <v>0.8650247999</v>
      </c>
      <c r="EA151" s="74">
        <f t="shared" si="121"/>
        <v>0.8650247999</v>
      </c>
      <c r="EB151" s="75">
        <f t="shared" si="122"/>
        <v>23.3556696</v>
      </c>
      <c r="EC151" s="75">
        <f t="shared" si="123"/>
        <v>0</v>
      </c>
      <c r="ED151" s="75">
        <f t="shared" si="124"/>
        <v>0</v>
      </c>
      <c r="EE151" s="75">
        <f t="shared" si="125"/>
        <v>23.3556696</v>
      </c>
      <c r="EF151" s="76">
        <f t="shared" ref="EF151:EG151" si="2600">CH151+CR151+DD151+DR151+EB151</f>
        <v>1034.707113</v>
      </c>
      <c r="EG151" s="76">
        <f t="shared" si="2600"/>
        <v>0</v>
      </c>
      <c r="EH151" s="76">
        <f t="shared" si="127"/>
        <v>0</v>
      </c>
      <c r="EI151" s="77">
        <f t="shared" si="128"/>
        <v>1034.707113</v>
      </c>
      <c r="EJ151" s="50">
        <f t="shared" si="129"/>
        <v>0</v>
      </c>
      <c r="EK151" s="72">
        <f t="shared" si="130"/>
        <v>0</v>
      </c>
      <c r="EL151" s="72">
        <f t="shared" si="131"/>
        <v>0</v>
      </c>
      <c r="EM151" s="72">
        <f t="shared" si="132"/>
        <v>0</v>
      </c>
      <c r="EN151" s="73">
        <f t="shared" si="133"/>
        <v>32.16686359</v>
      </c>
      <c r="EO151" s="74">
        <f t="shared" si="134"/>
        <v>32.16686359</v>
      </c>
      <c r="EP151" s="75">
        <f t="shared" si="135"/>
        <v>167.1439262</v>
      </c>
      <c r="EQ151" s="75">
        <f t="shared" si="136"/>
        <v>0</v>
      </c>
      <c r="ER151" s="75">
        <f t="shared" si="137"/>
        <v>0</v>
      </c>
      <c r="ES151" s="75">
        <f t="shared" si="138"/>
        <v>167.1439262</v>
      </c>
      <c r="ET151" s="76">
        <f t="shared" ref="ET151:EU151" si="2601">BV151+EP151</f>
        <v>91.16413447</v>
      </c>
      <c r="EU151" s="76">
        <f t="shared" si="2601"/>
        <v>0</v>
      </c>
      <c r="EV151" s="76">
        <f t="shared" si="140"/>
        <v>0</v>
      </c>
      <c r="EW151" s="77">
        <f t="shared" si="141"/>
        <v>91.16413447</v>
      </c>
      <c r="EX151" s="50">
        <f t="shared" si="142"/>
        <v>0</v>
      </c>
      <c r="EY151" s="72">
        <f t="shared" si="143"/>
        <v>0</v>
      </c>
      <c r="EZ151" s="72">
        <f t="shared" si="144"/>
        <v>0</v>
      </c>
      <c r="FA151" s="72">
        <f t="shared" si="145"/>
        <v>0</v>
      </c>
      <c r="FB151" s="73">
        <f t="shared" si="146"/>
        <v>4.500644097</v>
      </c>
      <c r="FC151" s="74">
        <f t="shared" si="147"/>
        <v>4.500644097</v>
      </c>
      <c r="FD151" s="75">
        <f t="shared" si="148"/>
        <v>1.190721196</v>
      </c>
      <c r="FE151" s="75">
        <f t="shared" si="149"/>
        <v>0</v>
      </c>
      <c r="FF151" s="75">
        <f t="shared" si="150"/>
        <v>0</v>
      </c>
      <c r="FG151" s="75">
        <f t="shared" si="151"/>
        <v>1.190721196</v>
      </c>
      <c r="FH151" s="50">
        <f t="shared" si="152"/>
        <v>6.283185307</v>
      </c>
      <c r="FI151" s="72">
        <f t="shared" si="153"/>
        <v>6.283185307</v>
      </c>
      <c r="FJ151" s="72">
        <f t="shared" si="154"/>
        <v>0</v>
      </c>
      <c r="FK151" s="72">
        <f t="shared" si="155"/>
        <v>0</v>
      </c>
      <c r="FL151" s="73">
        <f t="shared" si="156"/>
        <v>0.8881918513</v>
      </c>
      <c r="FM151" s="74">
        <f t="shared" si="157"/>
        <v>0.8881918513</v>
      </c>
      <c r="FN151" s="75">
        <f t="shared" si="158"/>
        <v>-0.8881918513</v>
      </c>
      <c r="FO151" s="75">
        <f t="shared" si="159"/>
        <v>0</v>
      </c>
      <c r="FP151" s="75">
        <f t="shared" si="160"/>
        <v>3.141592654</v>
      </c>
      <c r="FQ151" s="75">
        <f t="shared" si="161"/>
        <v>0.8881918513</v>
      </c>
      <c r="FR151" s="76">
        <f t="shared" si="162"/>
        <v>17.6955385</v>
      </c>
      <c r="FS151" s="76">
        <f t="shared" si="163"/>
        <v>0</v>
      </c>
      <c r="FT151" s="76">
        <f t="shared" si="164"/>
        <v>0</v>
      </c>
      <c r="FU151" s="77">
        <f t="shared" si="165"/>
        <v>17.6955385</v>
      </c>
      <c r="FV151" s="50">
        <f t="shared" si="166"/>
        <v>0</v>
      </c>
      <c r="FW151" s="50">
        <f t="shared" si="167"/>
        <v>0</v>
      </c>
      <c r="FX151" s="72">
        <f t="shared" si="168"/>
        <v>0</v>
      </c>
      <c r="FY151" s="72">
        <f t="shared" si="169"/>
        <v>0</v>
      </c>
      <c r="FZ151" s="72">
        <f t="shared" si="170"/>
        <v>0</v>
      </c>
      <c r="GA151" s="73">
        <f t="shared" si="171"/>
        <v>17.6955385</v>
      </c>
      <c r="GB151" s="73">
        <f t="shared" si="172"/>
        <v>0.83982716</v>
      </c>
      <c r="GC151" s="74">
        <f t="shared" si="173"/>
        <v>14.86119384</v>
      </c>
      <c r="GD151" s="75">
        <f t="shared" si="174"/>
        <v>1.65124376</v>
      </c>
      <c r="GE151" s="75">
        <f t="shared" si="175"/>
        <v>0</v>
      </c>
      <c r="GF151" s="75">
        <f t="shared" si="176"/>
        <v>0</v>
      </c>
      <c r="GG151" s="75">
        <f t="shared" si="177"/>
        <v>1.65124376</v>
      </c>
      <c r="GH151" s="78">
        <f t="shared" si="178"/>
        <v>-0.5</v>
      </c>
      <c r="GI151" s="78">
        <f t="shared" si="179"/>
        <v>-0.8660254038</v>
      </c>
      <c r="GJ151" s="78">
        <f t="shared" si="180"/>
        <v>-2.094395102</v>
      </c>
      <c r="GK151" s="78">
        <f t="shared" si="181"/>
        <v>1</v>
      </c>
      <c r="GL151" s="79">
        <f t="shared" si="182"/>
        <v>-0.5</v>
      </c>
      <c r="GM151" s="79">
        <f t="shared" si="183"/>
        <v>0.8660254038</v>
      </c>
      <c r="GN151" s="79">
        <f t="shared" si="184"/>
        <v>2.094395102</v>
      </c>
      <c r="GO151" s="79">
        <f t="shared" si="185"/>
        <v>1</v>
      </c>
      <c r="GP151" s="50">
        <f t="shared" si="186"/>
        <v>-2.094395102</v>
      </c>
      <c r="GQ151" s="50">
        <f t="shared" si="187"/>
        <v>0</v>
      </c>
      <c r="GR151" s="72">
        <f t="shared" si="188"/>
        <v>-2.094395102</v>
      </c>
      <c r="GS151" s="72">
        <f t="shared" si="189"/>
        <v>-2.094395102</v>
      </c>
      <c r="GT151" s="72">
        <f t="shared" si="190"/>
        <v>-2.094395102</v>
      </c>
      <c r="GU151" s="73">
        <f t="shared" si="191"/>
        <v>1</v>
      </c>
      <c r="GV151" s="73">
        <f t="shared" si="192"/>
        <v>1.190721196</v>
      </c>
      <c r="GW151" s="74">
        <f t="shared" si="193"/>
        <v>1.190721196</v>
      </c>
      <c r="GX151" s="75">
        <f t="shared" si="194"/>
        <v>-0.5953605978</v>
      </c>
      <c r="GY151" s="75">
        <f t="shared" si="195"/>
        <v>-1.031194804</v>
      </c>
      <c r="GZ151" s="75">
        <f t="shared" si="196"/>
        <v>-2.094395102</v>
      </c>
      <c r="HA151" s="75">
        <f t="shared" si="197"/>
        <v>1.190721196</v>
      </c>
      <c r="HB151" s="50">
        <f t="shared" si="198"/>
        <v>2.094395102</v>
      </c>
      <c r="HC151" s="50">
        <f t="shared" si="199"/>
        <v>0</v>
      </c>
      <c r="HD151" s="72">
        <f t="shared" si="200"/>
        <v>2.094395102</v>
      </c>
      <c r="HE151" s="72">
        <f t="shared" si="201"/>
        <v>2.094395102</v>
      </c>
      <c r="HF151" s="72">
        <f t="shared" si="202"/>
        <v>2.094395102</v>
      </c>
      <c r="HG151" s="73">
        <f t="shared" si="203"/>
        <v>1</v>
      </c>
      <c r="HH151" s="73">
        <f t="shared" si="204"/>
        <v>1.65124376</v>
      </c>
      <c r="HI151" s="74">
        <f t="shared" si="205"/>
        <v>1.65124376</v>
      </c>
      <c r="HJ151" s="75">
        <f t="shared" si="206"/>
        <v>-0.8256218801</v>
      </c>
      <c r="HK151" s="75">
        <f t="shared" si="207"/>
        <v>1.430019044</v>
      </c>
      <c r="HL151" s="75">
        <f t="shared" si="208"/>
        <v>2.094395102</v>
      </c>
      <c r="HM151" s="75">
        <f t="shared" si="209"/>
        <v>1.65124376</v>
      </c>
      <c r="HN151" s="50">
        <f t="shared" si="210"/>
        <v>2.094395102</v>
      </c>
      <c r="HO151" s="50">
        <f t="shared" si="211"/>
        <v>0</v>
      </c>
      <c r="HP151" s="72">
        <f t="shared" si="212"/>
        <v>2.094395102</v>
      </c>
      <c r="HQ151" s="72">
        <f t="shared" si="213"/>
        <v>2.094395102</v>
      </c>
      <c r="HR151" s="72">
        <f t="shared" si="214"/>
        <v>2.094395102</v>
      </c>
      <c r="HS151" s="73">
        <f t="shared" si="215"/>
        <v>1</v>
      </c>
      <c r="HT151" s="73">
        <f t="shared" si="216"/>
        <v>1.190721196</v>
      </c>
      <c r="HU151" s="74">
        <f t="shared" si="217"/>
        <v>1.190721196</v>
      </c>
      <c r="HV151" s="75">
        <f t="shared" si="218"/>
        <v>-0.5953605978</v>
      </c>
      <c r="HW151" s="75">
        <f t="shared" si="219"/>
        <v>1.031194804</v>
      </c>
      <c r="HX151" s="75">
        <f t="shared" si="220"/>
        <v>2.094395102</v>
      </c>
      <c r="HY151" s="75">
        <f t="shared" si="221"/>
        <v>1.190721196</v>
      </c>
      <c r="HZ151" s="50">
        <f t="shared" si="222"/>
        <v>-2.094395102</v>
      </c>
      <c r="IA151" s="50">
        <f t="shared" si="223"/>
        <v>0</v>
      </c>
      <c r="IB151" s="72">
        <f t="shared" si="224"/>
        <v>-2.094395102</v>
      </c>
      <c r="IC151" s="72">
        <f t="shared" si="225"/>
        <v>-2.094395102</v>
      </c>
      <c r="ID151" s="72">
        <f t="shared" si="226"/>
        <v>-2.094395102</v>
      </c>
      <c r="IE151" s="73">
        <f t="shared" si="227"/>
        <v>1</v>
      </c>
      <c r="IF151" s="73">
        <f t="shared" si="228"/>
        <v>1.65124376</v>
      </c>
      <c r="IG151" s="74">
        <f t="shared" si="229"/>
        <v>1.65124376</v>
      </c>
      <c r="IH151" s="75">
        <f t="shared" si="230"/>
        <v>-0.8256218801</v>
      </c>
      <c r="II151" s="75">
        <f t="shared" si="231"/>
        <v>-1.430019044</v>
      </c>
      <c r="IJ151" s="75">
        <f t="shared" si="232"/>
        <v>-2.094395102</v>
      </c>
      <c r="IK151" s="75">
        <f t="shared" si="233"/>
        <v>1.65124376</v>
      </c>
    </row>
    <row r="152" ht="12.75" customHeight="1">
      <c r="A152" s="80">
        <f>'Cubic Input'!P156</f>
        <v>0.1421007032</v>
      </c>
      <c r="B152" s="80">
        <f>'Cubic Input'!Q156</f>
        <v>-0.1710422711</v>
      </c>
      <c r="C152" s="80">
        <f>'Cubic Input'!R156</f>
        <v>0.8862327842</v>
      </c>
      <c r="D152" s="80">
        <f>'Cubic Input'!S156</f>
        <v>0.1145128963</v>
      </c>
      <c r="E152" s="80">
        <f t="shared" ref="E152:H152" si="2602">0</f>
        <v>0</v>
      </c>
      <c r="F152" s="80">
        <f t="shared" si="2602"/>
        <v>0</v>
      </c>
      <c r="G152" s="80">
        <f t="shared" si="2602"/>
        <v>0</v>
      </c>
      <c r="H152" s="81">
        <f t="shared" si="2602"/>
        <v>0</v>
      </c>
      <c r="I152" s="65">
        <f>'Cubic Input'!M156</f>
        <v>-0.129262206</v>
      </c>
      <c r="J152" s="66">
        <f t="shared" si="27"/>
        <v>-0.1258374513</v>
      </c>
      <c r="K152" s="66">
        <f t="shared" si="28"/>
        <v>0.6647534361</v>
      </c>
      <c r="L152" s="67">
        <f t="shared" si="29"/>
        <v>-0.1258374513</v>
      </c>
      <c r="M152" s="67">
        <f t="shared" si="30"/>
        <v>0</v>
      </c>
      <c r="N152" s="68">
        <f t="shared" si="31"/>
        <v>0.6647534361</v>
      </c>
      <c r="O152" s="68">
        <f t="shared" si="32"/>
        <v>-2.441732516</v>
      </c>
      <c r="P152" s="69">
        <f t="shared" si="33"/>
        <v>0.6647534361</v>
      </c>
      <c r="Q152" s="69">
        <f t="shared" si="34"/>
        <v>2.441732516</v>
      </c>
      <c r="R152" s="70">
        <f t="shared" ref="R152:U152" si="2603">ATAN2(A152,E152)</f>
        <v>0</v>
      </c>
      <c r="S152" s="70">
        <f t="shared" si="2603"/>
        <v>3.141592654</v>
      </c>
      <c r="T152" s="70">
        <f t="shared" si="2603"/>
        <v>0</v>
      </c>
      <c r="U152" s="70">
        <f t="shared" si="2603"/>
        <v>0</v>
      </c>
      <c r="V152" s="70">
        <f t="shared" ref="V152:Y152" si="2604">SQRT(POWER(A152,2)+POWER(E152,2))</f>
        <v>0.1421007032</v>
      </c>
      <c r="W152" s="70">
        <f t="shared" si="2604"/>
        <v>0.1710422711</v>
      </c>
      <c r="X152" s="70">
        <f t="shared" si="2604"/>
        <v>0.8862327842</v>
      </c>
      <c r="Y152" s="70">
        <f t="shared" si="2604"/>
        <v>0.1145128963</v>
      </c>
      <c r="Z152" s="71">
        <f t="shared" ref="Z152:AC152" si="2605">R152-$R152</f>
        <v>0</v>
      </c>
      <c r="AA152" s="71">
        <f t="shared" si="2605"/>
        <v>3.141592654</v>
      </c>
      <c r="AB152" s="71">
        <f t="shared" si="2605"/>
        <v>0</v>
      </c>
      <c r="AC152" s="71">
        <f t="shared" si="2605"/>
        <v>0</v>
      </c>
      <c r="AD152" s="71">
        <f t="shared" ref="AD152:AG152" si="2606">V152/$V152</f>
        <v>1</v>
      </c>
      <c r="AE152" s="71">
        <f t="shared" si="2606"/>
        <v>1.203669421</v>
      </c>
      <c r="AF152" s="71">
        <f t="shared" si="2606"/>
        <v>6.236653054</v>
      </c>
      <c r="AG152" s="71">
        <f t="shared" si="2606"/>
        <v>0.8058573514</v>
      </c>
      <c r="AH152" s="80">
        <f t="shared" ref="AH152:AK152" si="2607">AD152*COS(Z152)</f>
        <v>1</v>
      </c>
      <c r="AI152" s="80">
        <f t="shared" si="2607"/>
        <v>-1.203669421</v>
      </c>
      <c r="AJ152" s="80">
        <f t="shared" si="2607"/>
        <v>6.236653054</v>
      </c>
      <c r="AK152" s="80">
        <f t="shared" si="2607"/>
        <v>0.8058573514</v>
      </c>
      <c r="AL152" s="80">
        <f t="shared" ref="AL152:AO152" si="2608">AD152*SIN(Z152)</f>
        <v>0</v>
      </c>
      <c r="AM152" s="80">
        <f t="shared" si="2608"/>
        <v>0</v>
      </c>
      <c r="AN152" s="80">
        <f t="shared" si="2608"/>
        <v>0</v>
      </c>
      <c r="AO152" s="80">
        <f t="shared" si="2608"/>
        <v>0</v>
      </c>
      <c r="AP152" s="50">
        <f t="shared" si="41"/>
        <v>9.424777961</v>
      </c>
      <c r="AQ152" s="72">
        <f t="shared" si="42"/>
        <v>9.424777961</v>
      </c>
      <c r="AR152" s="72">
        <f t="shared" si="43"/>
        <v>3.141592654</v>
      </c>
      <c r="AS152" s="72">
        <f t="shared" si="44"/>
        <v>3.141592654</v>
      </c>
      <c r="AT152" s="73">
        <f t="shared" si="45"/>
        <v>1.74390042</v>
      </c>
      <c r="AU152" s="74">
        <f t="shared" si="46"/>
        <v>1.74390042</v>
      </c>
      <c r="AV152" s="75">
        <f t="shared" si="47"/>
        <v>3.487800841</v>
      </c>
      <c r="AW152" s="75">
        <f t="shared" si="48"/>
        <v>0</v>
      </c>
      <c r="AX152" s="75">
        <f t="shared" si="49"/>
        <v>0</v>
      </c>
      <c r="AY152" s="75">
        <f t="shared" si="50"/>
        <v>3.487800841</v>
      </c>
      <c r="AZ152" s="50">
        <f t="shared" ref="AZ152:BA152" si="2609">AZ$1*AA152</f>
        <v>3.141592654</v>
      </c>
      <c r="BA152" s="50">
        <f t="shared" si="2609"/>
        <v>0</v>
      </c>
      <c r="BB152" s="72">
        <f t="shared" si="52"/>
        <v>3.141592654</v>
      </c>
      <c r="BC152" s="72">
        <f t="shared" si="53"/>
        <v>3.141592654</v>
      </c>
      <c r="BD152" s="72">
        <f t="shared" si="54"/>
        <v>3.141592654</v>
      </c>
      <c r="BE152" s="73">
        <f t="shared" ref="BE152:BF152" si="2610">POWER(AE152,BE$1)</f>
        <v>1.203669421</v>
      </c>
      <c r="BF152" s="73">
        <f t="shared" si="2610"/>
        <v>6.236653054</v>
      </c>
      <c r="BG152" s="74">
        <f t="shared" si="56"/>
        <v>7.506868569</v>
      </c>
      <c r="BH152" s="75">
        <f t="shared" si="57"/>
        <v>-67.56181712</v>
      </c>
      <c r="BI152" s="75">
        <f t="shared" si="58"/>
        <v>0</v>
      </c>
      <c r="BJ152" s="75">
        <f t="shared" si="59"/>
        <v>3.141592654</v>
      </c>
      <c r="BK152" s="75">
        <f t="shared" si="60"/>
        <v>67.56181712</v>
      </c>
      <c r="BL152" s="50">
        <f t="shared" si="61"/>
        <v>0</v>
      </c>
      <c r="BM152" s="72">
        <f t="shared" si="62"/>
        <v>0</v>
      </c>
      <c r="BN152" s="72">
        <f t="shared" si="63"/>
        <v>0</v>
      </c>
      <c r="BO152" s="72">
        <f t="shared" si="64"/>
        <v>0</v>
      </c>
      <c r="BP152" s="73">
        <f t="shared" si="65"/>
        <v>0.8058573514</v>
      </c>
      <c r="BQ152" s="74">
        <f t="shared" si="66"/>
        <v>0.8058573514</v>
      </c>
      <c r="BR152" s="75">
        <f t="shared" si="67"/>
        <v>-21.75814849</v>
      </c>
      <c r="BS152" s="75">
        <f t="shared" si="68"/>
        <v>0</v>
      </c>
      <c r="BT152" s="75">
        <f t="shared" si="69"/>
        <v>3.141592654</v>
      </c>
      <c r="BU152" s="75">
        <f t="shared" si="70"/>
        <v>21.75814849</v>
      </c>
      <c r="BV152" s="76">
        <f t="shared" ref="BV152:BW152" si="2611">AV152+BH152+BR152</f>
        <v>-85.83216477</v>
      </c>
      <c r="BW152" s="76">
        <f t="shared" si="2611"/>
        <v>0</v>
      </c>
      <c r="BX152" s="76">
        <f t="shared" si="72"/>
        <v>3.141592654</v>
      </c>
      <c r="BY152" s="77">
        <f t="shared" si="73"/>
        <v>85.83216477</v>
      </c>
      <c r="BZ152" s="50">
        <f t="shared" ref="BZ152:CA152" si="2612">BZ$1*AA152</f>
        <v>6.283185307</v>
      </c>
      <c r="CA152" s="50">
        <f t="shared" si="2612"/>
        <v>0</v>
      </c>
      <c r="CB152" s="72">
        <f t="shared" si="75"/>
        <v>6.283185307</v>
      </c>
      <c r="CC152" s="72">
        <f t="shared" si="76"/>
        <v>0</v>
      </c>
      <c r="CD152" s="72">
        <f t="shared" si="77"/>
        <v>0</v>
      </c>
      <c r="CE152" s="73">
        <f t="shared" ref="CE152:CF152" si="2613">POWER(AE152,CE$1)</f>
        <v>1.448820075</v>
      </c>
      <c r="CF152" s="73">
        <f t="shared" si="2613"/>
        <v>38.89584131</v>
      </c>
      <c r="CG152" s="74">
        <f t="shared" si="79"/>
        <v>56.35307572</v>
      </c>
      <c r="CH152" s="75">
        <f t="shared" si="80"/>
        <v>-56.35307572</v>
      </c>
      <c r="CI152" s="75">
        <f t="shared" si="81"/>
        <v>0</v>
      </c>
      <c r="CJ152" s="75">
        <f t="shared" si="82"/>
        <v>3.141592654</v>
      </c>
      <c r="CK152" s="75">
        <f t="shared" si="83"/>
        <v>56.35307572</v>
      </c>
      <c r="CL152" s="50">
        <f t="shared" si="84"/>
        <v>0</v>
      </c>
      <c r="CM152" s="72">
        <f t="shared" si="85"/>
        <v>0</v>
      </c>
      <c r="CN152" s="72">
        <f t="shared" si="86"/>
        <v>0</v>
      </c>
      <c r="CO152" s="72">
        <f t="shared" si="87"/>
        <v>0</v>
      </c>
      <c r="CP152" s="73">
        <f t="shared" si="88"/>
        <v>242.5798675</v>
      </c>
      <c r="CQ152" s="74">
        <f t="shared" si="89"/>
        <v>242.5798675</v>
      </c>
      <c r="CR152" s="75">
        <f t="shared" si="90"/>
        <v>970.31947</v>
      </c>
      <c r="CS152" s="75">
        <f t="shared" si="91"/>
        <v>0</v>
      </c>
      <c r="CT152" s="75">
        <f t="shared" si="92"/>
        <v>0</v>
      </c>
      <c r="CU152" s="75">
        <f t="shared" si="93"/>
        <v>970.31947</v>
      </c>
      <c r="CV152" s="50">
        <f t="shared" si="94"/>
        <v>9.424777961</v>
      </c>
      <c r="CW152" s="50">
        <f t="shared" si="95"/>
        <v>0</v>
      </c>
      <c r="CX152" s="72">
        <f t="shared" si="96"/>
        <v>9.424777961</v>
      </c>
      <c r="CY152" s="72">
        <f t="shared" si="97"/>
        <v>3.141592654</v>
      </c>
      <c r="CZ152" s="72">
        <f t="shared" si="98"/>
        <v>3.141592654</v>
      </c>
      <c r="DA152" s="73">
        <f t="shared" si="99"/>
        <v>1.74390042</v>
      </c>
      <c r="DB152" s="73">
        <f t="shared" si="100"/>
        <v>0.8058573514</v>
      </c>
      <c r="DC152" s="74">
        <f t="shared" si="101"/>
        <v>1.405334974</v>
      </c>
      <c r="DD152" s="75">
        <f t="shared" si="102"/>
        <v>-5.621339895</v>
      </c>
      <c r="DE152" s="75">
        <f t="shared" si="103"/>
        <v>0</v>
      </c>
      <c r="DF152" s="75">
        <f t="shared" si="104"/>
        <v>3.141592654</v>
      </c>
      <c r="DG152" s="75">
        <f t="shared" si="105"/>
        <v>5.621339895</v>
      </c>
      <c r="DH152" s="50">
        <f t="shared" ref="DH152:DJ152" si="2614">DH$1*AA152</f>
        <v>3.141592654</v>
      </c>
      <c r="DI152" s="50">
        <f t="shared" si="2614"/>
        <v>0</v>
      </c>
      <c r="DJ152" s="50">
        <f t="shared" si="2614"/>
        <v>0</v>
      </c>
      <c r="DK152" s="72">
        <f t="shared" si="107"/>
        <v>3.141592654</v>
      </c>
      <c r="DL152" s="72">
        <f t="shared" si="108"/>
        <v>3.141592654</v>
      </c>
      <c r="DM152" s="72">
        <f t="shared" si="109"/>
        <v>3.141592654</v>
      </c>
      <c r="DN152" s="73">
        <f t="shared" ref="DN152:DP152" si="2615">POWER(AE152,DN$1)</f>
        <v>1.203669421</v>
      </c>
      <c r="DO152" s="73">
        <f t="shared" si="2615"/>
        <v>6.236653054</v>
      </c>
      <c r="DP152" s="73">
        <f t="shared" si="2615"/>
        <v>0.8058573514</v>
      </c>
      <c r="DQ152" s="74">
        <f t="shared" si="111"/>
        <v>6.049465223</v>
      </c>
      <c r="DR152" s="75">
        <f t="shared" si="112"/>
        <v>108.890374</v>
      </c>
      <c r="DS152" s="75">
        <f t="shared" si="113"/>
        <v>0</v>
      </c>
      <c r="DT152" s="75">
        <f t="shared" si="114"/>
        <v>0</v>
      </c>
      <c r="DU152" s="75">
        <f t="shared" si="115"/>
        <v>108.890374</v>
      </c>
      <c r="DV152" s="50">
        <f t="shared" si="116"/>
        <v>0</v>
      </c>
      <c r="DW152" s="72">
        <f t="shared" si="117"/>
        <v>0</v>
      </c>
      <c r="DX152" s="72">
        <f t="shared" si="118"/>
        <v>0</v>
      </c>
      <c r="DY152" s="72">
        <f t="shared" si="119"/>
        <v>0</v>
      </c>
      <c r="DZ152" s="73">
        <f t="shared" si="120"/>
        <v>0.6494060708</v>
      </c>
      <c r="EA152" s="74">
        <f t="shared" si="121"/>
        <v>0.6494060708</v>
      </c>
      <c r="EB152" s="75">
        <f t="shared" si="122"/>
        <v>17.53396391</v>
      </c>
      <c r="EC152" s="75">
        <f t="shared" si="123"/>
        <v>0</v>
      </c>
      <c r="ED152" s="75">
        <f t="shared" si="124"/>
        <v>0</v>
      </c>
      <c r="EE152" s="75">
        <f t="shared" si="125"/>
        <v>17.53396391</v>
      </c>
      <c r="EF152" s="76">
        <f t="shared" ref="EF152:EG152" si="2616">CH152+CR152+DD152+DR152+EB152</f>
        <v>1034.769392</v>
      </c>
      <c r="EG152" s="76">
        <f t="shared" si="2616"/>
        <v>0</v>
      </c>
      <c r="EH152" s="76">
        <f t="shared" si="127"/>
        <v>0</v>
      </c>
      <c r="EI152" s="77">
        <f t="shared" si="128"/>
        <v>1034.769392</v>
      </c>
      <c r="EJ152" s="50">
        <f t="shared" si="129"/>
        <v>0</v>
      </c>
      <c r="EK152" s="72">
        <f t="shared" si="130"/>
        <v>0</v>
      </c>
      <c r="EL152" s="72">
        <f t="shared" si="131"/>
        <v>0</v>
      </c>
      <c r="EM152" s="72">
        <f t="shared" si="132"/>
        <v>0</v>
      </c>
      <c r="EN152" s="73">
        <f t="shared" si="133"/>
        <v>32.16783164</v>
      </c>
      <c r="EO152" s="74">
        <f t="shared" si="134"/>
        <v>32.16783164</v>
      </c>
      <c r="EP152" s="75">
        <f t="shared" si="135"/>
        <v>167.1489563</v>
      </c>
      <c r="EQ152" s="75">
        <f t="shared" si="136"/>
        <v>0</v>
      </c>
      <c r="ER152" s="75">
        <f t="shared" si="137"/>
        <v>0</v>
      </c>
      <c r="ES152" s="75">
        <f t="shared" si="138"/>
        <v>167.1489563</v>
      </c>
      <c r="ET152" s="76">
        <f t="shared" ref="ET152:EU152" si="2617">BV152+EP152</f>
        <v>81.31679153</v>
      </c>
      <c r="EU152" s="76">
        <f t="shared" si="2617"/>
        <v>0</v>
      </c>
      <c r="EV152" s="76">
        <f t="shared" si="140"/>
        <v>0</v>
      </c>
      <c r="EW152" s="77">
        <f t="shared" si="141"/>
        <v>81.31679153</v>
      </c>
      <c r="EX152" s="50">
        <f t="shared" si="142"/>
        <v>0</v>
      </c>
      <c r="EY152" s="72">
        <f t="shared" si="143"/>
        <v>0</v>
      </c>
      <c r="EZ152" s="72">
        <f t="shared" si="144"/>
        <v>0</v>
      </c>
      <c r="FA152" s="72">
        <f t="shared" si="145"/>
        <v>0</v>
      </c>
      <c r="FB152" s="73">
        <f t="shared" si="146"/>
        <v>4.332382021</v>
      </c>
      <c r="FC152" s="74">
        <f t="shared" si="147"/>
        <v>4.332382021</v>
      </c>
      <c r="FD152" s="75">
        <f t="shared" si="148"/>
        <v>1.14620463</v>
      </c>
      <c r="FE152" s="75">
        <f t="shared" si="149"/>
        <v>0</v>
      </c>
      <c r="FF152" s="75">
        <f t="shared" si="150"/>
        <v>0</v>
      </c>
      <c r="FG152" s="75">
        <f t="shared" si="151"/>
        <v>1.14620463</v>
      </c>
      <c r="FH152" s="50">
        <f t="shared" si="152"/>
        <v>6.283185307</v>
      </c>
      <c r="FI152" s="72">
        <f t="shared" si="153"/>
        <v>6.283185307</v>
      </c>
      <c r="FJ152" s="72">
        <f t="shared" si="154"/>
        <v>0</v>
      </c>
      <c r="FK152" s="72">
        <f t="shared" si="155"/>
        <v>0</v>
      </c>
      <c r="FL152" s="73">
        <f t="shared" si="156"/>
        <v>1.448820075</v>
      </c>
      <c r="FM152" s="74">
        <f t="shared" si="157"/>
        <v>1.448820075</v>
      </c>
      <c r="FN152" s="75">
        <f t="shared" si="158"/>
        <v>-1.448820075</v>
      </c>
      <c r="FO152" s="75">
        <f t="shared" si="159"/>
        <v>0</v>
      </c>
      <c r="FP152" s="75">
        <f t="shared" si="160"/>
        <v>3.141592654</v>
      </c>
      <c r="FQ152" s="75">
        <f t="shared" si="161"/>
        <v>1.448820075</v>
      </c>
      <c r="FR152" s="76">
        <f t="shared" si="162"/>
        <v>17.26113909</v>
      </c>
      <c r="FS152" s="76">
        <f t="shared" si="163"/>
        <v>0</v>
      </c>
      <c r="FT152" s="76">
        <f t="shared" si="164"/>
        <v>0</v>
      </c>
      <c r="FU152" s="77">
        <f t="shared" si="165"/>
        <v>17.26113909</v>
      </c>
      <c r="FV152" s="50">
        <f t="shared" si="166"/>
        <v>0</v>
      </c>
      <c r="FW152" s="50">
        <f t="shared" si="167"/>
        <v>0</v>
      </c>
      <c r="FX152" s="72">
        <f t="shared" si="168"/>
        <v>0</v>
      </c>
      <c r="FY152" s="72">
        <f t="shared" si="169"/>
        <v>0</v>
      </c>
      <c r="FZ152" s="72">
        <f t="shared" si="170"/>
        <v>0</v>
      </c>
      <c r="GA152" s="73">
        <f t="shared" si="171"/>
        <v>17.26113909</v>
      </c>
      <c r="GB152" s="73">
        <f t="shared" si="172"/>
        <v>0.8724445655</v>
      </c>
      <c r="GC152" s="74">
        <f t="shared" si="173"/>
        <v>15.05938699</v>
      </c>
      <c r="GD152" s="75">
        <f t="shared" si="174"/>
        <v>1.673265221</v>
      </c>
      <c r="GE152" s="75">
        <f t="shared" si="175"/>
        <v>0</v>
      </c>
      <c r="GF152" s="75">
        <f t="shared" si="176"/>
        <v>0</v>
      </c>
      <c r="GG152" s="75">
        <f t="shared" si="177"/>
        <v>1.673265221</v>
      </c>
      <c r="GH152" s="78">
        <f t="shared" si="178"/>
        <v>-0.5</v>
      </c>
      <c r="GI152" s="78">
        <f t="shared" si="179"/>
        <v>-0.8660254038</v>
      </c>
      <c r="GJ152" s="78">
        <f t="shared" si="180"/>
        <v>-2.094395102</v>
      </c>
      <c r="GK152" s="78">
        <f t="shared" si="181"/>
        <v>1</v>
      </c>
      <c r="GL152" s="79">
        <f t="shared" si="182"/>
        <v>-0.5</v>
      </c>
      <c r="GM152" s="79">
        <f t="shared" si="183"/>
        <v>0.8660254038</v>
      </c>
      <c r="GN152" s="79">
        <f t="shared" si="184"/>
        <v>2.094395102</v>
      </c>
      <c r="GO152" s="79">
        <f t="shared" si="185"/>
        <v>1</v>
      </c>
      <c r="GP152" s="50">
        <f t="shared" si="186"/>
        <v>-2.094395102</v>
      </c>
      <c r="GQ152" s="50">
        <f t="shared" si="187"/>
        <v>0</v>
      </c>
      <c r="GR152" s="72">
        <f t="shared" si="188"/>
        <v>-2.094395102</v>
      </c>
      <c r="GS152" s="72">
        <f t="shared" si="189"/>
        <v>-2.094395102</v>
      </c>
      <c r="GT152" s="72">
        <f t="shared" si="190"/>
        <v>-2.094395102</v>
      </c>
      <c r="GU152" s="73">
        <f t="shared" si="191"/>
        <v>1</v>
      </c>
      <c r="GV152" s="73">
        <f t="shared" si="192"/>
        <v>1.14620463</v>
      </c>
      <c r="GW152" s="74">
        <f t="shared" si="193"/>
        <v>1.14620463</v>
      </c>
      <c r="GX152" s="75">
        <f t="shared" si="194"/>
        <v>-0.5731023148</v>
      </c>
      <c r="GY152" s="75">
        <f t="shared" si="195"/>
        <v>-0.9926423271</v>
      </c>
      <c r="GZ152" s="75">
        <f t="shared" si="196"/>
        <v>-2.094395102</v>
      </c>
      <c r="HA152" s="75">
        <f t="shared" si="197"/>
        <v>1.14620463</v>
      </c>
      <c r="HB152" s="50">
        <f t="shared" si="198"/>
        <v>2.094395102</v>
      </c>
      <c r="HC152" s="50">
        <f t="shared" si="199"/>
        <v>0</v>
      </c>
      <c r="HD152" s="72">
        <f t="shared" si="200"/>
        <v>2.094395102</v>
      </c>
      <c r="HE152" s="72">
        <f t="shared" si="201"/>
        <v>2.094395102</v>
      </c>
      <c r="HF152" s="72">
        <f t="shared" si="202"/>
        <v>2.094395102</v>
      </c>
      <c r="HG152" s="73">
        <f t="shared" si="203"/>
        <v>1</v>
      </c>
      <c r="HH152" s="73">
        <f t="shared" si="204"/>
        <v>1.673265221</v>
      </c>
      <c r="HI152" s="74">
        <f t="shared" si="205"/>
        <v>1.673265221</v>
      </c>
      <c r="HJ152" s="75">
        <f t="shared" si="206"/>
        <v>-0.8366326106</v>
      </c>
      <c r="HK152" s="75">
        <f t="shared" si="207"/>
        <v>1.449090189</v>
      </c>
      <c r="HL152" s="75">
        <f t="shared" si="208"/>
        <v>2.094395102</v>
      </c>
      <c r="HM152" s="75">
        <f t="shared" si="209"/>
        <v>1.673265221</v>
      </c>
      <c r="HN152" s="50">
        <f t="shared" si="210"/>
        <v>2.094395102</v>
      </c>
      <c r="HO152" s="50">
        <f t="shared" si="211"/>
        <v>0</v>
      </c>
      <c r="HP152" s="72">
        <f t="shared" si="212"/>
        <v>2.094395102</v>
      </c>
      <c r="HQ152" s="72">
        <f t="shared" si="213"/>
        <v>2.094395102</v>
      </c>
      <c r="HR152" s="72">
        <f t="shared" si="214"/>
        <v>2.094395102</v>
      </c>
      <c r="HS152" s="73">
        <f t="shared" si="215"/>
        <v>1</v>
      </c>
      <c r="HT152" s="73">
        <f t="shared" si="216"/>
        <v>1.14620463</v>
      </c>
      <c r="HU152" s="74">
        <f t="shared" si="217"/>
        <v>1.14620463</v>
      </c>
      <c r="HV152" s="75">
        <f t="shared" si="218"/>
        <v>-0.5731023148</v>
      </c>
      <c r="HW152" s="75">
        <f t="shared" si="219"/>
        <v>0.9926423271</v>
      </c>
      <c r="HX152" s="75">
        <f t="shared" si="220"/>
        <v>2.094395102</v>
      </c>
      <c r="HY152" s="75">
        <f t="shared" si="221"/>
        <v>1.14620463</v>
      </c>
      <c r="HZ152" s="50">
        <f t="shared" si="222"/>
        <v>-2.094395102</v>
      </c>
      <c r="IA152" s="50">
        <f t="shared" si="223"/>
        <v>0</v>
      </c>
      <c r="IB152" s="72">
        <f t="shared" si="224"/>
        <v>-2.094395102</v>
      </c>
      <c r="IC152" s="72">
        <f t="shared" si="225"/>
        <v>-2.094395102</v>
      </c>
      <c r="ID152" s="72">
        <f t="shared" si="226"/>
        <v>-2.094395102</v>
      </c>
      <c r="IE152" s="73">
        <f t="shared" si="227"/>
        <v>1</v>
      </c>
      <c r="IF152" s="73">
        <f t="shared" si="228"/>
        <v>1.673265221</v>
      </c>
      <c r="IG152" s="74">
        <f t="shared" si="229"/>
        <v>1.673265221</v>
      </c>
      <c r="IH152" s="75">
        <f t="shared" si="230"/>
        <v>-0.8366326106</v>
      </c>
      <c r="II152" s="75">
        <f t="shared" si="231"/>
        <v>-1.449090189</v>
      </c>
      <c r="IJ152" s="75">
        <f t="shared" si="232"/>
        <v>-2.094395102</v>
      </c>
      <c r="IK152" s="75">
        <f t="shared" si="233"/>
        <v>1.673265221</v>
      </c>
    </row>
    <row r="153" ht="12.75" customHeight="1">
      <c r="A153" s="80">
        <f>'Cubic Input'!P157</f>
        <v>0.1421007032</v>
      </c>
      <c r="B153" s="80">
        <f>'Cubic Input'!Q157</f>
        <v>-0.5177314628</v>
      </c>
      <c r="C153" s="80">
        <f>'Cubic Input'!R157</f>
        <v>0.8605197968</v>
      </c>
      <c r="D153" s="80">
        <f>'Cubic Input'!S157</f>
        <v>-0.01526819538</v>
      </c>
      <c r="E153" s="80">
        <f t="shared" ref="E153:H153" si="2618">0</f>
        <v>0</v>
      </c>
      <c r="F153" s="80">
        <f t="shared" si="2618"/>
        <v>0</v>
      </c>
      <c r="G153" s="80">
        <f t="shared" si="2618"/>
        <v>0</v>
      </c>
      <c r="H153" s="81">
        <f t="shared" si="2618"/>
        <v>0</v>
      </c>
      <c r="I153" s="65">
        <f>'Cubic Input'!M157</f>
        <v>0.02778540315</v>
      </c>
      <c r="J153" s="66">
        <f t="shared" si="27"/>
        <v>0.01793558038</v>
      </c>
      <c r="K153" s="66">
        <f t="shared" si="28"/>
        <v>1.812738406</v>
      </c>
      <c r="L153" s="67">
        <f t="shared" si="29"/>
        <v>0.01793558038</v>
      </c>
      <c r="M153" s="67">
        <f t="shared" si="30"/>
        <v>0</v>
      </c>
      <c r="N153" s="68">
        <f t="shared" si="31"/>
        <v>1.812738406</v>
      </c>
      <c r="O153" s="68">
        <f t="shared" si="32"/>
        <v>-1.644584581</v>
      </c>
      <c r="P153" s="69">
        <f t="shared" si="33"/>
        <v>1.812738406</v>
      </c>
      <c r="Q153" s="69">
        <f t="shared" si="34"/>
        <v>1.644584581</v>
      </c>
      <c r="R153" s="70">
        <f t="shared" ref="R153:U153" si="2619">ATAN2(A153,E153)</f>
        <v>0</v>
      </c>
      <c r="S153" s="70">
        <f t="shared" si="2619"/>
        <v>3.141592654</v>
      </c>
      <c r="T153" s="70">
        <f t="shared" si="2619"/>
        <v>0</v>
      </c>
      <c r="U153" s="70">
        <f t="shared" si="2619"/>
        <v>3.141592654</v>
      </c>
      <c r="V153" s="70">
        <f t="shared" ref="V153:Y153" si="2620">SQRT(POWER(A153,2)+POWER(E153,2))</f>
        <v>0.1421007032</v>
      </c>
      <c r="W153" s="70">
        <f t="shared" si="2620"/>
        <v>0.5177314628</v>
      </c>
      <c r="X153" s="70">
        <f t="shared" si="2620"/>
        <v>0.8605197968</v>
      </c>
      <c r="Y153" s="70">
        <f t="shared" si="2620"/>
        <v>0.01526819538</v>
      </c>
      <c r="Z153" s="71">
        <f t="shared" ref="Z153:AC153" si="2621">R153-$R153</f>
        <v>0</v>
      </c>
      <c r="AA153" s="71">
        <f t="shared" si="2621"/>
        <v>3.141592654</v>
      </c>
      <c r="AB153" s="71">
        <f t="shared" si="2621"/>
        <v>0</v>
      </c>
      <c r="AC153" s="71">
        <f t="shared" si="2621"/>
        <v>3.141592654</v>
      </c>
      <c r="AD153" s="71">
        <f t="shared" ref="AD153:AG153" si="2622">V153/$V153</f>
        <v>1</v>
      </c>
      <c r="AE153" s="71">
        <f t="shared" si="2622"/>
        <v>3.643412392</v>
      </c>
      <c r="AF153" s="71">
        <f t="shared" si="2622"/>
        <v>6.055704002</v>
      </c>
      <c r="AG153" s="71">
        <f t="shared" si="2622"/>
        <v>0.1074463042</v>
      </c>
      <c r="AH153" s="80">
        <f t="shared" ref="AH153:AK153" si="2623">AD153*COS(Z153)</f>
        <v>1</v>
      </c>
      <c r="AI153" s="80">
        <f t="shared" si="2623"/>
        <v>-3.643412392</v>
      </c>
      <c r="AJ153" s="80">
        <f t="shared" si="2623"/>
        <v>6.055704002</v>
      </c>
      <c r="AK153" s="80">
        <f t="shared" si="2623"/>
        <v>-0.1074463042</v>
      </c>
      <c r="AL153" s="80">
        <f t="shared" ref="AL153:AO153" si="2624">AD153*SIN(Z153)</f>
        <v>0</v>
      </c>
      <c r="AM153" s="80">
        <f t="shared" si="2624"/>
        <v>0</v>
      </c>
      <c r="AN153" s="80">
        <f t="shared" si="2624"/>
        <v>0</v>
      </c>
      <c r="AO153" s="80">
        <f t="shared" si="2624"/>
        <v>0</v>
      </c>
      <c r="AP153" s="50">
        <f t="shared" si="41"/>
        <v>9.424777961</v>
      </c>
      <c r="AQ153" s="72">
        <f t="shared" si="42"/>
        <v>9.424777961</v>
      </c>
      <c r="AR153" s="72">
        <f t="shared" si="43"/>
        <v>3.141592654</v>
      </c>
      <c r="AS153" s="72">
        <f t="shared" si="44"/>
        <v>3.141592654</v>
      </c>
      <c r="AT153" s="73">
        <f t="shared" si="45"/>
        <v>48.36430969</v>
      </c>
      <c r="AU153" s="74">
        <f t="shared" si="46"/>
        <v>48.36430969</v>
      </c>
      <c r="AV153" s="75">
        <f t="shared" si="47"/>
        <v>96.72861939</v>
      </c>
      <c r="AW153" s="75">
        <f t="shared" si="48"/>
        <v>0</v>
      </c>
      <c r="AX153" s="75">
        <f t="shared" si="49"/>
        <v>0</v>
      </c>
      <c r="AY153" s="75">
        <f t="shared" si="50"/>
        <v>96.72861939</v>
      </c>
      <c r="AZ153" s="50">
        <f t="shared" ref="AZ153:BA153" si="2625">AZ$1*AA153</f>
        <v>3.141592654</v>
      </c>
      <c r="BA153" s="50">
        <f t="shared" si="2625"/>
        <v>0</v>
      </c>
      <c r="BB153" s="72">
        <f t="shared" si="52"/>
        <v>3.141592654</v>
      </c>
      <c r="BC153" s="72">
        <f t="shared" si="53"/>
        <v>3.141592654</v>
      </c>
      <c r="BD153" s="72">
        <f t="shared" si="54"/>
        <v>3.141592654</v>
      </c>
      <c r="BE153" s="73">
        <f t="shared" ref="BE153:BF153" si="2626">POWER(AE153,BE$1)</f>
        <v>3.643412392</v>
      </c>
      <c r="BF153" s="73">
        <f t="shared" si="2626"/>
        <v>6.055704002</v>
      </c>
      <c r="BG153" s="74">
        <f t="shared" si="56"/>
        <v>22.063427</v>
      </c>
      <c r="BH153" s="75">
        <f t="shared" si="57"/>
        <v>-198.570843</v>
      </c>
      <c r="BI153" s="75">
        <f t="shared" si="58"/>
        <v>0</v>
      </c>
      <c r="BJ153" s="75">
        <f t="shared" si="59"/>
        <v>3.141592654</v>
      </c>
      <c r="BK153" s="75">
        <f t="shared" si="60"/>
        <v>198.570843</v>
      </c>
      <c r="BL153" s="50">
        <f t="shared" si="61"/>
        <v>3.141592654</v>
      </c>
      <c r="BM153" s="72">
        <f t="shared" si="62"/>
        <v>3.141592654</v>
      </c>
      <c r="BN153" s="72">
        <f t="shared" si="63"/>
        <v>3.141592654</v>
      </c>
      <c r="BO153" s="72">
        <f t="shared" si="64"/>
        <v>3.141592654</v>
      </c>
      <c r="BP153" s="73">
        <f t="shared" si="65"/>
        <v>0.1074463042</v>
      </c>
      <c r="BQ153" s="74">
        <f t="shared" si="66"/>
        <v>0.1074463042</v>
      </c>
      <c r="BR153" s="75">
        <f t="shared" si="67"/>
        <v>2.901050213</v>
      </c>
      <c r="BS153" s="75">
        <f t="shared" si="68"/>
        <v>0</v>
      </c>
      <c r="BT153" s="75">
        <f t="shared" si="69"/>
        <v>0</v>
      </c>
      <c r="BU153" s="75">
        <f t="shared" si="70"/>
        <v>2.901050213</v>
      </c>
      <c r="BV153" s="76">
        <f t="shared" ref="BV153:BW153" si="2627">AV153+BH153+BR153</f>
        <v>-98.94117344</v>
      </c>
      <c r="BW153" s="76">
        <f t="shared" si="2627"/>
        <v>0</v>
      </c>
      <c r="BX153" s="76">
        <f t="shared" si="72"/>
        <v>3.141592654</v>
      </c>
      <c r="BY153" s="77">
        <f t="shared" si="73"/>
        <v>98.94117344</v>
      </c>
      <c r="BZ153" s="50">
        <f t="shared" ref="BZ153:CA153" si="2628">BZ$1*AA153</f>
        <v>6.283185307</v>
      </c>
      <c r="CA153" s="50">
        <f t="shared" si="2628"/>
        <v>0</v>
      </c>
      <c r="CB153" s="72">
        <f t="shared" si="75"/>
        <v>6.283185307</v>
      </c>
      <c r="CC153" s="72">
        <f t="shared" si="76"/>
        <v>0</v>
      </c>
      <c r="CD153" s="72">
        <f t="shared" si="77"/>
        <v>0</v>
      </c>
      <c r="CE153" s="73">
        <f t="shared" ref="CE153:CF153" si="2629">POWER(AE153,CE$1)</f>
        <v>13.27445386</v>
      </c>
      <c r="CF153" s="73">
        <f t="shared" si="2629"/>
        <v>36.67155096</v>
      </c>
      <c r="CG153" s="74">
        <f t="shared" si="79"/>
        <v>486.7948112</v>
      </c>
      <c r="CH153" s="75">
        <f t="shared" si="80"/>
        <v>-486.7948112</v>
      </c>
      <c r="CI153" s="75">
        <f t="shared" si="81"/>
        <v>0</v>
      </c>
      <c r="CJ153" s="75">
        <f t="shared" si="82"/>
        <v>3.141592654</v>
      </c>
      <c r="CK153" s="75">
        <f t="shared" si="83"/>
        <v>486.7948112</v>
      </c>
      <c r="CL153" s="50">
        <f t="shared" si="84"/>
        <v>0</v>
      </c>
      <c r="CM153" s="72">
        <f t="shared" si="85"/>
        <v>0</v>
      </c>
      <c r="CN153" s="72">
        <f t="shared" si="86"/>
        <v>0</v>
      </c>
      <c r="CO153" s="72">
        <f t="shared" si="87"/>
        <v>0</v>
      </c>
      <c r="CP153" s="73">
        <f t="shared" si="88"/>
        <v>222.0720579</v>
      </c>
      <c r="CQ153" s="74">
        <f t="shared" si="89"/>
        <v>222.0720579</v>
      </c>
      <c r="CR153" s="75">
        <f t="shared" si="90"/>
        <v>888.2882317</v>
      </c>
      <c r="CS153" s="75">
        <f t="shared" si="91"/>
        <v>0</v>
      </c>
      <c r="CT153" s="75">
        <f t="shared" si="92"/>
        <v>0</v>
      </c>
      <c r="CU153" s="75">
        <f t="shared" si="93"/>
        <v>888.2882317</v>
      </c>
      <c r="CV153" s="50">
        <f t="shared" si="94"/>
        <v>9.424777961</v>
      </c>
      <c r="CW153" s="50">
        <f t="shared" si="95"/>
        <v>3.141592654</v>
      </c>
      <c r="CX153" s="72">
        <f t="shared" si="96"/>
        <v>12.56637061</v>
      </c>
      <c r="CY153" s="72">
        <f t="shared" si="97"/>
        <v>0</v>
      </c>
      <c r="CZ153" s="72">
        <f t="shared" si="98"/>
        <v>0</v>
      </c>
      <c r="DA153" s="73">
        <f t="shared" si="99"/>
        <v>48.36430969</v>
      </c>
      <c r="DB153" s="73">
        <f t="shared" si="100"/>
        <v>0.1074463042</v>
      </c>
      <c r="DC153" s="74">
        <f t="shared" si="101"/>
        <v>5.196566331</v>
      </c>
      <c r="DD153" s="75">
        <f t="shared" si="102"/>
        <v>20.78626533</v>
      </c>
      <c r="DE153" s="75">
        <f t="shared" si="103"/>
        <v>0</v>
      </c>
      <c r="DF153" s="75">
        <f t="shared" si="104"/>
        <v>0</v>
      </c>
      <c r="DG153" s="75">
        <f t="shared" si="105"/>
        <v>20.78626533</v>
      </c>
      <c r="DH153" s="50">
        <f t="shared" ref="DH153:DJ153" si="2630">DH$1*AA153</f>
        <v>3.141592654</v>
      </c>
      <c r="DI153" s="50">
        <f t="shared" si="2630"/>
        <v>0</v>
      </c>
      <c r="DJ153" s="50">
        <f t="shared" si="2630"/>
        <v>3.141592654</v>
      </c>
      <c r="DK153" s="72">
        <f t="shared" si="107"/>
        <v>6.283185307</v>
      </c>
      <c r="DL153" s="72">
        <f t="shared" si="108"/>
        <v>0</v>
      </c>
      <c r="DM153" s="72">
        <f t="shared" si="109"/>
        <v>0</v>
      </c>
      <c r="DN153" s="73">
        <f t="shared" ref="DN153:DP153" si="2631">POWER(AE153,DN$1)</f>
        <v>3.643412392</v>
      </c>
      <c r="DO153" s="73">
        <f t="shared" si="2631"/>
        <v>6.055704002</v>
      </c>
      <c r="DP153" s="73">
        <f t="shared" si="2631"/>
        <v>0.1074463042</v>
      </c>
      <c r="DQ153" s="74">
        <f t="shared" si="111"/>
        <v>2.37063369</v>
      </c>
      <c r="DR153" s="75">
        <f t="shared" si="112"/>
        <v>-42.67140641</v>
      </c>
      <c r="DS153" s="75">
        <f t="shared" si="113"/>
        <v>0</v>
      </c>
      <c r="DT153" s="75">
        <f t="shared" si="114"/>
        <v>3.141592654</v>
      </c>
      <c r="DU153" s="75">
        <f t="shared" si="115"/>
        <v>42.67140641</v>
      </c>
      <c r="DV153" s="50">
        <f t="shared" si="116"/>
        <v>6.283185307</v>
      </c>
      <c r="DW153" s="72">
        <f t="shared" si="117"/>
        <v>6.283185307</v>
      </c>
      <c r="DX153" s="72">
        <f t="shared" si="118"/>
        <v>0</v>
      </c>
      <c r="DY153" s="72">
        <f t="shared" si="119"/>
        <v>0</v>
      </c>
      <c r="DZ153" s="73">
        <f t="shared" si="120"/>
        <v>0.01154470828</v>
      </c>
      <c r="EA153" s="74">
        <f t="shared" si="121"/>
        <v>0.01154470828</v>
      </c>
      <c r="EB153" s="75">
        <f t="shared" si="122"/>
        <v>0.3117071237</v>
      </c>
      <c r="EC153" s="75">
        <f t="shared" si="123"/>
        <v>0</v>
      </c>
      <c r="ED153" s="75">
        <f t="shared" si="124"/>
        <v>0</v>
      </c>
      <c r="EE153" s="75">
        <f t="shared" si="125"/>
        <v>0.3117071237</v>
      </c>
      <c r="EF153" s="76">
        <f t="shared" ref="EF153:EG153" si="2632">CH153+CR153+DD153+DR153+EB153</f>
        <v>379.9199865</v>
      </c>
      <c r="EG153" s="76">
        <f t="shared" si="2632"/>
        <v>0</v>
      </c>
      <c r="EH153" s="76">
        <f t="shared" si="127"/>
        <v>0</v>
      </c>
      <c r="EI153" s="77">
        <f t="shared" si="128"/>
        <v>379.9199865</v>
      </c>
      <c r="EJ153" s="50">
        <f t="shared" si="129"/>
        <v>0</v>
      </c>
      <c r="EK153" s="72">
        <f t="shared" si="130"/>
        <v>0</v>
      </c>
      <c r="EL153" s="72">
        <f t="shared" si="131"/>
        <v>0</v>
      </c>
      <c r="EM153" s="72">
        <f t="shared" si="132"/>
        <v>0</v>
      </c>
      <c r="EN153" s="73">
        <f t="shared" si="133"/>
        <v>19.49153628</v>
      </c>
      <c r="EO153" s="74">
        <f t="shared" si="134"/>
        <v>19.49153628</v>
      </c>
      <c r="EP153" s="75">
        <f t="shared" si="135"/>
        <v>101.2809935</v>
      </c>
      <c r="EQ153" s="75">
        <f t="shared" si="136"/>
        <v>0</v>
      </c>
      <c r="ER153" s="75">
        <f t="shared" si="137"/>
        <v>0</v>
      </c>
      <c r="ES153" s="75">
        <f t="shared" si="138"/>
        <v>101.2809935</v>
      </c>
      <c r="ET153" s="76">
        <f t="shared" ref="ET153:EU153" si="2633">BV153+EP153</f>
        <v>2.339820012</v>
      </c>
      <c r="EU153" s="76">
        <f t="shared" si="2633"/>
        <v>0</v>
      </c>
      <c r="EV153" s="76">
        <f t="shared" si="140"/>
        <v>0</v>
      </c>
      <c r="EW153" s="77">
        <f t="shared" si="141"/>
        <v>2.339820012</v>
      </c>
      <c r="EX153" s="50">
        <f t="shared" si="142"/>
        <v>0</v>
      </c>
      <c r="EY153" s="72">
        <f t="shared" si="143"/>
        <v>0</v>
      </c>
      <c r="EZ153" s="72">
        <f t="shared" si="144"/>
        <v>0</v>
      </c>
      <c r="FA153" s="72">
        <f t="shared" si="145"/>
        <v>0</v>
      </c>
      <c r="FB153" s="73">
        <f t="shared" si="146"/>
        <v>1.327580354</v>
      </c>
      <c r="FC153" s="74">
        <f t="shared" si="147"/>
        <v>1.327580354</v>
      </c>
      <c r="FD153" s="75">
        <f t="shared" si="148"/>
        <v>0.3512337418</v>
      </c>
      <c r="FE153" s="75">
        <f t="shared" si="149"/>
        <v>0</v>
      </c>
      <c r="FF153" s="75">
        <f t="shared" si="150"/>
        <v>0</v>
      </c>
      <c r="FG153" s="75">
        <f t="shared" si="151"/>
        <v>0.3512337418</v>
      </c>
      <c r="FH153" s="50">
        <f t="shared" si="152"/>
        <v>6.283185307</v>
      </c>
      <c r="FI153" s="72">
        <f t="shared" si="153"/>
        <v>6.283185307</v>
      </c>
      <c r="FJ153" s="72">
        <f t="shared" si="154"/>
        <v>0</v>
      </c>
      <c r="FK153" s="72">
        <f t="shared" si="155"/>
        <v>0</v>
      </c>
      <c r="FL153" s="73">
        <f t="shared" si="156"/>
        <v>13.27445386</v>
      </c>
      <c r="FM153" s="74">
        <f t="shared" si="157"/>
        <v>13.27445386</v>
      </c>
      <c r="FN153" s="75">
        <f t="shared" si="158"/>
        <v>-13.27445386</v>
      </c>
      <c r="FO153" s="75">
        <f t="shared" si="159"/>
        <v>0</v>
      </c>
      <c r="FP153" s="75">
        <f t="shared" si="160"/>
        <v>3.141592654</v>
      </c>
      <c r="FQ153" s="75">
        <f t="shared" si="161"/>
        <v>13.27445386</v>
      </c>
      <c r="FR153" s="76">
        <f t="shared" si="162"/>
        <v>4.892658146</v>
      </c>
      <c r="FS153" s="76">
        <f t="shared" si="163"/>
        <v>0</v>
      </c>
      <c r="FT153" s="76">
        <f t="shared" si="164"/>
        <v>0</v>
      </c>
      <c r="FU153" s="77">
        <f t="shared" si="165"/>
        <v>4.892658146</v>
      </c>
      <c r="FV153" s="50">
        <f t="shared" si="166"/>
        <v>0</v>
      </c>
      <c r="FW153" s="50">
        <f t="shared" si="167"/>
        <v>0</v>
      </c>
      <c r="FX153" s="72">
        <f t="shared" si="168"/>
        <v>0</v>
      </c>
      <c r="FY153" s="72">
        <f t="shared" si="169"/>
        <v>0</v>
      </c>
      <c r="FZ153" s="72">
        <f t="shared" si="170"/>
        <v>0</v>
      </c>
      <c r="GA153" s="73">
        <f t="shared" si="171"/>
        <v>4.892658146</v>
      </c>
      <c r="GB153" s="73">
        <f t="shared" si="172"/>
        <v>2.847106872</v>
      </c>
      <c r="GC153" s="74">
        <f t="shared" si="173"/>
        <v>13.92992063</v>
      </c>
      <c r="GD153" s="75">
        <f t="shared" si="174"/>
        <v>1.547768959</v>
      </c>
      <c r="GE153" s="75">
        <f t="shared" si="175"/>
        <v>0</v>
      </c>
      <c r="GF153" s="75">
        <f t="shared" si="176"/>
        <v>0</v>
      </c>
      <c r="GG153" s="75">
        <f t="shared" si="177"/>
        <v>1.547768959</v>
      </c>
      <c r="GH153" s="78">
        <f t="shared" si="178"/>
        <v>-0.5</v>
      </c>
      <c r="GI153" s="78">
        <f t="shared" si="179"/>
        <v>-0.8660254038</v>
      </c>
      <c r="GJ153" s="78">
        <f t="shared" si="180"/>
        <v>-2.094395102</v>
      </c>
      <c r="GK153" s="78">
        <f t="shared" si="181"/>
        <v>1</v>
      </c>
      <c r="GL153" s="79">
        <f t="shared" si="182"/>
        <v>-0.5</v>
      </c>
      <c r="GM153" s="79">
        <f t="shared" si="183"/>
        <v>0.8660254038</v>
      </c>
      <c r="GN153" s="79">
        <f t="shared" si="184"/>
        <v>2.094395102</v>
      </c>
      <c r="GO153" s="79">
        <f t="shared" si="185"/>
        <v>1</v>
      </c>
      <c r="GP153" s="50">
        <f t="shared" si="186"/>
        <v>-2.094395102</v>
      </c>
      <c r="GQ153" s="50">
        <f t="shared" si="187"/>
        <v>0</v>
      </c>
      <c r="GR153" s="72">
        <f t="shared" si="188"/>
        <v>-2.094395102</v>
      </c>
      <c r="GS153" s="72">
        <f t="shared" si="189"/>
        <v>-2.094395102</v>
      </c>
      <c r="GT153" s="72">
        <f t="shared" si="190"/>
        <v>-2.094395102</v>
      </c>
      <c r="GU153" s="73">
        <f t="shared" si="191"/>
        <v>1</v>
      </c>
      <c r="GV153" s="73">
        <f t="shared" si="192"/>
        <v>0.3512337418</v>
      </c>
      <c r="GW153" s="74">
        <f t="shared" si="193"/>
        <v>0.3512337418</v>
      </c>
      <c r="GX153" s="75">
        <f t="shared" si="194"/>
        <v>-0.1756168709</v>
      </c>
      <c r="GY153" s="75">
        <f t="shared" si="195"/>
        <v>-0.3041773431</v>
      </c>
      <c r="GZ153" s="75">
        <f t="shared" si="196"/>
        <v>-2.094395102</v>
      </c>
      <c r="HA153" s="75">
        <f t="shared" si="197"/>
        <v>0.3512337418</v>
      </c>
      <c r="HB153" s="50">
        <f t="shared" si="198"/>
        <v>2.094395102</v>
      </c>
      <c r="HC153" s="50">
        <f t="shared" si="199"/>
        <v>0</v>
      </c>
      <c r="HD153" s="72">
        <f t="shared" si="200"/>
        <v>2.094395102</v>
      </c>
      <c r="HE153" s="72">
        <f t="shared" si="201"/>
        <v>2.094395102</v>
      </c>
      <c r="HF153" s="72">
        <f t="shared" si="202"/>
        <v>2.094395102</v>
      </c>
      <c r="HG153" s="73">
        <f t="shared" si="203"/>
        <v>1</v>
      </c>
      <c r="HH153" s="73">
        <f t="shared" si="204"/>
        <v>1.547768959</v>
      </c>
      <c r="HI153" s="74">
        <f t="shared" si="205"/>
        <v>1.547768959</v>
      </c>
      <c r="HJ153" s="75">
        <f t="shared" si="206"/>
        <v>-0.7738844794</v>
      </c>
      <c r="HK153" s="75">
        <f t="shared" si="207"/>
        <v>1.340407238</v>
      </c>
      <c r="HL153" s="75">
        <f t="shared" si="208"/>
        <v>2.094395102</v>
      </c>
      <c r="HM153" s="75">
        <f t="shared" si="209"/>
        <v>1.547768959</v>
      </c>
      <c r="HN153" s="50">
        <f t="shared" si="210"/>
        <v>2.094395102</v>
      </c>
      <c r="HO153" s="50">
        <f t="shared" si="211"/>
        <v>0</v>
      </c>
      <c r="HP153" s="72">
        <f t="shared" si="212"/>
        <v>2.094395102</v>
      </c>
      <c r="HQ153" s="72">
        <f t="shared" si="213"/>
        <v>2.094395102</v>
      </c>
      <c r="HR153" s="72">
        <f t="shared" si="214"/>
        <v>2.094395102</v>
      </c>
      <c r="HS153" s="73">
        <f t="shared" si="215"/>
        <v>1</v>
      </c>
      <c r="HT153" s="73">
        <f t="shared" si="216"/>
        <v>0.3512337418</v>
      </c>
      <c r="HU153" s="74">
        <f t="shared" si="217"/>
        <v>0.3512337418</v>
      </c>
      <c r="HV153" s="75">
        <f t="shared" si="218"/>
        <v>-0.1756168709</v>
      </c>
      <c r="HW153" s="75">
        <f t="shared" si="219"/>
        <v>0.3041773431</v>
      </c>
      <c r="HX153" s="75">
        <f t="shared" si="220"/>
        <v>2.094395102</v>
      </c>
      <c r="HY153" s="75">
        <f t="shared" si="221"/>
        <v>0.3512337418</v>
      </c>
      <c r="HZ153" s="50">
        <f t="shared" si="222"/>
        <v>-2.094395102</v>
      </c>
      <c r="IA153" s="50">
        <f t="shared" si="223"/>
        <v>0</v>
      </c>
      <c r="IB153" s="72">
        <f t="shared" si="224"/>
        <v>-2.094395102</v>
      </c>
      <c r="IC153" s="72">
        <f t="shared" si="225"/>
        <v>-2.094395102</v>
      </c>
      <c r="ID153" s="72">
        <f t="shared" si="226"/>
        <v>-2.094395102</v>
      </c>
      <c r="IE153" s="73">
        <f t="shared" si="227"/>
        <v>1</v>
      </c>
      <c r="IF153" s="73">
        <f t="shared" si="228"/>
        <v>1.547768959</v>
      </c>
      <c r="IG153" s="74">
        <f t="shared" si="229"/>
        <v>1.547768959</v>
      </c>
      <c r="IH153" s="75">
        <f t="shared" si="230"/>
        <v>-0.7738844794</v>
      </c>
      <c r="II153" s="75">
        <f t="shared" si="231"/>
        <v>-1.340407238</v>
      </c>
      <c r="IJ153" s="75">
        <f t="shared" si="232"/>
        <v>-2.094395102</v>
      </c>
      <c r="IK153" s="75">
        <f t="shared" si="233"/>
        <v>1.547768959</v>
      </c>
    </row>
    <row r="154" ht="12.75" customHeight="1">
      <c r="A154" s="80">
        <f>'Cubic Input'!P158</f>
        <v>0.1421007032</v>
      </c>
      <c r="B154" s="80">
        <f>'Cubic Input'!Q158</f>
        <v>-0.2074322539</v>
      </c>
      <c r="C154" s="80">
        <f>'Cubic Input'!R158</f>
        <v>0.876364707</v>
      </c>
      <c r="D154" s="80">
        <f>'Cubic Input'!S158</f>
        <v>-0.05877459682</v>
      </c>
      <c r="E154" s="80">
        <f t="shared" ref="E154:H154" si="2634">0</f>
        <v>0</v>
      </c>
      <c r="F154" s="80">
        <f t="shared" si="2634"/>
        <v>0</v>
      </c>
      <c r="G154" s="80">
        <f t="shared" si="2634"/>
        <v>0</v>
      </c>
      <c r="H154" s="81">
        <f t="shared" si="2634"/>
        <v>0</v>
      </c>
      <c r="I154" s="65">
        <f>'Cubic Input'!M158</f>
        <v>0.0696471253</v>
      </c>
      <c r="J154" s="66">
        <f t="shared" si="27"/>
        <v>0.06811325952</v>
      </c>
      <c r="K154" s="66">
        <f t="shared" si="28"/>
        <v>0.695821018</v>
      </c>
      <c r="L154" s="67">
        <f t="shared" si="29"/>
        <v>0.06811325952</v>
      </c>
      <c r="M154" s="67">
        <f t="shared" si="30"/>
        <v>0</v>
      </c>
      <c r="N154" s="68">
        <f t="shared" si="31"/>
        <v>0.695821018</v>
      </c>
      <c r="O154" s="68">
        <f t="shared" si="32"/>
        <v>-2.363948526</v>
      </c>
      <c r="P154" s="69">
        <f t="shared" si="33"/>
        <v>0.695821018</v>
      </c>
      <c r="Q154" s="69">
        <f t="shared" si="34"/>
        <v>2.363948526</v>
      </c>
      <c r="R154" s="70">
        <f t="shared" ref="R154:U154" si="2635">ATAN2(A154,E154)</f>
        <v>0</v>
      </c>
      <c r="S154" s="70">
        <f t="shared" si="2635"/>
        <v>3.141592654</v>
      </c>
      <c r="T154" s="70">
        <f t="shared" si="2635"/>
        <v>0</v>
      </c>
      <c r="U154" s="70">
        <f t="shared" si="2635"/>
        <v>3.141592654</v>
      </c>
      <c r="V154" s="70">
        <f t="shared" ref="V154:Y154" si="2636">SQRT(POWER(A154,2)+POWER(E154,2))</f>
        <v>0.1421007032</v>
      </c>
      <c r="W154" s="70">
        <f t="shared" si="2636"/>
        <v>0.2074322539</v>
      </c>
      <c r="X154" s="70">
        <f t="shared" si="2636"/>
        <v>0.876364707</v>
      </c>
      <c r="Y154" s="70">
        <f t="shared" si="2636"/>
        <v>0.05877459682</v>
      </c>
      <c r="Z154" s="71">
        <f t="shared" ref="Z154:AC154" si="2637">R154-$R154</f>
        <v>0</v>
      </c>
      <c r="AA154" s="71">
        <f t="shared" si="2637"/>
        <v>3.141592654</v>
      </c>
      <c r="AB154" s="71">
        <f t="shared" si="2637"/>
        <v>0</v>
      </c>
      <c r="AC154" s="71">
        <f t="shared" si="2637"/>
        <v>3.141592654</v>
      </c>
      <c r="AD154" s="71">
        <f t="shared" ref="AD154:AG154" si="2638">V154/$V154</f>
        <v>1</v>
      </c>
      <c r="AE154" s="71">
        <f t="shared" si="2638"/>
        <v>1.459755296</v>
      </c>
      <c r="AF154" s="71">
        <f t="shared" si="2638"/>
        <v>6.1672088</v>
      </c>
      <c r="AG154" s="71">
        <f t="shared" si="2638"/>
        <v>0.413612287</v>
      </c>
      <c r="AH154" s="80">
        <f t="shared" ref="AH154:AK154" si="2639">AD154*COS(Z154)</f>
        <v>1</v>
      </c>
      <c r="AI154" s="80">
        <f t="shared" si="2639"/>
        <v>-1.459755296</v>
      </c>
      <c r="AJ154" s="80">
        <f t="shared" si="2639"/>
        <v>6.1672088</v>
      </c>
      <c r="AK154" s="80">
        <f t="shared" si="2639"/>
        <v>-0.413612287</v>
      </c>
      <c r="AL154" s="80">
        <f t="shared" ref="AL154:AO154" si="2640">AD154*SIN(Z154)</f>
        <v>0</v>
      </c>
      <c r="AM154" s="80">
        <f t="shared" si="2640"/>
        <v>0</v>
      </c>
      <c r="AN154" s="80">
        <f t="shared" si="2640"/>
        <v>0</v>
      </c>
      <c r="AO154" s="80">
        <f t="shared" si="2640"/>
        <v>0</v>
      </c>
      <c r="AP154" s="50">
        <f t="shared" si="41"/>
        <v>9.424777961</v>
      </c>
      <c r="AQ154" s="72">
        <f t="shared" si="42"/>
        <v>9.424777961</v>
      </c>
      <c r="AR154" s="72">
        <f t="shared" si="43"/>
        <v>3.141592654</v>
      </c>
      <c r="AS154" s="72">
        <f t="shared" si="44"/>
        <v>3.141592654</v>
      </c>
      <c r="AT154" s="73">
        <f t="shared" si="45"/>
        <v>3.110571426</v>
      </c>
      <c r="AU154" s="74">
        <f t="shared" si="46"/>
        <v>3.110571426</v>
      </c>
      <c r="AV154" s="75">
        <f t="shared" si="47"/>
        <v>6.221142852</v>
      </c>
      <c r="AW154" s="75">
        <f t="shared" si="48"/>
        <v>0</v>
      </c>
      <c r="AX154" s="75">
        <f t="shared" si="49"/>
        <v>0</v>
      </c>
      <c r="AY154" s="75">
        <f t="shared" si="50"/>
        <v>6.221142852</v>
      </c>
      <c r="AZ154" s="50">
        <f t="shared" ref="AZ154:BA154" si="2641">AZ$1*AA154</f>
        <v>3.141592654</v>
      </c>
      <c r="BA154" s="50">
        <f t="shared" si="2641"/>
        <v>0</v>
      </c>
      <c r="BB154" s="72">
        <f t="shared" si="52"/>
        <v>3.141592654</v>
      </c>
      <c r="BC154" s="72">
        <f t="shared" si="53"/>
        <v>3.141592654</v>
      </c>
      <c r="BD154" s="72">
        <f t="shared" si="54"/>
        <v>3.141592654</v>
      </c>
      <c r="BE154" s="73">
        <f t="shared" ref="BE154:BF154" si="2642">POWER(AE154,BE$1)</f>
        <v>1.459755296</v>
      </c>
      <c r="BF154" s="73">
        <f t="shared" si="2642"/>
        <v>6.1672088</v>
      </c>
      <c r="BG154" s="74">
        <f t="shared" si="56"/>
        <v>9.002615705</v>
      </c>
      <c r="BH154" s="75">
        <f t="shared" si="57"/>
        <v>-81.02354134</v>
      </c>
      <c r="BI154" s="75">
        <f t="shared" si="58"/>
        <v>0</v>
      </c>
      <c r="BJ154" s="75">
        <f t="shared" si="59"/>
        <v>3.141592654</v>
      </c>
      <c r="BK154" s="75">
        <f t="shared" si="60"/>
        <v>81.02354134</v>
      </c>
      <c r="BL154" s="50">
        <f t="shared" si="61"/>
        <v>3.141592654</v>
      </c>
      <c r="BM154" s="72">
        <f t="shared" si="62"/>
        <v>3.141592654</v>
      </c>
      <c r="BN154" s="72">
        <f t="shared" si="63"/>
        <v>3.141592654</v>
      </c>
      <c r="BO154" s="72">
        <f t="shared" si="64"/>
        <v>3.141592654</v>
      </c>
      <c r="BP154" s="73">
        <f t="shared" si="65"/>
        <v>0.413612287</v>
      </c>
      <c r="BQ154" s="74">
        <f t="shared" si="66"/>
        <v>0.413612287</v>
      </c>
      <c r="BR154" s="75">
        <f t="shared" si="67"/>
        <v>11.16753175</v>
      </c>
      <c r="BS154" s="75">
        <f t="shared" si="68"/>
        <v>0</v>
      </c>
      <c r="BT154" s="75">
        <f t="shared" si="69"/>
        <v>0</v>
      </c>
      <c r="BU154" s="75">
        <f t="shared" si="70"/>
        <v>11.16753175</v>
      </c>
      <c r="BV154" s="76">
        <f t="shared" ref="BV154:BW154" si="2643">AV154+BH154+BR154</f>
        <v>-63.63486674</v>
      </c>
      <c r="BW154" s="76">
        <f t="shared" si="2643"/>
        <v>0</v>
      </c>
      <c r="BX154" s="76">
        <f t="shared" si="72"/>
        <v>3.141592654</v>
      </c>
      <c r="BY154" s="77">
        <f t="shared" si="73"/>
        <v>63.63486674</v>
      </c>
      <c r="BZ154" s="50">
        <f t="shared" ref="BZ154:CA154" si="2644">BZ$1*AA154</f>
        <v>6.283185307</v>
      </c>
      <c r="CA154" s="50">
        <f t="shared" si="2644"/>
        <v>0</v>
      </c>
      <c r="CB154" s="72">
        <f t="shared" si="75"/>
        <v>6.283185307</v>
      </c>
      <c r="CC154" s="72">
        <f t="shared" si="76"/>
        <v>0</v>
      </c>
      <c r="CD154" s="72">
        <f t="shared" si="77"/>
        <v>0</v>
      </c>
      <c r="CE154" s="73">
        <f t="shared" ref="CE154:CF154" si="2645">POWER(AE154,CE$1)</f>
        <v>2.130885523</v>
      </c>
      <c r="CF154" s="73">
        <f t="shared" si="2645"/>
        <v>38.03446438</v>
      </c>
      <c r="CG154" s="74">
        <f t="shared" si="79"/>
        <v>81.04708952</v>
      </c>
      <c r="CH154" s="75">
        <f t="shared" si="80"/>
        <v>-81.04708952</v>
      </c>
      <c r="CI154" s="75">
        <f t="shared" si="81"/>
        <v>0</v>
      </c>
      <c r="CJ154" s="75">
        <f t="shared" si="82"/>
        <v>3.141592654</v>
      </c>
      <c r="CK154" s="75">
        <f t="shared" si="83"/>
        <v>81.04708952</v>
      </c>
      <c r="CL154" s="50">
        <f t="shared" si="84"/>
        <v>0</v>
      </c>
      <c r="CM154" s="72">
        <f t="shared" si="85"/>
        <v>0</v>
      </c>
      <c r="CN154" s="72">
        <f t="shared" si="86"/>
        <v>0</v>
      </c>
      <c r="CO154" s="72">
        <f t="shared" si="87"/>
        <v>0</v>
      </c>
      <c r="CP154" s="73">
        <f t="shared" si="88"/>
        <v>234.5664835</v>
      </c>
      <c r="CQ154" s="74">
        <f t="shared" si="89"/>
        <v>234.5664835</v>
      </c>
      <c r="CR154" s="75">
        <f t="shared" si="90"/>
        <v>938.2659339</v>
      </c>
      <c r="CS154" s="75">
        <f t="shared" si="91"/>
        <v>0</v>
      </c>
      <c r="CT154" s="75">
        <f t="shared" si="92"/>
        <v>0</v>
      </c>
      <c r="CU154" s="75">
        <f t="shared" si="93"/>
        <v>938.2659339</v>
      </c>
      <c r="CV154" s="50">
        <f t="shared" si="94"/>
        <v>9.424777961</v>
      </c>
      <c r="CW154" s="50">
        <f t="shared" si="95"/>
        <v>3.141592654</v>
      </c>
      <c r="CX154" s="72">
        <f t="shared" si="96"/>
        <v>12.56637061</v>
      </c>
      <c r="CY154" s="72">
        <f t="shared" si="97"/>
        <v>0</v>
      </c>
      <c r="CZ154" s="72">
        <f t="shared" si="98"/>
        <v>0</v>
      </c>
      <c r="DA154" s="73">
        <f t="shared" si="99"/>
        <v>3.110571426</v>
      </c>
      <c r="DB154" s="73">
        <f t="shared" si="100"/>
        <v>0.413612287</v>
      </c>
      <c r="DC154" s="74">
        <f t="shared" si="101"/>
        <v>1.286570561</v>
      </c>
      <c r="DD154" s="75">
        <f t="shared" si="102"/>
        <v>5.146282246</v>
      </c>
      <c r="DE154" s="75">
        <f t="shared" si="103"/>
        <v>0</v>
      </c>
      <c r="DF154" s="75">
        <f t="shared" si="104"/>
        <v>0</v>
      </c>
      <c r="DG154" s="75">
        <f t="shared" si="105"/>
        <v>5.146282246</v>
      </c>
      <c r="DH154" s="50">
        <f t="shared" ref="DH154:DJ154" si="2646">DH$1*AA154</f>
        <v>3.141592654</v>
      </c>
      <c r="DI154" s="50">
        <f t="shared" si="2646"/>
        <v>0</v>
      </c>
      <c r="DJ154" s="50">
        <f t="shared" si="2646"/>
        <v>3.141592654</v>
      </c>
      <c r="DK154" s="72">
        <f t="shared" si="107"/>
        <v>6.283185307</v>
      </c>
      <c r="DL154" s="72">
        <f t="shared" si="108"/>
        <v>0</v>
      </c>
      <c r="DM154" s="72">
        <f t="shared" si="109"/>
        <v>0</v>
      </c>
      <c r="DN154" s="73">
        <f t="shared" ref="DN154:DP154" si="2647">POWER(AE154,DN$1)</f>
        <v>1.459755296</v>
      </c>
      <c r="DO154" s="73">
        <f t="shared" si="2647"/>
        <v>6.1672088</v>
      </c>
      <c r="DP154" s="73">
        <f t="shared" si="2647"/>
        <v>0.413612287</v>
      </c>
      <c r="DQ154" s="74">
        <f t="shared" si="111"/>
        <v>3.723592471</v>
      </c>
      <c r="DR154" s="75">
        <f t="shared" si="112"/>
        <v>-67.02466448</v>
      </c>
      <c r="DS154" s="75">
        <f t="shared" si="113"/>
        <v>0</v>
      </c>
      <c r="DT154" s="75">
        <f t="shared" si="114"/>
        <v>3.141592654</v>
      </c>
      <c r="DU154" s="75">
        <f t="shared" si="115"/>
        <v>67.02466448</v>
      </c>
      <c r="DV154" s="50">
        <f t="shared" si="116"/>
        <v>6.283185307</v>
      </c>
      <c r="DW154" s="72">
        <f t="shared" si="117"/>
        <v>6.283185307</v>
      </c>
      <c r="DX154" s="72">
        <f t="shared" si="118"/>
        <v>0</v>
      </c>
      <c r="DY154" s="72">
        <f t="shared" si="119"/>
        <v>0</v>
      </c>
      <c r="DZ154" s="73">
        <f t="shared" si="120"/>
        <v>0.171075124</v>
      </c>
      <c r="EA154" s="74">
        <f t="shared" si="121"/>
        <v>0.171075124</v>
      </c>
      <c r="EB154" s="75">
        <f t="shared" si="122"/>
        <v>4.619028348</v>
      </c>
      <c r="EC154" s="75">
        <f t="shared" si="123"/>
        <v>0</v>
      </c>
      <c r="ED154" s="75">
        <f t="shared" si="124"/>
        <v>0</v>
      </c>
      <c r="EE154" s="75">
        <f t="shared" si="125"/>
        <v>4.619028348</v>
      </c>
      <c r="EF154" s="76">
        <f t="shared" ref="EF154:EG154" si="2648">CH154+CR154+DD154+DR154+EB154</f>
        <v>799.9594904</v>
      </c>
      <c r="EG154" s="76">
        <f t="shared" si="2648"/>
        <v>0</v>
      </c>
      <c r="EH154" s="76">
        <f t="shared" si="127"/>
        <v>0</v>
      </c>
      <c r="EI154" s="77">
        <f t="shared" si="128"/>
        <v>799.9594904</v>
      </c>
      <c r="EJ154" s="50">
        <f t="shared" si="129"/>
        <v>0</v>
      </c>
      <c r="EK154" s="72">
        <f t="shared" si="130"/>
        <v>0</v>
      </c>
      <c r="EL154" s="72">
        <f t="shared" si="131"/>
        <v>0</v>
      </c>
      <c r="EM154" s="72">
        <f t="shared" si="132"/>
        <v>0</v>
      </c>
      <c r="EN154" s="73">
        <f t="shared" si="133"/>
        <v>28.28355512</v>
      </c>
      <c r="EO154" s="74">
        <f t="shared" si="134"/>
        <v>28.28355512</v>
      </c>
      <c r="EP154" s="75">
        <f t="shared" si="135"/>
        <v>146.9656635</v>
      </c>
      <c r="EQ154" s="75">
        <f t="shared" si="136"/>
        <v>0</v>
      </c>
      <c r="ER154" s="75">
        <f t="shared" si="137"/>
        <v>0</v>
      </c>
      <c r="ES154" s="75">
        <f t="shared" si="138"/>
        <v>146.9656635</v>
      </c>
      <c r="ET154" s="76">
        <f t="shared" ref="ET154:EU154" si="2649">BV154+EP154</f>
        <v>83.33079674</v>
      </c>
      <c r="EU154" s="76">
        <f t="shared" si="2649"/>
        <v>0</v>
      </c>
      <c r="EV154" s="76">
        <f t="shared" si="140"/>
        <v>0</v>
      </c>
      <c r="EW154" s="77">
        <f t="shared" si="141"/>
        <v>83.33079674</v>
      </c>
      <c r="EX154" s="50">
        <f t="shared" si="142"/>
        <v>0</v>
      </c>
      <c r="EY154" s="72">
        <f t="shared" si="143"/>
        <v>0</v>
      </c>
      <c r="EZ154" s="72">
        <f t="shared" si="144"/>
        <v>0</v>
      </c>
      <c r="FA154" s="72">
        <f t="shared" si="145"/>
        <v>0</v>
      </c>
      <c r="FB154" s="73">
        <f t="shared" si="146"/>
        <v>4.367858005</v>
      </c>
      <c r="FC154" s="74">
        <f t="shared" si="147"/>
        <v>4.367858005</v>
      </c>
      <c r="FD154" s="75">
        <f t="shared" si="148"/>
        <v>1.155590399</v>
      </c>
      <c r="FE154" s="75">
        <f t="shared" si="149"/>
        <v>0</v>
      </c>
      <c r="FF154" s="75">
        <f t="shared" si="150"/>
        <v>0</v>
      </c>
      <c r="FG154" s="75">
        <f t="shared" si="151"/>
        <v>1.155590399</v>
      </c>
      <c r="FH154" s="50">
        <f t="shared" si="152"/>
        <v>6.283185307</v>
      </c>
      <c r="FI154" s="72">
        <f t="shared" si="153"/>
        <v>6.283185307</v>
      </c>
      <c r="FJ154" s="72">
        <f t="shared" si="154"/>
        <v>0</v>
      </c>
      <c r="FK154" s="72">
        <f t="shared" si="155"/>
        <v>0</v>
      </c>
      <c r="FL154" s="73">
        <f t="shared" si="156"/>
        <v>2.130885523</v>
      </c>
      <c r="FM154" s="74">
        <f t="shared" si="157"/>
        <v>2.130885523</v>
      </c>
      <c r="FN154" s="75">
        <f t="shared" si="158"/>
        <v>-2.130885523</v>
      </c>
      <c r="FO154" s="75">
        <f t="shared" si="159"/>
        <v>0</v>
      </c>
      <c r="FP154" s="75">
        <f t="shared" si="160"/>
        <v>3.141592654</v>
      </c>
      <c r="FQ154" s="75">
        <f t="shared" si="161"/>
        <v>2.130885523</v>
      </c>
      <c r="FR154" s="76">
        <f t="shared" si="162"/>
        <v>16.37074088</v>
      </c>
      <c r="FS154" s="76">
        <f t="shared" si="163"/>
        <v>0</v>
      </c>
      <c r="FT154" s="76">
        <f t="shared" si="164"/>
        <v>0</v>
      </c>
      <c r="FU154" s="77">
        <f t="shared" si="165"/>
        <v>16.37074088</v>
      </c>
      <c r="FV154" s="50">
        <f t="shared" si="166"/>
        <v>0</v>
      </c>
      <c r="FW154" s="50">
        <f t="shared" si="167"/>
        <v>0</v>
      </c>
      <c r="FX154" s="72">
        <f t="shared" si="168"/>
        <v>0</v>
      </c>
      <c r="FY154" s="72">
        <f t="shared" si="169"/>
        <v>0</v>
      </c>
      <c r="FZ154" s="72">
        <f t="shared" si="170"/>
        <v>0</v>
      </c>
      <c r="GA154" s="73">
        <f t="shared" si="171"/>
        <v>16.37074088</v>
      </c>
      <c r="GB154" s="73">
        <f t="shared" si="172"/>
        <v>0.8653585225</v>
      </c>
      <c r="GC154" s="74">
        <f t="shared" si="173"/>
        <v>14.16656014</v>
      </c>
      <c r="GD154" s="75">
        <f t="shared" si="174"/>
        <v>1.574062238</v>
      </c>
      <c r="GE154" s="75">
        <f t="shared" si="175"/>
        <v>0</v>
      </c>
      <c r="GF154" s="75">
        <f t="shared" si="176"/>
        <v>0</v>
      </c>
      <c r="GG154" s="75">
        <f t="shared" si="177"/>
        <v>1.574062238</v>
      </c>
      <c r="GH154" s="78">
        <f t="shared" si="178"/>
        <v>-0.5</v>
      </c>
      <c r="GI154" s="78">
        <f t="shared" si="179"/>
        <v>-0.8660254038</v>
      </c>
      <c r="GJ154" s="78">
        <f t="shared" si="180"/>
        <v>-2.094395102</v>
      </c>
      <c r="GK154" s="78">
        <f t="shared" si="181"/>
        <v>1</v>
      </c>
      <c r="GL154" s="79">
        <f t="shared" si="182"/>
        <v>-0.5</v>
      </c>
      <c r="GM154" s="79">
        <f t="shared" si="183"/>
        <v>0.8660254038</v>
      </c>
      <c r="GN154" s="79">
        <f t="shared" si="184"/>
        <v>2.094395102</v>
      </c>
      <c r="GO154" s="79">
        <f t="shared" si="185"/>
        <v>1</v>
      </c>
      <c r="GP154" s="50">
        <f t="shared" si="186"/>
        <v>-2.094395102</v>
      </c>
      <c r="GQ154" s="50">
        <f t="shared" si="187"/>
        <v>0</v>
      </c>
      <c r="GR154" s="72">
        <f t="shared" si="188"/>
        <v>-2.094395102</v>
      </c>
      <c r="GS154" s="72">
        <f t="shared" si="189"/>
        <v>-2.094395102</v>
      </c>
      <c r="GT154" s="72">
        <f t="shared" si="190"/>
        <v>-2.094395102</v>
      </c>
      <c r="GU154" s="73">
        <f t="shared" si="191"/>
        <v>1</v>
      </c>
      <c r="GV154" s="73">
        <f t="shared" si="192"/>
        <v>1.155590399</v>
      </c>
      <c r="GW154" s="74">
        <f t="shared" si="193"/>
        <v>1.155590399</v>
      </c>
      <c r="GX154" s="75">
        <f t="shared" si="194"/>
        <v>-0.5777951993</v>
      </c>
      <c r="GY154" s="75">
        <f t="shared" si="195"/>
        <v>-1.000770642</v>
      </c>
      <c r="GZ154" s="75">
        <f t="shared" si="196"/>
        <v>-2.094395102</v>
      </c>
      <c r="HA154" s="75">
        <f t="shared" si="197"/>
        <v>1.155590399</v>
      </c>
      <c r="HB154" s="50">
        <f t="shared" si="198"/>
        <v>2.094395102</v>
      </c>
      <c r="HC154" s="50">
        <f t="shared" si="199"/>
        <v>0</v>
      </c>
      <c r="HD154" s="72">
        <f t="shared" si="200"/>
        <v>2.094395102</v>
      </c>
      <c r="HE154" s="72">
        <f t="shared" si="201"/>
        <v>2.094395102</v>
      </c>
      <c r="HF154" s="72">
        <f t="shared" si="202"/>
        <v>2.094395102</v>
      </c>
      <c r="HG154" s="73">
        <f t="shared" si="203"/>
        <v>1</v>
      </c>
      <c r="HH154" s="73">
        <f t="shared" si="204"/>
        <v>1.574062238</v>
      </c>
      <c r="HI154" s="74">
        <f t="shared" si="205"/>
        <v>1.574062238</v>
      </c>
      <c r="HJ154" s="75">
        <f t="shared" si="206"/>
        <v>-0.7870311188</v>
      </c>
      <c r="HK154" s="75">
        <f t="shared" si="207"/>
        <v>1.363177885</v>
      </c>
      <c r="HL154" s="75">
        <f t="shared" si="208"/>
        <v>2.094395102</v>
      </c>
      <c r="HM154" s="75">
        <f t="shared" si="209"/>
        <v>1.574062238</v>
      </c>
      <c r="HN154" s="50">
        <f t="shared" si="210"/>
        <v>2.094395102</v>
      </c>
      <c r="HO154" s="50">
        <f t="shared" si="211"/>
        <v>0</v>
      </c>
      <c r="HP154" s="72">
        <f t="shared" si="212"/>
        <v>2.094395102</v>
      </c>
      <c r="HQ154" s="72">
        <f t="shared" si="213"/>
        <v>2.094395102</v>
      </c>
      <c r="HR154" s="72">
        <f t="shared" si="214"/>
        <v>2.094395102</v>
      </c>
      <c r="HS154" s="73">
        <f t="shared" si="215"/>
        <v>1</v>
      </c>
      <c r="HT154" s="73">
        <f t="shared" si="216"/>
        <v>1.155590399</v>
      </c>
      <c r="HU154" s="74">
        <f t="shared" si="217"/>
        <v>1.155590399</v>
      </c>
      <c r="HV154" s="75">
        <f t="shared" si="218"/>
        <v>-0.5777951993</v>
      </c>
      <c r="HW154" s="75">
        <f t="shared" si="219"/>
        <v>1.000770642</v>
      </c>
      <c r="HX154" s="75">
        <f t="shared" si="220"/>
        <v>2.094395102</v>
      </c>
      <c r="HY154" s="75">
        <f t="shared" si="221"/>
        <v>1.155590399</v>
      </c>
      <c r="HZ154" s="50">
        <f t="shared" si="222"/>
        <v>-2.094395102</v>
      </c>
      <c r="IA154" s="50">
        <f t="shared" si="223"/>
        <v>0</v>
      </c>
      <c r="IB154" s="72">
        <f t="shared" si="224"/>
        <v>-2.094395102</v>
      </c>
      <c r="IC154" s="72">
        <f t="shared" si="225"/>
        <v>-2.094395102</v>
      </c>
      <c r="ID154" s="72">
        <f t="shared" si="226"/>
        <v>-2.094395102</v>
      </c>
      <c r="IE154" s="73">
        <f t="shared" si="227"/>
        <v>1</v>
      </c>
      <c r="IF154" s="73">
        <f t="shared" si="228"/>
        <v>1.574062238</v>
      </c>
      <c r="IG154" s="74">
        <f t="shared" si="229"/>
        <v>1.574062238</v>
      </c>
      <c r="IH154" s="75">
        <f t="shared" si="230"/>
        <v>-0.7870311188</v>
      </c>
      <c r="II154" s="75">
        <f t="shared" si="231"/>
        <v>-1.363177885</v>
      </c>
      <c r="IJ154" s="75">
        <f t="shared" si="232"/>
        <v>-2.094395102</v>
      </c>
      <c r="IK154" s="75">
        <f t="shared" si="233"/>
        <v>1.574062238</v>
      </c>
    </row>
    <row r="155" ht="12.75" customHeight="1">
      <c r="A155" s="80">
        <f>'Cubic Input'!P159</f>
        <v>0.1421007032</v>
      </c>
      <c r="B155" s="80">
        <f>'Cubic Input'!Q159</f>
        <v>-0.1409185717</v>
      </c>
      <c r="C155" s="80">
        <f>'Cubic Input'!R159</f>
        <v>0.874936307</v>
      </c>
      <c r="D155" s="80">
        <f>'Cubic Input'!S159</f>
        <v>-0.002392971948</v>
      </c>
      <c r="E155" s="80">
        <f t="shared" ref="E155:H155" si="2650">0</f>
        <v>0</v>
      </c>
      <c r="F155" s="80">
        <f t="shared" si="2650"/>
        <v>0</v>
      </c>
      <c r="G155" s="80">
        <f t="shared" si="2650"/>
        <v>0</v>
      </c>
      <c r="H155" s="81">
        <f t="shared" si="2650"/>
        <v>0</v>
      </c>
      <c r="I155" s="65">
        <f>'Cubic Input'!M159</f>
        <v>0.004966232949</v>
      </c>
      <c r="J155" s="66">
        <f t="shared" si="27"/>
        <v>0.002736226701</v>
      </c>
      <c r="K155" s="66">
        <f t="shared" si="28"/>
        <v>0.4944724017</v>
      </c>
      <c r="L155" s="67">
        <f t="shared" si="29"/>
        <v>0.002736226701</v>
      </c>
      <c r="M155" s="67">
        <f t="shared" si="30"/>
        <v>0</v>
      </c>
      <c r="N155" s="68">
        <f t="shared" si="31"/>
        <v>0.4944724017</v>
      </c>
      <c r="O155" s="68">
        <f t="shared" si="32"/>
        <v>-2.431038428</v>
      </c>
      <c r="P155" s="69">
        <f t="shared" si="33"/>
        <v>0.4944724017</v>
      </c>
      <c r="Q155" s="69">
        <f t="shared" si="34"/>
        <v>2.431038428</v>
      </c>
      <c r="R155" s="70">
        <f t="shared" ref="R155:U155" si="2651">ATAN2(A155,E155)</f>
        <v>0</v>
      </c>
      <c r="S155" s="70">
        <f t="shared" si="2651"/>
        <v>3.141592654</v>
      </c>
      <c r="T155" s="70">
        <f t="shared" si="2651"/>
        <v>0</v>
      </c>
      <c r="U155" s="70">
        <f t="shared" si="2651"/>
        <v>3.141592654</v>
      </c>
      <c r="V155" s="70">
        <f t="shared" ref="V155:Y155" si="2652">SQRT(POWER(A155,2)+POWER(E155,2))</f>
        <v>0.1421007032</v>
      </c>
      <c r="W155" s="70">
        <f t="shared" si="2652"/>
        <v>0.1409185717</v>
      </c>
      <c r="X155" s="70">
        <f t="shared" si="2652"/>
        <v>0.874936307</v>
      </c>
      <c r="Y155" s="70">
        <f t="shared" si="2652"/>
        <v>0.002392971948</v>
      </c>
      <c r="Z155" s="71">
        <f t="shared" ref="Z155:AC155" si="2653">R155-$R155</f>
        <v>0</v>
      </c>
      <c r="AA155" s="71">
        <f t="shared" si="2653"/>
        <v>3.141592654</v>
      </c>
      <c r="AB155" s="71">
        <f t="shared" si="2653"/>
        <v>0</v>
      </c>
      <c r="AC155" s="71">
        <f t="shared" si="2653"/>
        <v>3.141592654</v>
      </c>
      <c r="AD155" s="71">
        <f t="shared" ref="AD155:AG155" si="2654">V155/$V155</f>
        <v>1</v>
      </c>
      <c r="AE155" s="71">
        <f t="shared" si="2654"/>
        <v>0.99168103</v>
      </c>
      <c r="AF155" s="71">
        <f t="shared" si="2654"/>
        <v>6.157156774</v>
      </c>
      <c r="AG155" s="71">
        <f t="shared" si="2654"/>
        <v>0.0168399726</v>
      </c>
      <c r="AH155" s="80">
        <f t="shared" ref="AH155:AK155" si="2655">AD155*COS(Z155)</f>
        <v>1</v>
      </c>
      <c r="AI155" s="80">
        <f t="shared" si="2655"/>
        <v>-0.99168103</v>
      </c>
      <c r="AJ155" s="80">
        <f t="shared" si="2655"/>
        <v>6.157156774</v>
      </c>
      <c r="AK155" s="80">
        <f t="shared" si="2655"/>
        <v>-0.0168399726</v>
      </c>
      <c r="AL155" s="80">
        <f t="shared" ref="AL155:AO155" si="2656">AD155*SIN(Z155)</f>
        <v>0</v>
      </c>
      <c r="AM155" s="80">
        <f t="shared" si="2656"/>
        <v>0</v>
      </c>
      <c r="AN155" s="80">
        <f t="shared" si="2656"/>
        <v>0</v>
      </c>
      <c r="AO155" s="80">
        <f t="shared" si="2656"/>
        <v>0</v>
      </c>
      <c r="AP155" s="50">
        <f t="shared" si="41"/>
        <v>9.424777961</v>
      </c>
      <c r="AQ155" s="72">
        <f t="shared" si="42"/>
        <v>9.424777961</v>
      </c>
      <c r="AR155" s="72">
        <f t="shared" si="43"/>
        <v>3.141592654</v>
      </c>
      <c r="AS155" s="72">
        <f t="shared" si="44"/>
        <v>3.141592654</v>
      </c>
      <c r="AT155" s="73">
        <f t="shared" si="45"/>
        <v>0.9752501302</v>
      </c>
      <c r="AU155" s="74">
        <f t="shared" si="46"/>
        <v>0.9752501302</v>
      </c>
      <c r="AV155" s="75">
        <f t="shared" si="47"/>
        <v>1.95050026</v>
      </c>
      <c r="AW155" s="75">
        <f t="shared" si="48"/>
        <v>0</v>
      </c>
      <c r="AX155" s="75">
        <f t="shared" si="49"/>
        <v>0</v>
      </c>
      <c r="AY155" s="75">
        <f t="shared" si="50"/>
        <v>1.95050026</v>
      </c>
      <c r="AZ155" s="50">
        <f t="shared" ref="AZ155:BA155" si="2657">AZ$1*AA155</f>
        <v>3.141592654</v>
      </c>
      <c r="BA155" s="50">
        <f t="shared" si="2657"/>
        <v>0</v>
      </c>
      <c r="BB155" s="72">
        <f t="shared" si="52"/>
        <v>3.141592654</v>
      </c>
      <c r="BC155" s="72">
        <f t="shared" si="53"/>
        <v>3.141592654</v>
      </c>
      <c r="BD155" s="72">
        <f t="shared" si="54"/>
        <v>3.141592654</v>
      </c>
      <c r="BE155" s="73">
        <f t="shared" ref="BE155:BF155" si="2658">POWER(AE155,BE$1)</f>
        <v>0.99168103</v>
      </c>
      <c r="BF155" s="73">
        <f t="shared" si="2658"/>
        <v>6.157156774</v>
      </c>
      <c r="BG155" s="74">
        <f t="shared" si="56"/>
        <v>6.105935571</v>
      </c>
      <c r="BH155" s="75">
        <f t="shared" si="57"/>
        <v>-54.95342014</v>
      </c>
      <c r="BI155" s="75">
        <f t="shared" si="58"/>
        <v>0</v>
      </c>
      <c r="BJ155" s="75">
        <f t="shared" si="59"/>
        <v>3.141592654</v>
      </c>
      <c r="BK155" s="75">
        <f t="shared" si="60"/>
        <v>54.95342014</v>
      </c>
      <c r="BL155" s="50">
        <f t="shared" si="61"/>
        <v>3.141592654</v>
      </c>
      <c r="BM155" s="72">
        <f t="shared" si="62"/>
        <v>3.141592654</v>
      </c>
      <c r="BN155" s="72">
        <f t="shared" si="63"/>
        <v>3.141592654</v>
      </c>
      <c r="BO155" s="72">
        <f t="shared" si="64"/>
        <v>3.141592654</v>
      </c>
      <c r="BP155" s="73">
        <f t="shared" si="65"/>
        <v>0.0168399726</v>
      </c>
      <c r="BQ155" s="74">
        <f t="shared" si="66"/>
        <v>0.0168399726</v>
      </c>
      <c r="BR155" s="75">
        <f t="shared" si="67"/>
        <v>0.4546792602</v>
      </c>
      <c r="BS155" s="75">
        <f t="shared" si="68"/>
        <v>0</v>
      </c>
      <c r="BT155" s="75">
        <f t="shared" si="69"/>
        <v>0</v>
      </c>
      <c r="BU155" s="75">
        <f t="shared" si="70"/>
        <v>0.4546792602</v>
      </c>
      <c r="BV155" s="76">
        <f t="shared" ref="BV155:BW155" si="2659">AV155+BH155+BR155</f>
        <v>-52.54824062</v>
      </c>
      <c r="BW155" s="76">
        <f t="shared" si="2659"/>
        <v>0</v>
      </c>
      <c r="BX155" s="76">
        <f t="shared" si="72"/>
        <v>3.141592654</v>
      </c>
      <c r="BY155" s="77">
        <f t="shared" si="73"/>
        <v>52.54824062</v>
      </c>
      <c r="BZ155" s="50">
        <f t="shared" ref="BZ155:CA155" si="2660">BZ$1*AA155</f>
        <v>6.283185307</v>
      </c>
      <c r="CA155" s="50">
        <f t="shared" si="2660"/>
        <v>0</v>
      </c>
      <c r="CB155" s="72">
        <f t="shared" si="75"/>
        <v>6.283185307</v>
      </c>
      <c r="CC155" s="72">
        <f t="shared" si="76"/>
        <v>0</v>
      </c>
      <c r="CD155" s="72">
        <f t="shared" si="77"/>
        <v>0</v>
      </c>
      <c r="CE155" s="73">
        <f t="shared" ref="CE155:CF155" si="2661">POWER(AE155,CE$1)</f>
        <v>0.9834312653</v>
      </c>
      <c r="CF155" s="73">
        <f t="shared" si="2661"/>
        <v>37.91057954</v>
      </c>
      <c r="CG155" s="74">
        <f t="shared" si="79"/>
        <v>37.2824492</v>
      </c>
      <c r="CH155" s="75">
        <f t="shared" si="80"/>
        <v>-37.2824492</v>
      </c>
      <c r="CI155" s="75">
        <f t="shared" si="81"/>
        <v>0</v>
      </c>
      <c r="CJ155" s="75">
        <f t="shared" si="82"/>
        <v>3.141592654</v>
      </c>
      <c r="CK155" s="75">
        <f t="shared" si="83"/>
        <v>37.2824492</v>
      </c>
      <c r="CL155" s="50">
        <f t="shared" si="84"/>
        <v>0</v>
      </c>
      <c r="CM155" s="72">
        <f t="shared" si="85"/>
        <v>0</v>
      </c>
      <c r="CN155" s="72">
        <f t="shared" si="86"/>
        <v>0</v>
      </c>
      <c r="CO155" s="72">
        <f t="shared" si="87"/>
        <v>0</v>
      </c>
      <c r="CP155" s="73">
        <f t="shared" si="88"/>
        <v>233.4213816</v>
      </c>
      <c r="CQ155" s="74">
        <f t="shared" si="89"/>
        <v>233.4213816</v>
      </c>
      <c r="CR155" s="75">
        <f t="shared" si="90"/>
        <v>933.6855264</v>
      </c>
      <c r="CS155" s="75">
        <f t="shared" si="91"/>
        <v>0</v>
      </c>
      <c r="CT155" s="75">
        <f t="shared" si="92"/>
        <v>0</v>
      </c>
      <c r="CU155" s="75">
        <f t="shared" si="93"/>
        <v>933.6855264</v>
      </c>
      <c r="CV155" s="50">
        <f t="shared" si="94"/>
        <v>9.424777961</v>
      </c>
      <c r="CW155" s="50">
        <f t="shared" si="95"/>
        <v>3.141592654</v>
      </c>
      <c r="CX155" s="72">
        <f t="shared" si="96"/>
        <v>12.56637061</v>
      </c>
      <c r="CY155" s="72">
        <f t="shared" si="97"/>
        <v>0</v>
      </c>
      <c r="CZ155" s="72">
        <f t="shared" si="98"/>
        <v>0</v>
      </c>
      <c r="DA155" s="73">
        <f t="shared" si="99"/>
        <v>0.9752501302</v>
      </c>
      <c r="DB155" s="73">
        <f t="shared" si="100"/>
        <v>0.0168399726</v>
      </c>
      <c r="DC155" s="74">
        <f t="shared" si="101"/>
        <v>0.01642318547</v>
      </c>
      <c r="DD155" s="75">
        <f t="shared" si="102"/>
        <v>0.06569274189</v>
      </c>
      <c r="DE155" s="75">
        <f t="shared" si="103"/>
        <v>0</v>
      </c>
      <c r="DF155" s="75">
        <f t="shared" si="104"/>
        <v>0</v>
      </c>
      <c r="DG155" s="75">
        <f t="shared" si="105"/>
        <v>0.06569274189</v>
      </c>
      <c r="DH155" s="50">
        <f t="shared" ref="DH155:DJ155" si="2662">DH$1*AA155</f>
        <v>3.141592654</v>
      </c>
      <c r="DI155" s="50">
        <f t="shared" si="2662"/>
        <v>0</v>
      </c>
      <c r="DJ155" s="50">
        <f t="shared" si="2662"/>
        <v>3.141592654</v>
      </c>
      <c r="DK155" s="72">
        <f t="shared" si="107"/>
        <v>6.283185307</v>
      </c>
      <c r="DL155" s="72">
        <f t="shared" si="108"/>
        <v>0</v>
      </c>
      <c r="DM155" s="72">
        <f t="shared" si="109"/>
        <v>0</v>
      </c>
      <c r="DN155" s="73">
        <f t="shared" ref="DN155:DP155" si="2663">POWER(AE155,DN$1)</f>
        <v>0.99168103</v>
      </c>
      <c r="DO155" s="73">
        <f t="shared" si="2663"/>
        <v>6.157156774</v>
      </c>
      <c r="DP155" s="73">
        <f t="shared" si="2663"/>
        <v>0.0168399726</v>
      </c>
      <c r="DQ155" s="74">
        <f t="shared" si="111"/>
        <v>0.1028237877</v>
      </c>
      <c r="DR155" s="75">
        <f t="shared" si="112"/>
        <v>-1.850828179</v>
      </c>
      <c r="DS155" s="75">
        <f t="shared" si="113"/>
        <v>0</v>
      </c>
      <c r="DT155" s="75">
        <f t="shared" si="114"/>
        <v>3.141592654</v>
      </c>
      <c r="DU155" s="75">
        <f t="shared" si="115"/>
        <v>1.850828179</v>
      </c>
      <c r="DV155" s="50">
        <f t="shared" si="116"/>
        <v>6.283185307</v>
      </c>
      <c r="DW155" s="72">
        <f t="shared" si="117"/>
        <v>6.283185307</v>
      </c>
      <c r="DX155" s="72">
        <f t="shared" si="118"/>
        <v>0</v>
      </c>
      <c r="DY155" s="72">
        <f t="shared" si="119"/>
        <v>0</v>
      </c>
      <c r="DZ155" s="73">
        <f t="shared" si="120"/>
        <v>0.0002835846772</v>
      </c>
      <c r="EA155" s="74">
        <f t="shared" si="121"/>
        <v>0.0002835846772</v>
      </c>
      <c r="EB155" s="75">
        <f t="shared" si="122"/>
        <v>0.007656786285</v>
      </c>
      <c r="EC155" s="75">
        <f t="shared" si="123"/>
        <v>0</v>
      </c>
      <c r="ED155" s="75">
        <f t="shared" si="124"/>
        <v>0</v>
      </c>
      <c r="EE155" s="75">
        <f t="shared" si="125"/>
        <v>0.007656786285</v>
      </c>
      <c r="EF155" s="76">
        <f t="shared" ref="EF155:EG155" si="2664">CH155+CR155+DD155+DR155+EB155</f>
        <v>894.6255985</v>
      </c>
      <c r="EG155" s="76">
        <f t="shared" si="2664"/>
        <v>0</v>
      </c>
      <c r="EH155" s="76">
        <f t="shared" si="127"/>
        <v>0</v>
      </c>
      <c r="EI155" s="77">
        <f t="shared" si="128"/>
        <v>894.6255985</v>
      </c>
      <c r="EJ155" s="50">
        <f t="shared" si="129"/>
        <v>0</v>
      </c>
      <c r="EK155" s="72">
        <f t="shared" si="130"/>
        <v>0</v>
      </c>
      <c r="EL155" s="72">
        <f t="shared" si="131"/>
        <v>0</v>
      </c>
      <c r="EM155" s="72">
        <f t="shared" si="132"/>
        <v>0</v>
      </c>
      <c r="EN155" s="73">
        <f t="shared" si="133"/>
        <v>29.91029252</v>
      </c>
      <c r="EO155" s="74">
        <f t="shared" si="134"/>
        <v>29.91029252</v>
      </c>
      <c r="EP155" s="75">
        <f t="shared" si="135"/>
        <v>155.4184389</v>
      </c>
      <c r="EQ155" s="75">
        <f t="shared" si="136"/>
        <v>0</v>
      </c>
      <c r="ER155" s="75">
        <f t="shared" si="137"/>
        <v>0</v>
      </c>
      <c r="ES155" s="75">
        <f t="shared" si="138"/>
        <v>155.4184389</v>
      </c>
      <c r="ET155" s="76">
        <f t="shared" ref="ET155:EU155" si="2665">BV155+EP155</f>
        <v>102.8701983</v>
      </c>
      <c r="EU155" s="76">
        <f t="shared" si="2665"/>
        <v>0</v>
      </c>
      <c r="EV155" s="76">
        <f t="shared" si="140"/>
        <v>0</v>
      </c>
      <c r="EW155" s="77">
        <f t="shared" si="141"/>
        <v>102.8701983</v>
      </c>
      <c r="EX155" s="50">
        <f t="shared" si="142"/>
        <v>0</v>
      </c>
      <c r="EY155" s="72">
        <f t="shared" si="143"/>
        <v>0</v>
      </c>
      <c r="EZ155" s="72">
        <f t="shared" si="144"/>
        <v>0</v>
      </c>
      <c r="FA155" s="72">
        <f t="shared" si="145"/>
        <v>0</v>
      </c>
      <c r="FB155" s="73">
        <f t="shared" si="146"/>
        <v>4.685578221</v>
      </c>
      <c r="FC155" s="74">
        <f t="shared" si="147"/>
        <v>4.685578221</v>
      </c>
      <c r="FD155" s="75">
        <f t="shared" si="148"/>
        <v>1.239648633</v>
      </c>
      <c r="FE155" s="75">
        <f t="shared" si="149"/>
        <v>0</v>
      </c>
      <c r="FF155" s="75">
        <f t="shared" si="150"/>
        <v>0</v>
      </c>
      <c r="FG155" s="75">
        <f t="shared" si="151"/>
        <v>1.239648633</v>
      </c>
      <c r="FH155" s="50">
        <f t="shared" si="152"/>
        <v>6.283185307</v>
      </c>
      <c r="FI155" s="72">
        <f t="shared" si="153"/>
        <v>6.283185307</v>
      </c>
      <c r="FJ155" s="72">
        <f t="shared" si="154"/>
        <v>0</v>
      </c>
      <c r="FK155" s="72">
        <f t="shared" si="155"/>
        <v>0</v>
      </c>
      <c r="FL155" s="73">
        <f t="shared" si="156"/>
        <v>0.9834312653</v>
      </c>
      <c r="FM155" s="74">
        <f t="shared" si="157"/>
        <v>0.9834312653</v>
      </c>
      <c r="FN155" s="75">
        <f t="shared" si="158"/>
        <v>-0.9834312653</v>
      </c>
      <c r="FO155" s="75">
        <f t="shared" si="159"/>
        <v>0</v>
      </c>
      <c r="FP155" s="75">
        <f t="shared" si="160"/>
        <v>3.141592654</v>
      </c>
      <c r="FQ155" s="75">
        <f t="shared" si="161"/>
        <v>0.9834312653</v>
      </c>
      <c r="FR155" s="76">
        <f t="shared" si="162"/>
        <v>17.48803906</v>
      </c>
      <c r="FS155" s="76">
        <f t="shared" si="163"/>
        <v>0</v>
      </c>
      <c r="FT155" s="76">
        <f t="shared" si="164"/>
        <v>0</v>
      </c>
      <c r="FU155" s="77">
        <f t="shared" si="165"/>
        <v>17.48803906</v>
      </c>
      <c r="FV155" s="50">
        <f t="shared" si="166"/>
        <v>0</v>
      </c>
      <c r="FW155" s="50">
        <f t="shared" si="167"/>
        <v>0</v>
      </c>
      <c r="FX155" s="72">
        <f t="shared" si="168"/>
        <v>0</v>
      </c>
      <c r="FY155" s="72">
        <f t="shared" si="169"/>
        <v>0</v>
      </c>
      <c r="FZ155" s="72">
        <f t="shared" si="170"/>
        <v>0</v>
      </c>
      <c r="GA155" s="73">
        <f t="shared" si="171"/>
        <v>17.48803906</v>
      </c>
      <c r="GB155" s="73">
        <f t="shared" si="172"/>
        <v>0.8066801944</v>
      </c>
      <c r="GC155" s="74">
        <f t="shared" si="173"/>
        <v>14.10725474</v>
      </c>
      <c r="GD155" s="75">
        <f t="shared" si="174"/>
        <v>1.567472749</v>
      </c>
      <c r="GE155" s="75">
        <f t="shared" si="175"/>
        <v>0</v>
      </c>
      <c r="GF155" s="75">
        <f t="shared" si="176"/>
        <v>0</v>
      </c>
      <c r="GG155" s="75">
        <f t="shared" si="177"/>
        <v>1.567472749</v>
      </c>
      <c r="GH155" s="78">
        <f t="shared" si="178"/>
        <v>-0.5</v>
      </c>
      <c r="GI155" s="78">
        <f t="shared" si="179"/>
        <v>-0.8660254038</v>
      </c>
      <c r="GJ155" s="78">
        <f t="shared" si="180"/>
        <v>-2.094395102</v>
      </c>
      <c r="GK155" s="78">
        <f t="shared" si="181"/>
        <v>1</v>
      </c>
      <c r="GL155" s="79">
        <f t="shared" si="182"/>
        <v>-0.5</v>
      </c>
      <c r="GM155" s="79">
        <f t="shared" si="183"/>
        <v>0.8660254038</v>
      </c>
      <c r="GN155" s="79">
        <f t="shared" si="184"/>
        <v>2.094395102</v>
      </c>
      <c r="GO155" s="79">
        <f t="shared" si="185"/>
        <v>1</v>
      </c>
      <c r="GP155" s="50">
        <f t="shared" si="186"/>
        <v>-2.094395102</v>
      </c>
      <c r="GQ155" s="50">
        <f t="shared" si="187"/>
        <v>0</v>
      </c>
      <c r="GR155" s="72">
        <f t="shared" si="188"/>
        <v>-2.094395102</v>
      </c>
      <c r="GS155" s="72">
        <f t="shared" si="189"/>
        <v>-2.094395102</v>
      </c>
      <c r="GT155" s="72">
        <f t="shared" si="190"/>
        <v>-2.094395102</v>
      </c>
      <c r="GU155" s="73">
        <f t="shared" si="191"/>
        <v>1</v>
      </c>
      <c r="GV155" s="73">
        <f t="shared" si="192"/>
        <v>1.239648633</v>
      </c>
      <c r="GW155" s="74">
        <f t="shared" si="193"/>
        <v>1.239648633</v>
      </c>
      <c r="GX155" s="75">
        <f t="shared" si="194"/>
        <v>-0.6198243164</v>
      </c>
      <c r="GY155" s="75">
        <f t="shared" si="195"/>
        <v>-1.073567208</v>
      </c>
      <c r="GZ155" s="75">
        <f t="shared" si="196"/>
        <v>-2.094395102</v>
      </c>
      <c r="HA155" s="75">
        <f t="shared" si="197"/>
        <v>1.239648633</v>
      </c>
      <c r="HB155" s="50">
        <f t="shared" si="198"/>
        <v>2.094395102</v>
      </c>
      <c r="HC155" s="50">
        <f t="shared" si="199"/>
        <v>0</v>
      </c>
      <c r="HD155" s="72">
        <f t="shared" si="200"/>
        <v>2.094395102</v>
      </c>
      <c r="HE155" s="72">
        <f t="shared" si="201"/>
        <v>2.094395102</v>
      </c>
      <c r="HF155" s="72">
        <f t="shared" si="202"/>
        <v>2.094395102</v>
      </c>
      <c r="HG155" s="73">
        <f t="shared" si="203"/>
        <v>1</v>
      </c>
      <c r="HH155" s="73">
        <f t="shared" si="204"/>
        <v>1.567472749</v>
      </c>
      <c r="HI155" s="74">
        <f t="shared" si="205"/>
        <v>1.567472749</v>
      </c>
      <c r="HJ155" s="75">
        <f t="shared" si="206"/>
        <v>-0.7837363747</v>
      </c>
      <c r="HK155" s="75">
        <f t="shared" si="207"/>
        <v>1.357471221</v>
      </c>
      <c r="HL155" s="75">
        <f t="shared" si="208"/>
        <v>2.094395102</v>
      </c>
      <c r="HM155" s="75">
        <f t="shared" si="209"/>
        <v>1.567472749</v>
      </c>
      <c r="HN155" s="50">
        <f t="shared" si="210"/>
        <v>2.094395102</v>
      </c>
      <c r="HO155" s="50">
        <f t="shared" si="211"/>
        <v>0</v>
      </c>
      <c r="HP155" s="72">
        <f t="shared" si="212"/>
        <v>2.094395102</v>
      </c>
      <c r="HQ155" s="72">
        <f t="shared" si="213"/>
        <v>2.094395102</v>
      </c>
      <c r="HR155" s="72">
        <f t="shared" si="214"/>
        <v>2.094395102</v>
      </c>
      <c r="HS155" s="73">
        <f t="shared" si="215"/>
        <v>1</v>
      </c>
      <c r="HT155" s="73">
        <f t="shared" si="216"/>
        <v>1.239648633</v>
      </c>
      <c r="HU155" s="74">
        <f t="shared" si="217"/>
        <v>1.239648633</v>
      </c>
      <c r="HV155" s="75">
        <f t="shared" si="218"/>
        <v>-0.6198243164</v>
      </c>
      <c r="HW155" s="75">
        <f t="shared" si="219"/>
        <v>1.073567208</v>
      </c>
      <c r="HX155" s="75">
        <f t="shared" si="220"/>
        <v>2.094395102</v>
      </c>
      <c r="HY155" s="75">
        <f t="shared" si="221"/>
        <v>1.239648633</v>
      </c>
      <c r="HZ155" s="50">
        <f t="shared" si="222"/>
        <v>-2.094395102</v>
      </c>
      <c r="IA155" s="50">
        <f t="shared" si="223"/>
        <v>0</v>
      </c>
      <c r="IB155" s="72">
        <f t="shared" si="224"/>
        <v>-2.094395102</v>
      </c>
      <c r="IC155" s="72">
        <f t="shared" si="225"/>
        <v>-2.094395102</v>
      </c>
      <c r="ID155" s="72">
        <f t="shared" si="226"/>
        <v>-2.094395102</v>
      </c>
      <c r="IE155" s="73">
        <f t="shared" si="227"/>
        <v>1</v>
      </c>
      <c r="IF155" s="73">
        <f t="shared" si="228"/>
        <v>1.567472749</v>
      </c>
      <c r="IG155" s="74">
        <f t="shared" si="229"/>
        <v>1.567472749</v>
      </c>
      <c r="IH155" s="75">
        <f t="shared" si="230"/>
        <v>-0.7837363747</v>
      </c>
      <c r="II155" s="75">
        <f t="shared" si="231"/>
        <v>-1.357471221</v>
      </c>
      <c r="IJ155" s="75">
        <f t="shared" si="232"/>
        <v>-2.094395102</v>
      </c>
      <c r="IK155" s="75">
        <f t="shared" si="233"/>
        <v>1.567472749</v>
      </c>
    </row>
    <row r="156" ht="12.75" customHeight="1">
      <c r="A156" s="80">
        <f>'Cubic Input'!P160</f>
        <v>0.1421007032</v>
      </c>
      <c r="B156" s="80">
        <f>'Cubic Input'!Q160</f>
        <v>0.350305498</v>
      </c>
      <c r="C156" s="80">
        <f>'Cubic Input'!R160</f>
        <v>0.731444355</v>
      </c>
      <c r="D156" s="80">
        <f>'Cubic Input'!S160</f>
        <v>-0.0541802034</v>
      </c>
      <c r="E156" s="80">
        <f t="shared" ref="E156:H156" si="2666">0</f>
        <v>0</v>
      </c>
      <c r="F156" s="80">
        <f t="shared" si="2666"/>
        <v>0</v>
      </c>
      <c r="G156" s="80">
        <f t="shared" si="2666"/>
        <v>0</v>
      </c>
      <c r="H156" s="81">
        <f t="shared" si="2666"/>
        <v>0</v>
      </c>
      <c r="I156" s="65">
        <f>'Cubic Input'!M160</f>
        <v>0.06166382978</v>
      </c>
      <c r="J156" s="66">
        <f t="shared" si="27"/>
        <v>0.07154994185</v>
      </c>
      <c r="K156" s="66">
        <f t="shared" si="28"/>
        <v>-1.268370905</v>
      </c>
      <c r="L156" s="67">
        <f t="shared" si="29"/>
        <v>0.07154994185</v>
      </c>
      <c r="M156" s="67">
        <f t="shared" si="30"/>
        <v>0</v>
      </c>
      <c r="N156" s="68">
        <f t="shared" si="31"/>
        <v>-1.268370905</v>
      </c>
      <c r="O156" s="68">
        <f t="shared" si="32"/>
        <v>-1.928757415</v>
      </c>
      <c r="P156" s="69">
        <f t="shared" si="33"/>
        <v>-1.268370905</v>
      </c>
      <c r="Q156" s="69">
        <f t="shared" si="34"/>
        <v>1.928757415</v>
      </c>
      <c r="R156" s="70">
        <f t="shared" ref="R156:U156" si="2667">ATAN2(A156,E156)</f>
        <v>0</v>
      </c>
      <c r="S156" s="70">
        <f t="shared" si="2667"/>
        <v>0</v>
      </c>
      <c r="T156" s="70">
        <f t="shared" si="2667"/>
        <v>0</v>
      </c>
      <c r="U156" s="70">
        <f t="shared" si="2667"/>
        <v>3.141592654</v>
      </c>
      <c r="V156" s="70">
        <f t="shared" ref="V156:Y156" si="2668">SQRT(POWER(A156,2)+POWER(E156,2))</f>
        <v>0.1421007032</v>
      </c>
      <c r="W156" s="70">
        <f t="shared" si="2668"/>
        <v>0.350305498</v>
      </c>
      <c r="X156" s="70">
        <f t="shared" si="2668"/>
        <v>0.731444355</v>
      </c>
      <c r="Y156" s="70">
        <f t="shared" si="2668"/>
        <v>0.0541802034</v>
      </c>
      <c r="Z156" s="71">
        <f t="shared" ref="Z156:AC156" si="2669">R156-$R156</f>
        <v>0</v>
      </c>
      <c r="AA156" s="71">
        <f t="shared" si="2669"/>
        <v>0</v>
      </c>
      <c r="AB156" s="71">
        <f t="shared" si="2669"/>
        <v>0</v>
      </c>
      <c r="AC156" s="71">
        <f t="shared" si="2669"/>
        <v>3.141592654</v>
      </c>
      <c r="AD156" s="71">
        <f t="shared" ref="AD156:AG156" si="2670">V156/$V156</f>
        <v>1</v>
      </c>
      <c r="AE156" s="71">
        <f t="shared" si="2670"/>
        <v>2.465191869</v>
      </c>
      <c r="AF156" s="71">
        <f t="shared" si="2670"/>
        <v>5.14736619</v>
      </c>
      <c r="AG156" s="71">
        <f t="shared" si="2670"/>
        <v>0.3812803329</v>
      </c>
      <c r="AH156" s="80">
        <f t="shared" ref="AH156:AK156" si="2671">AD156*COS(Z156)</f>
        <v>1</v>
      </c>
      <c r="AI156" s="80">
        <f t="shared" si="2671"/>
        <v>2.465191869</v>
      </c>
      <c r="AJ156" s="80">
        <f t="shared" si="2671"/>
        <v>5.14736619</v>
      </c>
      <c r="AK156" s="80">
        <f t="shared" si="2671"/>
        <v>-0.3812803329</v>
      </c>
      <c r="AL156" s="80">
        <f t="shared" ref="AL156:AO156" si="2672">AD156*SIN(Z156)</f>
        <v>0</v>
      </c>
      <c r="AM156" s="80">
        <f t="shared" si="2672"/>
        <v>0</v>
      </c>
      <c r="AN156" s="80">
        <f t="shared" si="2672"/>
        <v>0</v>
      </c>
      <c r="AO156" s="80">
        <f t="shared" si="2672"/>
        <v>0</v>
      </c>
      <c r="AP156" s="50">
        <f t="shared" si="41"/>
        <v>0</v>
      </c>
      <c r="AQ156" s="72">
        <f t="shared" si="42"/>
        <v>0</v>
      </c>
      <c r="AR156" s="72">
        <f t="shared" si="43"/>
        <v>0</v>
      </c>
      <c r="AS156" s="72">
        <f t="shared" si="44"/>
        <v>0</v>
      </c>
      <c r="AT156" s="73">
        <f t="shared" si="45"/>
        <v>14.98139241</v>
      </c>
      <c r="AU156" s="74">
        <f t="shared" si="46"/>
        <v>14.98139241</v>
      </c>
      <c r="AV156" s="75">
        <f t="shared" si="47"/>
        <v>-29.96278483</v>
      </c>
      <c r="AW156" s="75">
        <f t="shared" si="48"/>
        <v>0</v>
      </c>
      <c r="AX156" s="75">
        <f t="shared" si="49"/>
        <v>3.141592654</v>
      </c>
      <c r="AY156" s="75">
        <f t="shared" si="50"/>
        <v>29.96278483</v>
      </c>
      <c r="AZ156" s="50">
        <f t="shared" ref="AZ156:BA156" si="2673">AZ$1*AA156</f>
        <v>0</v>
      </c>
      <c r="BA156" s="50">
        <f t="shared" si="2673"/>
        <v>0</v>
      </c>
      <c r="BB156" s="72">
        <f t="shared" si="52"/>
        <v>0</v>
      </c>
      <c r="BC156" s="72">
        <f t="shared" si="53"/>
        <v>0</v>
      </c>
      <c r="BD156" s="72">
        <f t="shared" si="54"/>
        <v>0</v>
      </c>
      <c r="BE156" s="73">
        <f t="shared" ref="BE156:BF156" si="2674">POWER(AE156,BE$1)</f>
        <v>2.465191869</v>
      </c>
      <c r="BF156" s="73">
        <f t="shared" si="2674"/>
        <v>5.14736619</v>
      </c>
      <c r="BG156" s="74">
        <f t="shared" si="56"/>
        <v>12.68924528</v>
      </c>
      <c r="BH156" s="75">
        <f t="shared" si="57"/>
        <v>114.2032075</v>
      </c>
      <c r="BI156" s="75">
        <f t="shared" si="58"/>
        <v>0</v>
      </c>
      <c r="BJ156" s="75">
        <f t="shared" si="59"/>
        <v>0</v>
      </c>
      <c r="BK156" s="75">
        <f t="shared" si="60"/>
        <v>114.2032075</v>
      </c>
      <c r="BL156" s="50">
        <f t="shared" si="61"/>
        <v>3.141592654</v>
      </c>
      <c r="BM156" s="72">
        <f t="shared" si="62"/>
        <v>3.141592654</v>
      </c>
      <c r="BN156" s="72">
        <f t="shared" si="63"/>
        <v>3.141592654</v>
      </c>
      <c r="BO156" s="72">
        <f t="shared" si="64"/>
        <v>3.141592654</v>
      </c>
      <c r="BP156" s="73">
        <f t="shared" si="65"/>
        <v>0.3812803329</v>
      </c>
      <c r="BQ156" s="74">
        <f t="shared" si="66"/>
        <v>0.3812803329</v>
      </c>
      <c r="BR156" s="75">
        <f t="shared" si="67"/>
        <v>10.29456899</v>
      </c>
      <c r="BS156" s="75">
        <f t="shared" si="68"/>
        <v>0</v>
      </c>
      <c r="BT156" s="75">
        <f t="shared" si="69"/>
        <v>0</v>
      </c>
      <c r="BU156" s="75">
        <f t="shared" si="70"/>
        <v>10.29456899</v>
      </c>
      <c r="BV156" s="76">
        <f t="shared" ref="BV156:BW156" si="2675">AV156+BH156+BR156</f>
        <v>94.53499167</v>
      </c>
      <c r="BW156" s="76">
        <f t="shared" si="2675"/>
        <v>0</v>
      </c>
      <c r="BX156" s="76">
        <f t="shared" si="72"/>
        <v>0</v>
      </c>
      <c r="BY156" s="77">
        <f t="shared" si="73"/>
        <v>94.53499167</v>
      </c>
      <c r="BZ156" s="50">
        <f t="shared" ref="BZ156:CA156" si="2676">BZ$1*AA156</f>
        <v>0</v>
      </c>
      <c r="CA156" s="50">
        <f t="shared" si="2676"/>
        <v>0</v>
      </c>
      <c r="CB156" s="72">
        <f t="shared" si="75"/>
        <v>0</v>
      </c>
      <c r="CC156" s="72">
        <f t="shared" si="76"/>
        <v>0</v>
      </c>
      <c r="CD156" s="72">
        <f t="shared" si="77"/>
        <v>0</v>
      </c>
      <c r="CE156" s="73">
        <f t="shared" ref="CE156:CF156" si="2677">POWER(AE156,CE$1)</f>
        <v>6.077170951</v>
      </c>
      <c r="CF156" s="73">
        <f t="shared" si="2677"/>
        <v>26.4953787</v>
      </c>
      <c r="CG156" s="74">
        <f t="shared" si="79"/>
        <v>161.0169458</v>
      </c>
      <c r="CH156" s="75">
        <f t="shared" si="80"/>
        <v>-161.0169458</v>
      </c>
      <c r="CI156" s="75">
        <f t="shared" si="81"/>
        <v>0</v>
      </c>
      <c r="CJ156" s="75">
        <f t="shared" si="82"/>
        <v>3.141592654</v>
      </c>
      <c r="CK156" s="75">
        <f t="shared" si="83"/>
        <v>161.0169458</v>
      </c>
      <c r="CL156" s="50">
        <f t="shared" si="84"/>
        <v>0</v>
      </c>
      <c r="CM156" s="72">
        <f t="shared" si="85"/>
        <v>0</v>
      </c>
      <c r="CN156" s="72">
        <f t="shared" si="86"/>
        <v>0</v>
      </c>
      <c r="CO156" s="72">
        <f t="shared" si="87"/>
        <v>0</v>
      </c>
      <c r="CP156" s="73">
        <f t="shared" si="88"/>
        <v>136.3814165</v>
      </c>
      <c r="CQ156" s="74">
        <f t="shared" si="89"/>
        <v>136.3814165</v>
      </c>
      <c r="CR156" s="75">
        <f t="shared" si="90"/>
        <v>545.5256661</v>
      </c>
      <c r="CS156" s="75">
        <f t="shared" si="91"/>
        <v>0</v>
      </c>
      <c r="CT156" s="75">
        <f t="shared" si="92"/>
        <v>0</v>
      </c>
      <c r="CU156" s="75">
        <f t="shared" si="93"/>
        <v>545.5256661</v>
      </c>
      <c r="CV156" s="50">
        <f t="shared" si="94"/>
        <v>0</v>
      </c>
      <c r="CW156" s="50">
        <f t="shared" si="95"/>
        <v>3.141592654</v>
      </c>
      <c r="CX156" s="72">
        <f t="shared" si="96"/>
        <v>3.141592654</v>
      </c>
      <c r="CY156" s="72">
        <f t="shared" si="97"/>
        <v>3.141592654</v>
      </c>
      <c r="CZ156" s="72">
        <f t="shared" si="98"/>
        <v>3.141592654</v>
      </c>
      <c r="DA156" s="73">
        <f t="shared" si="99"/>
        <v>14.98139241</v>
      </c>
      <c r="DB156" s="73">
        <f t="shared" si="100"/>
        <v>0.3812803329</v>
      </c>
      <c r="DC156" s="74">
        <f t="shared" si="101"/>
        <v>5.712110287</v>
      </c>
      <c r="DD156" s="75">
        <f t="shared" si="102"/>
        <v>-22.84844115</v>
      </c>
      <c r="DE156" s="75">
        <f t="shared" si="103"/>
        <v>0</v>
      </c>
      <c r="DF156" s="75">
        <f t="shared" si="104"/>
        <v>3.141592654</v>
      </c>
      <c r="DG156" s="75">
        <f t="shared" si="105"/>
        <v>22.84844115</v>
      </c>
      <c r="DH156" s="50">
        <f t="shared" ref="DH156:DJ156" si="2678">DH$1*AA156</f>
        <v>0</v>
      </c>
      <c r="DI156" s="50">
        <f t="shared" si="2678"/>
        <v>0</v>
      </c>
      <c r="DJ156" s="50">
        <f t="shared" si="2678"/>
        <v>3.141592654</v>
      </c>
      <c r="DK156" s="72">
        <f t="shared" si="107"/>
        <v>3.141592654</v>
      </c>
      <c r="DL156" s="72">
        <f t="shared" si="108"/>
        <v>3.141592654</v>
      </c>
      <c r="DM156" s="72">
        <f t="shared" si="109"/>
        <v>3.141592654</v>
      </c>
      <c r="DN156" s="73">
        <f t="shared" ref="DN156:DP156" si="2679">POWER(AE156,DN$1)</f>
        <v>2.465191869</v>
      </c>
      <c r="DO156" s="73">
        <f t="shared" si="2679"/>
        <v>5.14736619</v>
      </c>
      <c r="DP156" s="73">
        <f t="shared" si="2679"/>
        <v>0.3812803329</v>
      </c>
      <c r="DQ156" s="74">
        <f t="shared" si="111"/>
        <v>4.838159664</v>
      </c>
      <c r="DR156" s="75">
        <f t="shared" si="112"/>
        <v>87.08687395</v>
      </c>
      <c r="DS156" s="75">
        <f t="shared" si="113"/>
        <v>0</v>
      </c>
      <c r="DT156" s="75">
        <f t="shared" si="114"/>
        <v>0</v>
      </c>
      <c r="DU156" s="75">
        <f t="shared" si="115"/>
        <v>87.08687395</v>
      </c>
      <c r="DV156" s="50">
        <f t="shared" si="116"/>
        <v>6.283185307</v>
      </c>
      <c r="DW156" s="72">
        <f t="shared" si="117"/>
        <v>6.283185307</v>
      </c>
      <c r="DX156" s="72">
        <f t="shared" si="118"/>
        <v>0</v>
      </c>
      <c r="DY156" s="72">
        <f t="shared" si="119"/>
        <v>0</v>
      </c>
      <c r="DZ156" s="73">
        <f t="shared" si="120"/>
        <v>0.1453746922</v>
      </c>
      <c r="EA156" s="74">
        <f t="shared" si="121"/>
        <v>0.1453746922</v>
      </c>
      <c r="EB156" s="75">
        <f t="shared" si="122"/>
        <v>3.92511669</v>
      </c>
      <c r="EC156" s="75">
        <f t="shared" si="123"/>
        <v>0</v>
      </c>
      <c r="ED156" s="75">
        <f t="shared" si="124"/>
        <v>0</v>
      </c>
      <c r="EE156" s="75">
        <f t="shared" si="125"/>
        <v>3.92511669</v>
      </c>
      <c r="EF156" s="76">
        <f t="shared" ref="EF156:EG156" si="2680">CH156+CR156+DD156+DR156+EB156</f>
        <v>452.6722698</v>
      </c>
      <c r="EG156" s="76">
        <f t="shared" si="2680"/>
        <v>0</v>
      </c>
      <c r="EH156" s="76">
        <f t="shared" si="127"/>
        <v>0</v>
      </c>
      <c r="EI156" s="77">
        <f t="shared" si="128"/>
        <v>452.6722698</v>
      </c>
      <c r="EJ156" s="50">
        <f t="shared" si="129"/>
        <v>0</v>
      </c>
      <c r="EK156" s="72">
        <f t="shared" si="130"/>
        <v>0</v>
      </c>
      <c r="EL156" s="72">
        <f t="shared" si="131"/>
        <v>0</v>
      </c>
      <c r="EM156" s="72">
        <f t="shared" si="132"/>
        <v>0</v>
      </c>
      <c r="EN156" s="73">
        <f t="shared" si="133"/>
        <v>21.27609621</v>
      </c>
      <c r="EO156" s="74">
        <f t="shared" si="134"/>
        <v>21.27609621</v>
      </c>
      <c r="EP156" s="75">
        <f t="shared" si="135"/>
        <v>110.5538389</v>
      </c>
      <c r="EQ156" s="75">
        <f t="shared" si="136"/>
        <v>0</v>
      </c>
      <c r="ER156" s="75">
        <f t="shared" si="137"/>
        <v>0</v>
      </c>
      <c r="ES156" s="75">
        <f t="shared" si="138"/>
        <v>110.5538389</v>
      </c>
      <c r="ET156" s="76">
        <f t="shared" ref="ET156:EU156" si="2681">BV156+EP156</f>
        <v>205.0888305</v>
      </c>
      <c r="EU156" s="76">
        <f t="shared" si="2681"/>
        <v>0</v>
      </c>
      <c r="EV156" s="76">
        <f t="shared" si="140"/>
        <v>0</v>
      </c>
      <c r="EW156" s="77">
        <f t="shared" si="141"/>
        <v>205.0888305</v>
      </c>
      <c r="EX156" s="50">
        <f t="shared" si="142"/>
        <v>0</v>
      </c>
      <c r="EY156" s="72">
        <f t="shared" si="143"/>
        <v>0</v>
      </c>
      <c r="EZ156" s="72">
        <f t="shared" si="144"/>
        <v>0</v>
      </c>
      <c r="FA156" s="72">
        <f t="shared" si="145"/>
        <v>0</v>
      </c>
      <c r="FB156" s="73">
        <f t="shared" si="146"/>
        <v>5.897220088</v>
      </c>
      <c r="FC156" s="74">
        <f t="shared" si="147"/>
        <v>5.897220088</v>
      </c>
      <c r="FD156" s="75">
        <f t="shared" si="148"/>
        <v>1.560208895</v>
      </c>
      <c r="FE156" s="75">
        <f t="shared" si="149"/>
        <v>0</v>
      </c>
      <c r="FF156" s="75">
        <f t="shared" si="150"/>
        <v>0</v>
      </c>
      <c r="FG156" s="75">
        <f t="shared" si="151"/>
        <v>1.560208895</v>
      </c>
      <c r="FH156" s="50">
        <f t="shared" si="152"/>
        <v>0</v>
      </c>
      <c r="FI156" s="72">
        <f t="shared" si="153"/>
        <v>0</v>
      </c>
      <c r="FJ156" s="72">
        <f t="shared" si="154"/>
        <v>0</v>
      </c>
      <c r="FK156" s="72">
        <f t="shared" si="155"/>
        <v>0</v>
      </c>
      <c r="FL156" s="73">
        <f t="shared" si="156"/>
        <v>6.077170951</v>
      </c>
      <c r="FM156" s="74">
        <f t="shared" si="157"/>
        <v>6.077170951</v>
      </c>
      <c r="FN156" s="75">
        <f t="shared" si="158"/>
        <v>-6.077170951</v>
      </c>
      <c r="FO156" s="75">
        <f t="shared" si="159"/>
        <v>0</v>
      </c>
      <c r="FP156" s="75">
        <f t="shared" si="160"/>
        <v>3.141592654</v>
      </c>
      <c r="FQ156" s="75">
        <f t="shared" si="161"/>
        <v>6.077170951</v>
      </c>
      <c r="FR156" s="76">
        <f t="shared" si="162"/>
        <v>9.36492762</v>
      </c>
      <c r="FS156" s="76">
        <f t="shared" si="163"/>
        <v>0</v>
      </c>
      <c r="FT156" s="76">
        <f t="shared" si="164"/>
        <v>0</v>
      </c>
      <c r="FU156" s="77">
        <f t="shared" si="165"/>
        <v>9.36492762</v>
      </c>
      <c r="FV156" s="50">
        <f t="shared" si="166"/>
        <v>0</v>
      </c>
      <c r="FW156" s="50">
        <f t="shared" si="167"/>
        <v>0</v>
      </c>
      <c r="FX156" s="72">
        <f t="shared" si="168"/>
        <v>0</v>
      </c>
      <c r="FY156" s="72">
        <f t="shared" si="169"/>
        <v>0</v>
      </c>
      <c r="FZ156" s="72">
        <f t="shared" si="170"/>
        <v>0</v>
      </c>
      <c r="GA156" s="73">
        <f t="shared" si="171"/>
        <v>9.36492762</v>
      </c>
      <c r="GB156" s="73">
        <f t="shared" si="172"/>
        <v>0.6409398146</v>
      </c>
      <c r="GC156" s="74">
        <f t="shared" si="173"/>
        <v>6.002354973</v>
      </c>
      <c r="GD156" s="75">
        <f t="shared" si="174"/>
        <v>0.6669283303</v>
      </c>
      <c r="GE156" s="75">
        <f t="shared" si="175"/>
        <v>0</v>
      </c>
      <c r="GF156" s="75">
        <f t="shared" si="176"/>
        <v>0</v>
      </c>
      <c r="GG156" s="75">
        <f t="shared" si="177"/>
        <v>0.6669283303</v>
      </c>
      <c r="GH156" s="78">
        <f t="shared" si="178"/>
        <v>-0.5</v>
      </c>
      <c r="GI156" s="78">
        <f t="shared" si="179"/>
        <v>-0.8660254038</v>
      </c>
      <c r="GJ156" s="78">
        <f t="shared" si="180"/>
        <v>-2.094395102</v>
      </c>
      <c r="GK156" s="78">
        <f t="shared" si="181"/>
        <v>1</v>
      </c>
      <c r="GL156" s="79">
        <f t="shared" si="182"/>
        <v>-0.5</v>
      </c>
      <c r="GM156" s="79">
        <f t="shared" si="183"/>
        <v>0.8660254038</v>
      </c>
      <c r="GN156" s="79">
        <f t="shared" si="184"/>
        <v>2.094395102</v>
      </c>
      <c r="GO156" s="79">
        <f t="shared" si="185"/>
        <v>1</v>
      </c>
      <c r="GP156" s="50">
        <f t="shared" si="186"/>
        <v>-2.094395102</v>
      </c>
      <c r="GQ156" s="50">
        <f t="shared" si="187"/>
        <v>0</v>
      </c>
      <c r="GR156" s="72">
        <f t="shared" si="188"/>
        <v>-2.094395102</v>
      </c>
      <c r="GS156" s="72">
        <f t="shared" si="189"/>
        <v>-2.094395102</v>
      </c>
      <c r="GT156" s="72">
        <f t="shared" si="190"/>
        <v>-2.094395102</v>
      </c>
      <c r="GU156" s="73">
        <f t="shared" si="191"/>
        <v>1</v>
      </c>
      <c r="GV156" s="73">
        <f t="shared" si="192"/>
        <v>1.560208895</v>
      </c>
      <c r="GW156" s="74">
        <f t="shared" si="193"/>
        <v>1.560208895</v>
      </c>
      <c r="GX156" s="75">
        <f t="shared" si="194"/>
        <v>-0.7801044476</v>
      </c>
      <c r="GY156" s="75">
        <f t="shared" si="195"/>
        <v>-1.351180538</v>
      </c>
      <c r="GZ156" s="75">
        <f t="shared" si="196"/>
        <v>-2.094395102</v>
      </c>
      <c r="HA156" s="75">
        <f t="shared" si="197"/>
        <v>1.560208895</v>
      </c>
      <c r="HB156" s="50">
        <f t="shared" si="198"/>
        <v>2.094395102</v>
      </c>
      <c r="HC156" s="50">
        <f t="shared" si="199"/>
        <v>0</v>
      </c>
      <c r="HD156" s="72">
        <f t="shared" si="200"/>
        <v>2.094395102</v>
      </c>
      <c r="HE156" s="72">
        <f t="shared" si="201"/>
        <v>2.094395102</v>
      </c>
      <c r="HF156" s="72">
        <f t="shared" si="202"/>
        <v>2.094395102</v>
      </c>
      <c r="HG156" s="73">
        <f t="shared" si="203"/>
        <v>1</v>
      </c>
      <c r="HH156" s="73">
        <f t="shared" si="204"/>
        <v>0.6669283303</v>
      </c>
      <c r="HI156" s="74">
        <f t="shared" si="205"/>
        <v>0.6669283303</v>
      </c>
      <c r="HJ156" s="75">
        <f t="shared" si="206"/>
        <v>-0.3334641652</v>
      </c>
      <c r="HK156" s="75">
        <f t="shared" si="207"/>
        <v>0.5775768766</v>
      </c>
      <c r="HL156" s="75">
        <f t="shared" si="208"/>
        <v>2.094395102</v>
      </c>
      <c r="HM156" s="75">
        <f t="shared" si="209"/>
        <v>0.6669283303</v>
      </c>
      <c r="HN156" s="50">
        <f t="shared" si="210"/>
        <v>2.094395102</v>
      </c>
      <c r="HO156" s="50">
        <f t="shared" si="211"/>
        <v>0</v>
      </c>
      <c r="HP156" s="72">
        <f t="shared" si="212"/>
        <v>2.094395102</v>
      </c>
      <c r="HQ156" s="72">
        <f t="shared" si="213"/>
        <v>2.094395102</v>
      </c>
      <c r="HR156" s="72">
        <f t="shared" si="214"/>
        <v>2.094395102</v>
      </c>
      <c r="HS156" s="73">
        <f t="shared" si="215"/>
        <v>1</v>
      </c>
      <c r="HT156" s="73">
        <f t="shared" si="216"/>
        <v>1.560208895</v>
      </c>
      <c r="HU156" s="74">
        <f t="shared" si="217"/>
        <v>1.560208895</v>
      </c>
      <c r="HV156" s="75">
        <f t="shared" si="218"/>
        <v>-0.7801044476</v>
      </c>
      <c r="HW156" s="75">
        <f t="shared" si="219"/>
        <v>1.351180538</v>
      </c>
      <c r="HX156" s="75">
        <f t="shared" si="220"/>
        <v>2.094395102</v>
      </c>
      <c r="HY156" s="75">
        <f t="shared" si="221"/>
        <v>1.560208895</v>
      </c>
      <c r="HZ156" s="50">
        <f t="shared" si="222"/>
        <v>-2.094395102</v>
      </c>
      <c r="IA156" s="50">
        <f t="shared" si="223"/>
        <v>0</v>
      </c>
      <c r="IB156" s="72">
        <f t="shared" si="224"/>
        <v>-2.094395102</v>
      </c>
      <c r="IC156" s="72">
        <f t="shared" si="225"/>
        <v>-2.094395102</v>
      </c>
      <c r="ID156" s="72">
        <f t="shared" si="226"/>
        <v>-2.094395102</v>
      </c>
      <c r="IE156" s="73">
        <f t="shared" si="227"/>
        <v>1</v>
      </c>
      <c r="IF156" s="73">
        <f t="shared" si="228"/>
        <v>0.6669283303</v>
      </c>
      <c r="IG156" s="74">
        <f t="shared" si="229"/>
        <v>0.6669283303</v>
      </c>
      <c r="IH156" s="75">
        <f t="shared" si="230"/>
        <v>-0.3334641652</v>
      </c>
      <c r="II156" s="75">
        <f t="shared" si="231"/>
        <v>-0.5775768766</v>
      </c>
      <c r="IJ156" s="75">
        <f t="shared" si="232"/>
        <v>-2.094395102</v>
      </c>
      <c r="IK156" s="75">
        <f t="shared" si="233"/>
        <v>0.6669283303</v>
      </c>
    </row>
    <row r="157" ht="12.75" customHeight="1">
      <c r="A157" s="80">
        <f>'Cubic Input'!P161</f>
        <v>0.1421007032</v>
      </c>
      <c r="B157" s="80">
        <f>'Cubic Input'!Q161</f>
        <v>0.2261231697</v>
      </c>
      <c r="C157" s="80">
        <f>'Cubic Input'!R161</f>
        <v>0.7738621203</v>
      </c>
      <c r="D157" s="80">
        <f>'Cubic Input'!S161</f>
        <v>0.01865876484</v>
      </c>
      <c r="E157" s="80">
        <f t="shared" ref="E157:H157" si="2682">0</f>
        <v>0</v>
      </c>
      <c r="F157" s="80">
        <f t="shared" si="2682"/>
        <v>0</v>
      </c>
      <c r="G157" s="80">
        <f t="shared" si="2682"/>
        <v>0</v>
      </c>
      <c r="H157" s="81">
        <f t="shared" si="2682"/>
        <v>0</v>
      </c>
      <c r="I157" s="65">
        <f>'Cubic Input'!M161</f>
        <v>-0.04097030542</v>
      </c>
      <c r="J157" s="66">
        <f t="shared" si="27"/>
        <v>-0.02428086796</v>
      </c>
      <c r="K157" s="66">
        <f t="shared" si="28"/>
        <v>-0.7835036575</v>
      </c>
      <c r="L157" s="67">
        <f t="shared" si="29"/>
        <v>-0.02428086796</v>
      </c>
      <c r="M157" s="67">
        <f t="shared" si="30"/>
        <v>0</v>
      </c>
      <c r="N157" s="68">
        <f t="shared" si="31"/>
        <v>-0.7835036575</v>
      </c>
      <c r="O157" s="68">
        <f t="shared" si="32"/>
        <v>-2.189507907</v>
      </c>
      <c r="P157" s="69">
        <f t="shared" si="33"/>
        <v>-0.7835036575</v>
      </c>
      <c r="Q157" s="69">
        <f t="shared" si="34"/>
        <v>2.189507907</v>
      </c>
      <c r="R157" s="70">
        <f t="shared" ref="R157:U157" si="2683">ATAN2(A157,E157)</f>
        <v>0</v>
      </c>
      <c r="S157" s="70">
        <f t="shared" si="2683"/>
        <v>0</v>
      </c>
      <c r="T157" s="70">
        <f t="shared" si="2683"/>
        <v>0</v>
      </c>
      <c r="U157" s="70">
        <f t="shared" si="2683"/>
        <v>0</v>
      </c>
      <c r="V157" s="70">
        <f t="shared" ref="V157:Y157" si="2684">SQRT(POWER(A157,2)+POWER(E157,2))</f>
        <v>0.1421007032</v>
      </c>
      <c r="W157" s="70">
        <f t="shared" si="2684"/>
        <v>0.2261231697</v>
      </c>
      <c r="X157" s="70">
        <f t="shared" si="2684"/>
        <v>0.7738621203</v>
      </c>
      <c r="Y157" s="70">
        <f t="shared" si="2684"/>
        <v>0.01865876484</v>
      </c>
      <c r="Z157" s="71">
        <f t="shared" ref="Z157:AC157" si="2685">R157-$R157</f>
        <v>0</v>
      </c>
      <c r="AA157" s="71">
        <f t="shared" si="2685"/>
        <v>0</v>
      </c>
      <c r="AB157" s="71">
        <f t="shared" si="2685"/>
        <v>0</v>
      </c>
      <c r="AC157" s="71">
        <f t="shared" si="2685"/>
        <v>0</v>
      </c>
      <c r="AD157" s="71">
        <f t="shared" ref="AD157:AG157" si="2686">V157/$V157</f>
        <v>1</v>
      </c>
      <c r="AE157" s="71">
        <f t="shared" si="2686"/>
        <v>1.591288183</v>
      </c>
      <c r="AF157" s="71">
        <f t="shared" si="2686"/>
        <v>5.445871154</v>
      </c>
      <c r="AG157" s="71">
        <f t="shared" si="2686"/>
        <v>0.1313066327</v>
      </c>
      <c r="AH157" s="80">
        <f t="shared" ref="AH157:AK157" si="2687">AD157*COS(Z157)</f>
        <v>1</v>
      </c>
      <c r="AI157" s="80">
        <f t="shared" si="2687"/>
        <v>1.591288183</v>
      </c>
      <c r="AJ157" s="80">
        <f t="shared" si="2687"/>
        <v>5.445871154</v>
      </c>
      <c r="AK157" s="80">
        <f t="shared" si="2687"/>
        <v>0.1313066327</v>
      </c>
      <c r="AL157" s="80">
        <f t="shared" ref="AL157:AO157" si="2688">AD157*SIN(Z157)</f>
        <v>0</v>
      </c>
      <c r="AM157" s="80">
        <f t="shared" si="2688"/>
        <v>0</v>
      </c>
      <c r="AN157" s="80">
        <f t="shared" si="2688"/>
        <v>0</v>
      </c>
      <c r="AO157" s="80">
        <f t="shared" si="2688"/>
        <v>0</v>
      </c>
      <c r="AP157" s="50">
        <f t="shared" si="41"/>
        <v>0</v>
      </c>
      <c r="AQ157" s="72">
        <f t="shared" si="42"/>
        <v>0</v>
      </c>
      <c r="AR157" s="72">
        <f t="shared" si="43"/>
        <v>0</v>
      </c>
      <c r="AS157" s="72">
        <f t="shared" si="44"/>
        <v>0</v>
      </c>
      <c r="AT157" s="73">
        <f t="shared" si="45"/>
        <v>4.029456884</v>
      </c>
      <c r="AU157" s="74">
        <f t="shared" si="46"/>
        <v>4.029456884</v>
      </c>
      <c r="AV157" s="75">
        <f t="shared" si="47"/>
        <v>-8.058913768</v>
      </c>
      <c r="AW157" s="75">
        <f t="shared" si="48"/>
        <v>0</v>
      </c>
      <c r="AX157" s="75">
        <f t="shared" si="49"/>
        <v>3.141592654</v>
      </c>
      <c r="AY157" s="75">
        <f t="shared" si="50"/>
        <v>8.058913768</v>
      </c>
      <c r="AZ157" s="50">
        <f t="shared" ref="AZ157:BA157" si="2689">AZ$1*AA157</f>
        <v>0</v>
      </c>
      <c r="BA157" s="50">
        <f t="shared" si="2689"/>
        <v>0</v>
      </c>
      <c r="BB157" s="72">
        <f t="shared" si="52"/>
        <v>0</v>
      </c>
      <c r="BC157" s="72">
        <f t="shared" si="53"/>
        <v>0</v>
      </c>
      <c r="BD157" s="72">
        <f t="shared" si="54"/>
        <v>0</v>
      </c>
      <c r="BE157" s="73">
        <f t="shared" ref="BE157:BF157" si="2690">POWER(AE157,BE$1)</f>
        <v>1.591288183</v>
      </c>
      <c r="BF157" s="73">
        <f t="shared" si="2690"/>
        <v>5.445871154</v>
      </c>
      <c r="BG157" s="74">
        <f t="shared" si="56"/>
        <v>8.665950414</v>
      </c>
      <c r="BH157" s="75">
        <f t="shared" si="57"/>
        <v>77.99355372</v>
      </c>
      <c r="BI157" s="75">
        <f t="shared" si="58"/>
        <v>0</v>
      </c>
      <c r="BJ157" s="75">
        <f t="shared" si="59"/>
        <v>0</v>
      </c>
      <c r="BK157" s="75">
        <f t="shared" si="60"/>
        <v>77.99355372</v>
      </c>
      <c r="BL157" s="50">
        <f t="shared" si="61"/>
        <v>0</v>
      </c>
      <c r="BM157" s="72">
        <f t="shared" si="62"/>
        <v>0</v>
      </c>
      <c r="BN157" s="72">
        <f t="shared" si="63"/>
        <v>0</v>
      </c>
      <c r="BO157" s="72">
        <f t="shared" si="64"/>
        <v>0</v>
      </c>
      <c r="BP157" s="73">
        <f t="shared" si="65"/>
        <v>0.1313066327</v>
      </c>
      <c r="BQ157" s="74">
        <f t="shared" si="66"/>
        <v>0.1313066327</v>
      </c>
      <c r="BR157" s="75">
        <f t="shared" si="67"/>
        <v>-3.545279084</v>
      </c>
      <c r="BS157" s="75">
        <f t="shared" si="68"/>
        <v>0</v>
      </c>
      <c r="BT157" s="75">
        <f t="shared" si="69"/>
        <v>3.141592654</v>
      </c>
      <c r="BU157" s="75">
        <f t="shared" si="70"/>
        <v>3.545279084</v>
      </c>
      <c r="BV157" s="76">
        <f t="shared" ref="BV157:BW157" si="2691">AV157+BH157+BR157</f>
        <v>66.38936087</v>
      </c>
      <c r="BW157" s="76">
        <f t="shared" si="2691"/>
        <v>0</v>
      </c>
      <c r="BX157" s="76">
        <f t="shared" si="72"/>
        <v>0</v>
      </c>
      <c r="BY157" s="77">
        <f t="shared" si="73"/>
        <v>66.38936087</v>
      </c>
      <c r="BZ157" s="50">
        <f t="shared" ref="BZ157:CA157" si="2692">BZ$1*AA157</f>
        <v>0</v>
      </c>
      <c r="CA157" s="50">
        <f t="shared" si="2692"/>
        <v>0</v>
      </c>
      <c r="CB157" s="72">
        <f t="shared" si="75"/>
        <v>0</v>
      </c>
      <c r="CC157" s="72">
        <f t="shared" si="76"/>
        <v>0</v>
      </c>
      <c r="CD157" s="72">
        <f t="shared" si="77"/>
        <v>0</v>
      </c>
      <c r="CE157" s="73">
        <f t="shared" ref="CE157:CF157" si="2693">POWER(AE157,CE$1)</f>
        <v>2.532198081</v>
      </c>
      <c r="CF157" s="73">
        <f t="shared" si="2693"/>
        <v>29.65751263</v>
      </c>
      <c r="CG157" s="74">
        <f t="shared" si="79"/>
        <v>75.09869658</v>
      </c>
      <c r="CH157" s="75">
        <f t="shared" si="80"/>
        <v>-75.09869658</v>
      </c>
      <c r="CI157" s="75">
        <f t="shared" si="81"/>
        <v>0</v>
      </c>
      <c r="CJ157" s="75">
        <f t="shared" si="82"/>
        <v>3.141592654</v>
      </c>
      <c r="CK157" s="75">
        <f t="shared" si="83"/>
        <v>75.09869658</v>
      </c>
      <c r="CL157" s="50">
        <f t="shared" si="84"/>
        <v>0</v>
      </c>
      <c r="CM157" s="72">
        <f t="shared" si="85"/>
        <v>0</v>
      </c>
      <c r="CN157" s="72">
        <f t="shared" si="86"/>
        <v>0</v>
      </c>
      <c r="CO157" s="72">
        <f t="shared" si="87"/>
        <v>0</v>
      </c>
      <c r="CP157" s="73">
        <f t="shared" si="88"/>
        <v>161.5109925</v>
      </c>
      <c r="CQ157" s="74">
        <f t="shared" si="89"/>
        <v>161.5109925</v>
      </c>
      <c r="CR157" s="75">
        <f t="shared" si="90"/>
        <v>646.0439701</v>
      </c>
      <c r="CS157" s="75">
        <f t="shared" si="91"/>
        <v>0</v>
      </c>
      <c r="CT157" s="75">
        <f t="shared" si="92"/>
        <v>0</v>
      </c>
      <c r="CU157" s="75">
        <f t="shared" si="93"/>
        <v>646.0439701</v>
      </c>
      <c r="CV157" s="50">
        <f t="shared" si="94"/>
        <v>0</v>
      </c>
      <c r="CW157" s="50">
        <f t="shared" si="95"/>
        <v>0</v>
      </c>
      <c r="CX157" s="72">
        <f t="shared" si="96"/>
        <v>0</v>
      </c>
      <c r="CY157" s="72">
        <f t="shared" si="97"/>
        <v>0</v>
      </c>
      <c r="CZ157" s="72">
        <f t="shared" si="98"/>
        <v>0</v>
      </c>
      <c r="DA157" s="73">
        <f t="shared" si="99"/>
        <v>4.029456884</v>
      </c>
      <c r="DB157" s="73">
        <f t="shared" si="100"/>
        <v>0.1313066327</v>
      </c>
      <c r="DC157" s="74">
        <f t="shared" si="101"/>
        <v>0.5290944153</v>
      </c>
      <c r="DD157" s="75">
        <f t="shared" si="102"/>
        <v>2.116377661</v>
      </c>
      <c r="DE157" s="75">
        <f t="shared" si="103"/>
        <v>0</v>
      </c>
      <c r="DF157" s="75">
        <f t="shared" si="104"/>
        <v>0</v>
      </c>
      <c r="DG157" s="75">
        <f t="shared" si="105"/>
        <v>2.116377661</v>
      </c>
      <c r="DH157" s="50">
        <f t="shared" ref="DH157:DJ157" si="2694">DH$1*AA157</f>
        <v>0</v>
      </c>
      <c r="DI157" s="50">
        <f t="shared" si="2694"/>
        <v>0</v>
      </c>
      <c r="DJ157" s="50">
        <f t="shared" si="2694"/>
        <v>0</v>
      </c>
      <c r="DK157" s="72">
        <f t="shared" si="107"/>
        <v>0</v>
      </c>
      <c r="DL157" s="72">
        <f t="shared" si="108"/>
        <v>0</v>
      </c>
      <c r="DM157" s="72">
        <f t="shared" si="109"/>
        <v>0</v>
      </c>
      <c r="DN157" s="73">
        <f t="shared" ref="DN157:DP157" si="2695">POWER(AE157,DN$1)</f>
        <v>1.591288183</v>
      </c>
      <c r="DO157" s="73">
        <f t="shared" si="2695"/>
        <v>5.445871154</v>
      </c>
      <c r="DP157" s="73">
        <f t="shared" si="2695"/>
        <v>0.1313066327</v>
      </c>
      <c r="DQ157" s="74">
        <f t="shared" si="111"/>
        <v>1.137896768</v>
      </c>
      <c r="DR157" s="75">
        <f t="shared" si="112"/>
        <v>-20.48214183</v>
      </c>
      <c r="DS157" s="75">
        <f t="shared" si="113"/>
        <v>0</v>
      </c>
      <c r="DT157" s="75">
        <f t="shared" si="114"/>
        <v>3.141592654</v>
      </c>
      <c r="DU157" s="75">
        <f t="shared" si="115"/>
        <v>20.48214183</v>
      </c>
      <c r="DV157" s="50">
        <f t="shared" si="116"/>
        <v>0</v>
      </c>
      <c r="DW157" s="72">
        <f t="shared" si="117"/>
        <v>0</v>
      </c>
      <c r="DX157" s="72">
        <f t="shared" si="118"/>
        <v>0</v>
      </c>
      <c r="DY157" s="72">
        <f t="shared" si="119"/>
        <v>0</v>
      </c>
      <c r="DZ157" s="73">
        <f t="shared" si="120"/>
        <v>0.0172414318</v>
      </c>
      <c r="EA157" s="74">
        <f t="shared" si="121"/>
        <v>0.0172414318</v>
      </c>
      <c r="EB157" s="75">
        <f t="shared" si="122"/>
        <v>0.4655186587</v>
      </c>
      <c r="EC157" s="75">
        <f t="shared" si="123"/>
        <v>0</v>
      </c>
      <c r="ED157" s="75">
        <f t="shared" si="124"/>
        <v>0</v>
      </c>
      <c r="EE157" s="75">
        <f t="shared" si="125"/>
        <v>0.4655186587</v>
      </c>
      <c r="EF157" s="76">
        <f t="shared" ref="EF157:EG157" si="2696">CH157+CR157+DD157+DR157+EB157</f>
        <v>553.045028</v>
      </c>
      <c r="EG157" s="76">
        <f t="shared" si="2696"/>
        <v>0</v>
      </c>
      <c r="EH157" s="76">
        <f t="shared" si="127"/>
        <v>0</v>
      </c>
      <c r="EI157" s="77">
        <f t="shared" si="128"/>
        <v>553.045028</v>
      </c>
      <c r="EJ157" s="50">
        <f t="shared" si="129"/>
        <v>0</v>
      </c>
      <c r="EK157" s="72">
        <f t="shared" si="130"/>
        <v>0</v>
      </c>
      <c r="EL157" s="72">
        <f t="shared" si="131"/>
        <v>0</v>
      </c>
      <c r="EM157" s="72">
        <f t="shared" si="132"/>
        <v>0</v>
      </c>
      <c r="EN157" s="73">
        <f t="shared" si="133"/>
        <v>23.51690941</v>
      </c>
      <c r="EO157" s="74">
        <f t="shared" si="134"/>
        <v>23.51690941</v>
      </c>
      <c r="EP157" s="75">
        <f t="shared" si="135"/>
        <v>122.1974458</v>
      </c>
      <c r="EQ157" s="75">
        <f t="shared" si="136"/>
        <v>0</v>
      </c>
      <c r="ER157" s="75">
        <f t="shared" si="137"/>
        <v>0</v>
      </c>
      <c r="ES157" s="75">
        <f t="shared" si="138"/>
        <v>122.1974458</v>
      </c>
      <c r="ET157" s="76">
        <f t="shared" ref="ET157:EU157" si="2697">BV157+EP157</f>
        <v>188.5868067</v>
      </c>
      <c r="EU157" s="76">
        <f t="shared" si="2697"/>
        <v>0</v>
      </c>
      <c r="EV157" s="76">
        <f t="shared" si="140"/>
        <v>0</v>
      </c>
      <c r="EW157" s="77">
        <f t="shared" si="141"/>
        <v>188.5868067</v>
      </c>
      <c r="EX157" s="50">
        <f t="shared" si="142"/>
        <v>0</v>
      </c>
      <c r="EY157" s="72">
        <f t="shared" si="143"/>
        <v>0</v>
      </c>
      <c r="EZ157" s="72">
        <f t="shared" si="144"/>
        <v>0</v>
      </c>
      <c r="FA157" s="72">
        <f t="shared" si="145"/>
        <v>0</v>
      </c>
      <c r="FB157" s="73">
        <f t="shared" si="146"/>
        <v>5.734608431</v>
      </c>
      <c r="FC157" s="74">
        <f t="shared" si="147"/>
        <v>5.734608431</v>
      </c>
      <c r="FD157" s="75">
        <f t="shared" si="148"/>
        <v>1.517187243</v>
      </c>
      <c r="FE157" s="75">
        <f t="shared" si="149"/>
        <v>0</v>
      </c>
      <c r="FF157" s="75">
        <f t="shared" si="150"/>
        <v>0</v>
      </c>
      <c r="FG157" s="75">
        <f t="shared" si="151"/>
        <v>1.517187243</v>
      </c>
      <c r="FH157" s="50">
        <f t="shared" si="152"/>
        <v>0</v>
      </c>
      <c r="FI157" s="72">
        <f t="shared" si="153"/>
        <v>0</v>
      </c>
      <c r="FJ157" s="72">
        <f t="shared" si="154"/>
        <v>0</v>
      </c>
      <c r="FK157" s="72">
        <f t="shared" si="155"/>
        <v>0</v>
      </c>
      <c r="FL157" s="73">
        <f t="shared" si="156"/>
        <v>2.532198081</v>
      </c>
      <c r="FM157" s="74">
        <f t="shared" si="157"/>
        <v>2.532198081</v>
      </c>
      <c r="FN157" s="75">
        <f t="shared" si="158"/>
        <v>-2.532198081</v>
      </c>
      <c r="FO157" s="75">
        <f t="shared" si="159"/>
        <v>0</v>
      </c>
      <c r="FP157" s="75">
        <f t="shared" si="160"/>
        <v>3.141592654</v>
      </c>
      <c r="FQ157" s="75">
        <f t="shared" si="161"/>
        <v>2.532198081</v>
      </c>
      <c r="FR157" s="76">
        <f t="shared" si="162"/>
        <v>13.80541538</v>
      </c>
      <c r="FS157" s="76">
        <f t="shared" si="163"/>
        <v>0</v>
      </c>
      <c r="FT157" s="76">
        <f t="shared" si="164"/>
        <v>0</v>
      </c>
      <c r="FU157" s="77">
        <f t="shared" si="165"/>
        <v>13.80541538</v>
      </c>
      <c r="FV157" s="50">
        <f t="shared" si="166"/>
        <v>0</v>
      </c>
      <c r="FW157" s="50">
        <f t="shared" si="167"/>
        <v>0</v>
      </c>
      <c r="FX157" s="72">
        <f t="shared" si="168"/>
        <v>0</v>
      </c>
      <c r="FY157" s="72">
        <f t="shared" si="169"/>
        <v>0</v>
      </c>
      <c r="FZ157" s="72">
        <f t="shared" si="170"/>
        <v>0</v>
      </c>
      <c r="GA157" s="73">
        <f t="shared" si="171"/>
        <v>13.80541538</v>
      </c>
      <c r="GB157" s="73">
        <f t="shared" si="172"/>
        <v>0.6591144269</v>
      </c>
      <c r="GC157" s="74">
        <f t="shared" si="173"/>
        <v>9.099348447</v>
      </c>
      <c r="GD157" s="75">
        <f t="shared" si="174"/>
        <v>1.011038716</v>
      </c>
      <c r="GE157" s="75">
        <f t="shared" si="175"/>
        <v>0</v>
      </c>
      <c r="GF157" s="75">
        <f t="shared" si="176"/>
        <v>0</v>
      </c>
      <c r="GG157" s="75">
        <f t="shared" si="177"/>
        <v>1.011038716</v>
      </c>
      <c r="GH157" s="78">
        <f t="shared" si="178"/>
        <v>-0.5</v>
      </c>
      <c r="GI157" s="78">
        <f t="shared" si="179"/>
        <v>-0.8660254038</v>
      </c>
      <c r="GJ157" s="78">
        <f t="shared" si="180"/>
        <v>-2.094395102</v>
      </c>
      <c r="GK157" s="78">
        <f t="shared" si="181"/>
        <v>1</v>
      </c>
      <c r="GL157" s="79">
        <f t="shared" si="182"/>
        <v>-0.5</v>
      </c>
      <c r="GM157" s="79">
        <f t="shared" si="183"/>
        <v>0.8660254038</v>
      </c>
      <c r="GN157" s="79">
        <f t="shared" si="184"/>
        <v>2.094395102</v>
      </c>
      <c r="GO157" s="79">
        <f t="shared" si="185"/>
        <v>1</v>
      </c>
      <c r="GP157" s="50">
        <f t="shared" si="186"/>
        <v>-2.094395102</v>
      </c>
      <c r="GQ157" s="50">
        <f t="shared" si="187"/>
        <v>0</v>
      </c>
      <c r="GR157" s="72">
        <f t="shared" si="188"/>
        <v>-2.094395102</v>
      </c>
      <c r="GS157" s="72">
        <f t="shared" si="189"/>
        <v>-2.094395102</v>
      </c>
      <c r="GT157" s="72">
        <f t="shared" si="190"/>
        <v>-2.094395102</v>
      </c>
      <c r="GU157" s="73">
        <f t="shared" si="191"/>
        <v>1</v>
      </c>
      <c r="GV157" s="73">
        <f t="shared" si="192"/>
        <v>1.517187243</v>
      </c>
      <c r="GW157" s="74">
        <f t="shared" si="193"/>
        <v>1.517187243</v>
      </c>
      <c r="GX157" s="75">
        <f t="shared" si="194"/>
        <v>-0.7585936214</v>
      </c>
      <c r="GY157" s="75">
        <f t="shared" si="195"/>
        <v>-1.313922694</v>
      </c>
      <c r="GZ157" s="75">
        <f t="shared" si="196"/>
        <v>-2.094395102</v>
      </c>
      <c r="HA157" s="75">
        <f t="shared" si="197"/>
        <v>1.517187243</v>
      </c>
      <c r="HB157" s="50">
        <f t="shared" si="198"/>
        <v>2.094395102</v>
      </c>
      <c r="HC157" s="50">
        <f t="shared" si="199"/>
        <v>0</v>
      </c>
      <c r="HD157" s="72">
        <f t="shared" si="200"/>
        <v>2.094395102</v>
      </c>
      <c r="HE157" s="72">
        <f t="shared" si="201"/>
        <v>2.094395102</v>
      </c>
      <c r="HF157" s="72">
        <f t="shared" si="202"/>
        <v>2.094395102</v>
      </c>
      <c r="HG157" s="73">
        <f t="shared" si="203"/>
        <v>1</v>
      </c>
      <c r="HH157" s="73">
        <f t="shared" si="204"/>
        <v>1.011038716</v>
      </c>
      <c r="HI157" s="74">
        <f t="shared" si="205"/>
        <v>1.011038716</v>
      </c>
      <c r="HJ157" s="75">
        <f t="shared" si="206"/>
        <v>-0.5055193582</v>
      </c>
      <c r="HK157" s="75">
        <f t="shared" si="207"/>
        <v>0.8755852125</v>
      </c>
      <c r="HL157" s="75">
        <f t="shared" si="208"/>
        <v>2.094395102</v>
      </c>
      <c r="HM157" s="75">
        <f t="shared" si="209"/>
        <v>1.011038716</v>
      </c>
      <c r="HN157" s="50">
        <f t="shared" si="210"/>
        <v>2.094395102</v>
      </c>
      <c r="HO157" s="50">
        <f t="shared" si="211"/>
        <v>0</v>
      </c>
      <c r="HP157" s="72">
        <f t="shared" si="212"/>
        <v>2.094395102</v>
      </c>
      <c r="HQ157" s="72">
        <f t="shared" si="213"/>
        <v>2.094395102</v>
      </c>
      <c r="HR157" s="72">
        <f t="shared" si="214"/>
        <v>2.094395102</v>
      </c>
      <c r="HS157" s="73">
        <f t="shared" si="215"/>
        <v>1</v>
      </c>
      <c r="HT157" s="73">
        <f t="shared" si="216"/>
        <v>1.517187243</v>
      </c>
      <c r="HU157" s="74">
        <f t="shared" si="217"/>
        <v>1.517187243</v>
      </c>
      <c r="HV157" s="75">
        <f t="shared" si="218"/>
        <v>-0.7585936214</v>
      </c>
      <c r="HW157" s="75">
        <f t="shared" si="219"/>
        <v>1.313922694</v>
      </c>
      <c r="HX157" s="75">
        <f t="shared" si="220"/>
        <v>2.094395102</v>
      </c>
      <c r="HY157" s="75">
        <f t="shared" si="221"/>
        <v>1.517187243</v>
      </c>
      <c r="HZ157" s="50">
        <f t="shared" si="222"/>
        <v>-2.094395102</v>
      </c>
      <c r="IA157" s="50">
        <f t="shared" si="223"/>
        <v>0</v>
      </c>
      <c r="IB157" s="72">
        <f t="shared" si="224"/>
        <v>-2.094395102</v>
      </c>
      <c r="IC157" s="72">
        <f t="shared" si="225"/>
        <v>-2.094395102</v>
      </c>
      <c r="ID157" s="72">
        <f t="shared" si="226"/>
        <v>-2.094395102</v>
      </c>
      <c r="IE157" s="73">
        <f t="shared" si="227"/>
        <v>1</v>
      </c>
      <c r="IF157" s="73">
        <f t="shared" si="228"/>
        <v>1.011038716</v>
      </c>
      <c r="IG157" s="74">
        <f t="shared" si="229"/>
        <v>1.011038716</v>
      </c>
      <c r="IH157" s="75">
        <f t="shared" si="230"/>
        <v>-0.5055193582</v>
      </c>
      <c r="II157" s="75">
        <f t="shared" si="231"/>
        <v>-0.8755852125</v>
      </c>
      <c r="IJ157" s="75">
        <f t="shared" si="232"/>
        <v>-2.094395102</v>
      </c>
      <c r="IK157" s="75">
        <f t="shared" si="233"/>
        <v>1.011038716</v>
      </c>
    </row>
    <row r="158" ht="12.75" customHeight="1">
      <c r="A158" s="80">
        <f>'Cubic Input'!P162</f>
        <v>0.1421007032</v>
      </c>
      <c r="B158" s="80">
        <f>'Cubic Input'!Q162</f>
        <v>0.274041953</v>
      </c>
      <c r="C158" s="80">
        <f>'Cubic Input'!R162</f>
        <v>0.7549837668</v>
      </c>
      <c r="D158" s="80">
        <f>'Cubic Input'!S162</f>
        <v>0.007181867775</v>
      </c>
      <c r="E158" s="80">
        <f t="shared" ref="E158:H158" si="2698">0</f>
        <v>0</v>
      </c>
      <c r="F158" s="80">
        <f t="shared" si="2698"/>
        <v>0</v>
      </c>
      <c r="G158" s="80">
        <f t="shared" si="2698"/>
        <v>0</v>
      </c>
      <c r="H158" s="81">
        <f t="shared" si="2698"/>
        <v>0</v>
      </c>
      <c r="I158" s="65">
        <f>'Cubic Input'!M162</f>
        <v>-0.00668518088</v>
      </c>
      <c r="J158" s="66">
        <f t="shared" si="27"/>
        <v>-0.009545521872</v>
      </c>
      <c r="K158" s="66">
        <f t="shared" si="28"/>
        <v>-0.9594798672</v>
      </c>
      <c r="L158" s="67">
        <f t="shared" si="29"/>
        <v>-0.009545521872</v>
      </c>
      <c r="M158" s="67">
        <f t="shared" si="30"/>
        <v>0</v>
      </c>
      <c r="N158" s="68">
        <f t="shared" si="31"/>
        <v>-0.9594798672</v>
      </c>
      <c r="O158" s="68">
        <f t="shared" si="32"/>
        <v>-2.091434945</v>
      </c>
      <c r="P158" s="69">
        <f t="shared" si="33"/>
        <v>-0.9594798672</v>
      </c>
      <c r="Q158" s="69">
        <f t="shared" si="34"/>
        <v>2.091434945</v>
      </c>
      <c r="R158" s="70">
        <f t="shared" ref="R158:U158" si="2699">ATAN2(A158,E158)</f>
        <v>0</v>
      </c>
      <c r="S158" s="70">
        <f t="shared" si="2699"/>
        <v>0</v>
      </c>
      <c r="T158" s="70">
        <f t="shared" si="2699"/>
        <v>0</v>
      </c>
      <c r="U158" s="70">
        <f t="shared" si="2699"/>
        <v>0</v>
      </c>
      <c r="V158" s="70">
        <f t="shared" ref="V158:Y158" si="2700">SQRT(POWER(A158,2)+POWER(E158,2))</f>
        <v>0.1421007032</v>
      </c>
      <c r="W158" s="70">
        <f t="shared" si="2700"/>
        <v>0.274041953</v>
      </c>
      <c r="X158" s="70">
        <f t="shared" si="2700"/>
        <v>0.7549837668</v>
      </c>
      <c r="Y158" s="70">
        <f t="shared" si="2700"/>
        <v>0.007181867775</v>
      </c>
      <c r="Z158" s="71">
        <f t="shared" ref="Z158:AC158" si="2701">R158-$R158</f>
        <v>0</v>
      </c>
      <c r="AA158" s="71">
        <f t="shared" si="2701"/>
        <v>0</v>
      </c>
      <c r="AB158" s="71">
        <f t="shared" si="2701"/>
        <v>0</v>
      </c>
      <c r="AC158" s="71">
        <f t="shared" si="2701"/>
        <v>0</v>
      </c>
      <c r="AD158" s="71">
        <f t="shared" ref="AD158:AG158" si="2702">V158/$V158</f>
        <v>1</v>
      </c>
      <c r="AE158" s="71">
        <f t="shared" si="2702"/>
        <v>1.928505256</v>
      </c>
      <c r="AF158" s="71">
        <f t="shared" si="2702"/>
        <v>5.313019219</v>
      </c>
      <c r="AG158" s="71">
        <f t="shared" si="2702"/>
        <v>0.05054069133</v>
      </c>
      <c r="AH158" s="80">
        <f t="shared" ref="AH158:AK158" si="2703">AD158*COS(Z158)</f>
        <v>1</v>
      </c>
      <c r="AI158" s="80">
        <f t="shared" si="2703"/>
        <v>1.928505256</v>
      </c>
      <c r="AJ158" s="80">
        <f t="shared" si="2703"/>
        <v>5.313019219</v>
      </c>
      <c r="AK158" s="80">
        <f t="shared" si="2703"/>
        <v>0.05054069133</v>
      </c>
      <c r="AL158" s="80">
        <f t="shared" ref="AL158:AO158" si="2704">AD158*SIN(Z158)</f>
        <v>0</v>
      </c>
      <c r="AM158" s="80">
        <f t="shared" si="2704"/>
        <v>0</v>
      </c>
      <c r="AN158" s="80">
        <f t="shared" si="2704"/>
        <v>0</v>
      </c>
      <c r="AO158" s="80">
        <f t="shared" si="2704"/>
        <v>0</v>
      </c>
      <c r="AP158" s="50">
        <f t="shared" si="41"/>
        <v>0</v>
      </c>
      <c r="AQ158" s="72">
        <f t="shared" si="42"/>
        <v>0</v>
      </c>
      <c r="AR158" s="72">
        <f t="shared" si="43"/>
        <v>0</v>
      </c>
      <c r="AS158" s="72">
        <f t="shared" si="44"/>
        <v>0</v>
      </c>
      <c r="AT158" s="73">
        <f t="shared" si="45"/>
        <v>7.172366621</v>
      </c>
      <c r="AU158" s="74">
        <f t="shared" si="46"/>
        <v>7.172366621</v>
      </c>
      <c r="AV158" s="75">
        <f t="shared" si="47"/>
        <v>-14.34473324</v>
      </c>
      <c r="AW158" s="75">
        <f t="shared" si="48"/>
        <v>0</v>
      </c>
      <c r="AX158" s="75">
        <f t="shared" si="49"/>
        <v>3.141592654</v>
      </c>
      <c r="AY158" s="75">
        <f t="shared" si="50"/>
        <v>14.34473324</v>
      </c>
      <c r="AZ158" s="50">
        <f t="shared" ref="AZ158:BA158" si="2705">AZ$1*AA158</f>
        <v>0</v>
      </c>
      <c r="BA158" s="50">
        <f t="shared" si="2705"/>
        <v>0</v>
      </c>
      <c r="BB158" s="72">
        <f t="shared" si="52"/>
        <v>0</v>
      </c>
      <c r="BC158" s="72">
        <f t="shared" si="53"/>
        <v>0</v>
      </c>
      <c r="BD158" s="72">
        <f t="shared" si="54"/>
        <v>0</v>
      </c>
      <c r="BE158" s="73">
        <f t="shared" ref="BE158:BF158" si="2706">POWER(AE158,BE$1)</f>
        <v>1.928505256</v>
      </c>
      <c r="BF158" s="73">
        <f t="shared" si="2706"/>
        <v>5.313019219</v>
      </c>
      <c r="BG158" s="74">
        <f t="shared" si="56"/>
        <v>10.24618549</v>
      </c>
      <c r="BH158" s="75">
        <f t="shared" si="57"/>
        <v>92.21566941</v>
      </c>
      <c r="BI158" s="75">
        <f t="shared" si="58"/>
        <v>0</v>
      </c>
      <c r="BJ158" s="75">
        <f t="shared" si="59"/>
        <v>0</v>
      </c>
      <c r="BK158" s="75">
        <f t="shared" si="60"/>
        <v>92.21566941</v>
      </c>
      <c r="BL158" s="50">
        <f t="shared" si="61"/>
        <v>0</v>
      </c>
      <c r="BM158" s="72">
        <f t="shared" si="62"/>
        <v>0</v>
      </c>
      <c r="BN158" s="72">
        <f t="shared" si="63"/>
        <v>0</v>
      </c>
      <c r="BO158" s="72">
        <f t="shared" si="64"/>
        <v>0</v>
      </c>
      <c r="BP158" s="73">
        <f t="shared" si="65"/>
        <v>0.05054069133</v>
      </c>
      <c r="BQ158" s="74">
        <f t="shared" si="66"/>
        <v>0.05054069133</v>
      </c>
      <c r="BR158" s="75">
        <f t="shared" si="67"/>
        <v>-1.364598666</v>
      </c>
      <c r="BS158" s="75">
        <f t="shared" si="68"/>
        <v>0</v>
      </c>
      <c r="BT158" s="75">
        <f t="shared" si="69"/>
        <v>3.141592654</v>
      </c>
      <c r="BU158" s="75">
        <f t="shared" si="70"/>
        <v>1.364598666</v>
      </c>
      <c r="BV158" s="76">
        <f t="shared" ref="BV158:BW158" si="2707">AV158+BH158+BR158</f>
        <v>76.50633751</v>
      </c>
      <c r="BW158" s="76">
        <f t="shared" si="2707"/>
        <v>0</v>
      </c>
      <c r="BX158" s="76">
        <f t="shared" si="72"/>
        <v>0</v>
      </c>
      <c r="BY158" s="77">
        <f t="shared" si="73"/>
        <v>76.50633751</v>
      </c>
      <c r="BZ158" s="50">
        <f t="shared" ref="BZ158:CA158" si="2708">BZ$1*AA158</f>
        <v>0</v>
      </c>
      <c r="CA158" s="50">
        <f t="shared" si="2708"/>
        <v>0</v>
      </c>
      <c r="CB158" s="72">
        <f t="shared" si="75"/>
        <v>0</v>
      </c>
      <c r="CC158" s="72">
        <f t="shared" si="76"/>
        <v>0</v>
      </c>
      <c r="CD158" s="72">
        <f t="shared" si="77"/>
        <v>0</v>
      </c>
      <c r="CE158" s="73">
        <f t="shared" ref="CE158:CF158" si="2709">POWER(AE158,CE$1)</f>
        <v>3.719132524</v>
      </c>
      <c r="CF158" s="73">
        <f t="shared" si="2709"/>
        <v>28.22817322</v>
      </c>
      <c r="CG158" s="74">
        <f t="shared" si="79"/>
        <v>104.9843171</v>
      </c>
      <c r="CH158" s="75">
        <f t="shared" si="80"/>
        <v>-104.9843171</v>
      </c>
      <c r="CI158" s="75">
        <f t="shared" si="81"/>
        <v>0</v>
      </c>
      <c r="CJ158" s="75">
        <f t="shared" si="82"/>
        <v>3.141592654</v>
      </c>
      <c r="CK158" s="75">
        <f t="shared" si="83"/>
        <v>104.9843171</v>
      </c>
      <c r="CL158" s="50">
        <f t="shared" si="84"/>
        <v>0</v>
      </c>
      <c r="CM158" s="72">
        <f t="shared" si="85"/>
        <v>0</v>
      </c>
      <c r="CN158" s="72">
        <f t="shared" si="86"/>
        <v>0</v>
      </c>
      <c r="CO158" s="72">
        <f t="shared" si="87"/>
        <v>0</v>
      </c>
      <c r="CP158" s="73">
        <f t="shared" si="88"/>
        <v>149.9768268</v>
      </c>
      <c r="CQ158" s="74">
        <f t="shared" si="89"/>
        <v>149.9768268</v>
      </c>
      <c r="CR158" s="75">
        <f t="shared" si="90"/>
        <v>599.9073073</v>
      </c>
      <c r="CS158" s="75">
        <f t="shared" si="91"/>
        <v>0</v>
      </c>
      <c r="CT158" s="75">
        <f t="shared" si="92"/>
        <v>0</v>
      </c>
      <c r="CU158" s="75">
        <f t="shared" si="93"/>
        <v>599.9073073</v>
      </c>
      <c r="CV158" s="50">
        <f t="shared" si="94"/>
        <v>0</v>
      </c>
      <c r="CW158" s="50">
        <f t="shared" si="95"/>
        <v>0</v>
      </c>
      <c r="CX158" s="72">
        <f t="shared" si="96"/>
        <v>0</v>
      </c>
      <c r="CY158" s="72">
        <f t="shared" si="97"/>
        <v>0</v>
      </c>
      <c r="CZ158" s="72">
        <f t="shared" si="98"/>
        <v>0</v>
      </c>
      <c r="DA158" s="73">
        <f t="shared" si="99"/>
        <v>7.172366621</v>
      </c>
      <c r="DB158" s="73">
        <f t="shared" si="100"/>
        <v>0.05054069133</v>
      </c>
      <c r="DC158" s="74">
        <f t="shared" si="101"/>
        <v>0.3624963675</v>
      </c>
      <c r="DD158" s="75">
        <f t="shared" si="102"/>
        <v>1.44998547</v>
      </c>
      <c r="DE158" s="75">
        <f t="shared" si="103"/>
        <v>0</v>
      </c>
      <c r="DF158" s="75">
        <f t="shared" si="104"/>
        <v>0</v>
      </c>
      <c r="DG158" s="75">
        <f t="shared" si="105"/>
        <v>1.44998547</v>
      </c>
      <c r="DH158" s="50">
        <f t="shared" ref="DH158:DJ158" si="2710">DH$1*AA158</f>
        <v>0</v>
      </c>
      <c r="DI158" s="50">
        <f t="shared" si="2710"/>
        <v>0</v>
      </c>
      <c r="DJ158" s="50">
        <f t="shared" si="2710"/>
        <v>0</v>
      </c>
      <c r="DK158" s="72">
        <f t="shared" si="107"/>
        <v>0</v>
      </c>
      <c r="DL158" s="72">
        <f t="shared" si="108"/>
        <v>0</v>
      </c>
      <c r="DM158" s="72">
        <f t="shared" si="109"/>
        <v>0</v>
      </c>
      <c r="DN158" s="73">
        <f t="shared" ref="DN158:DP158" si="2711">POWER(AE158,DN$1)</f>
        <v>1.928505256</v>
      </c>
      <c r="DO158" s="73">
        <f t="shared" si="2711"/>
        <v>5.313019219</v>
      </c>
      <c r="DP158" s="73">
        <f t="shared" si="2711"/>
        <v>0.05054069133</v>
      </c>
      <c r="DQ158" s="74">
        <f t="shared" si="111"/>
        <v>0.5178492982</v>
      </c>
      <c r="DR158" s="75">
        <f t="shared" si="112"/>
        <v>-9.321287367</v>
      </c>
      <c r="DS158" s="75">
        <f t="shared" si="113"/>
        <v>0</v>
      </c>
      <c r="DT158" s="75">
        <f t="shared" si="114"/>
        <v>3.141592654</v>
      </c>
      <c r="DU158" s="75">
        <f t="shared" si="115"/>
        <v>9.321287367</v>
      </c>
      <c r="DV158" s="50">
        <f t="shared" si="116"/>
        <v>0</v>
      </c>
      <c r="DW158" s="72">
        <f t="shared" si="117"/>
        <v>0</v>
      </c>
      <c r="DX158" s="72">
        <f t="shared" si="118"/>
        <v>0</v>
      </c>
      <c r="DY158" s="72">
        <f t="shared" si="119"/>
        <v>0</v>
      </c>
      <c r="DZ158" s="73">
        <f t="shared" si="120"/>
        <v>0.00255436148</v>
      </c>
      <c r="EA158" s="74">
        <f t="shared" si="121"/>
        <v>0.00255436148</v>
      </c>
      <c r="EB158" s="75">
        <f t="shared" si="122"/>
        <v>0.06896775996</v>
      </c>
      <c r="EC158" s="75">
        <f t="shared" si="123"/>
        <v>0</v>
      </c>
      <c r="ED158" s="75">
        <f t="shared" si="124"/>
        <v>0</v>
      </c>
      <c r="EE158" s="75">
        <f t="shared" si="125"/>
        <v>0.06896775996</v>
      </c>
      <c r="EF158" s="76">
        <f t="shared" ref="EF158:EG158" si="2712">CH158+CR158+DD158+DR158+EB158</f>
        <v>487.120656</v>
      </c>
      <c r="EG158" s="76">
        <f t="shared" si="2712"/>
        <v>0</v>
      </c>
      <c r="EH158" s="76">
        <f t="shared" si="127"/>
        <v>0</v>
      </c>
      <c r="EI158" s="77">
        <f t="shared" si="128"/>
        <v>487.120656</v>
      </c>
      <c r="EJ158" s="50">
        <f t="shared" si="129"/>
        <v>0</v>
      </c>
      <c r="EK158" s="72">
        <f t="shared" si="130"/>
        <v>0</v>
      </c>
      <c r="EL158" s="72">
        <f t="shared" si="131"/>
        <v>0</v>
      </c>
      <c r="EM158" s="72">
        <f t="shared" si="132"/>
        <v>0</v>
      </c>
      <c r="EN158" s="73">
        <f t="shared" si="133"/>
        <v>22.07081004</v>
      </c>
      <c r="EO158" s="74">
        <f t="shared" si="134"/>
        <v>22.07081004</v>
      </c>
      <c r="EP158" s="75">
        <f t="shared" si="135"/>
        <v>114.6832931</v>
      </c>
      <c r="EQ158" s="75">
        <f t="shared" si="136"/>
        <v>0</v>
      </c>
      <c r="ER158" s="75">
        <f t="shared" si="137"/>
        <v>0</v>
      </c>
      <c r="ES158" s="75">
        <f t="shared" si="138"/>
        <v>114.6832931</v>
      </c>
      <c r="ET158" s="76">
        <f t="shared" ref="ET158:EU158" si="2713">BV158+EP158</f>
        <v>191.1896306</v>
      </c>
      <c r="EU158" s="76">
        <f t="shared" si="2713"/>
        <v>0</v>
      </c>
      <c r="EV158" s="76">
        <f t="shared" si="140"/>
        <v>0</v>
      </c>
      <c r="EW158" s="77">
        <f t="shared" si="141"/>
        <v>191.1896306</v>
      </c>
      <c r="EX158" s="50">
        <f t="shared" si="142"/>
        <v>0</v>
      </c>
      <c r="EY158" s="72">
        <f t="shared" si="143"/>
        <v>0</v>
      </c>
      <c r="EZ158" s="72">
        <f t="shared" si="144"/>
        <v>0</v>
      </c>
      <c r="FA158" s="72">
        <f t="shared" si="145"/>
        <v>0</v>
      </c>
      <c r="FB158" s="73">
        <f t="shared" si="146"/>
        <v>5.760870482</v>
      </c>
      <c r="FC158" s="74">
        <f t="shared" si="147"/>
        <v>5.760870482</v>
      </c>
      <c r="FD158" s="75">
        <f t="shared" si="148"/>
        <v>1.524135311</v>
      </c>
      <c r="FE158" s="75">
        <f t="shared" si="149"/>
        <v>0</v>
      </c>
      <c r="FF158" s="75">
        <f t="shared" si="150"/>
        <v>0</v>
      </c>
      <c r="FG158" s="75">
        <f t="shared" si="151"/>
        <v>1.524135311</v>
      </c>
      <c r="FH158" s="50">
        <f t="shared" si="152"/>
        <v>0</v>
      </c>
      <c r="FI158" s="72">
        <f t="shared" si="153"/>
        <v>0</v>
      </c>
      <c r="FJ158" s="72">
        <f t="shared" si="154"/>
        <v>0</v>
      </c>
      <c r="FK158" s="72">
        <f t="shared" si="155"/>
        <v>0</v>
      </c>
      <c r="FL158" s="73">
        <f t="shared" si="156"/>
        <v>3.719132524</v>
      </c>
      <c r="FM158" s="74">
        <f t="shared" si="157"/>
        <v>3.719132524</v>
      </c>
      <c r="FN158" s="75">
        <f t="shared" si="158"/>
        <v>-3.719132524</v>
      </c>
      <c r="FO158" s="75">
        <f t="shared" si="159"/>
        <v>0</v>
      </c>
      <c r="FP158" s="75">
        <f t="shared" si="160"/>
        <v>3.141592654</v>
      </c>
      <c r="FQ158" s="75">
        <f t="shared" si="161"/>
        <v>3.719132524</v>
      </c>
      <c r="FR158" s="76">
        <f t="shared" si="162"/>
        <v>12.21992513</v>
      </c>
      <c r="FS158" s="76">
        <f t="shared" si="163"/>
        <v>0</v>
      </c>
      <c r="FT158" s="76">
        <f t="shared" si="164"/>
        <v>0</v>
      </c>
      <c r="FU158" s="77">
        <f t="shared" si="165"/>
        <v>12.21992513</v>
      </c>
      <c r="FV158" s="50">
        <f t="shared" si="166"/>
        <v>0</v>
      </c>
      <c r="FW158" s="50">
        <f t="shared" si="167"/>
        <v>0</v>
      </c>
      <c r="FX158" s="72">
        <f t="shared" si="168"/>
        <v>0</v>
      </c>
      <c r="FY158" s="72">
        <f t="shared" si="169"/>
        <v>0</v>
      </c>
      <c r="FZ158" s="72">
        <f t="shared" si="170"/>
        <v>0</v>
      </c>
      <c r="GA158" s="73">
        <f t="shared" si="171"/>
        <v>12.21992513</v>
      </c>
      <c r="GB158" s="73">
        <f t="shared" si="172"/>
        <v>0.6561097254</v>
      </c>
      <c r="GC158" s="74">
        <f t="shared" si="173"/>
        <v>8.017611723</v>
      </c>
      <c r="GD158" s="75">
        <f t="shared" si="174"/>
        <v>0.8908457469</v>
      </c>
      <c r="GE158" s="75">
        <f t="shared" si="175"/>
        <v>0</v>
      </c>
      <c r="GF158" s="75">
        <f t="shared" si="176"/>
        <v>0</v>
      </c>
      <c r="GG158" s="75">
        <f t="shared" si="177"/>
        <v>0.8908457469</v>
      </c>
      <c r="GH158" s="78">
        <f t="shared" si="178"/>
        <v>-0.5</v>
      </c>
      <c r="GI158" s="78">
        <f t="shared" si="179"/>
        <v>-0.8660254038</v>
      </c>
      <c r="GJ158" s="78">
        <f t="shared" si="180"/>
        <v>-2.094395102</v>
      </c>
      <c r="GK158" s="78">
        <f t="shared" si="181"/>
        <v>1</v>
      </c>
      <c r="GL158" s="79">
        <f t="shared" si="182"/>
        <v>-0.5</v>
      </c>
      <c r="GM158" s="79">
        <f t="shared" si="183"/>
        <v>0.8660254038</v>
      </c>
      <c r="GN158" s="79">
        <f t="shared" si="184"/>
        <v>2.094395102</v>
      </c>
      <c r="GO158" s="79">
        <f t="shared" si="185"/>
        <v>1</v>
      </c>
      <c r="GP158" s="50">
        <f t="shared" si="186"/>
        <v>-2.094395102</v>
      </c>
      <c r="GQ158" s="50">
        <f t="shared" si="187"/>
        <v>0</v>
      </c>
      <c r="GR158" s="72">
        <f t="shared" si="188"/>
        <v>-2.094395102</v>
      </c>
      <c r="GS158" s="72">
        <f t="shared" si="189"/>
        <v>-2.094395102</v>
      </c>
      <c r="GT158" s="72">
        <f t="shared" si="190"/>
        <v>-2.094395102</v>
      </c>
      <c r="GU158" s="73">
        <f t="shared" si="191"/>
        <v>1</v>
      </c>
      <c r="GV158" s="73">
        <f t="shared" si="192"/>
        <v>1.524135311</v>
      </c>
      <c r="GW158" s="74">
        <f t="shared" si="193"/>
        <v>1.524135311</v>
      </c>
      <c r="GX158" s="75">
        <f t="shared" si="194"/>
        <v>-0.7620676553</v>
      </c>
      <c r="GY158" s="75">
        <f t="shared" si="195"/>
        <v>-1.319939898</v>
      </c>
      <c r="GZ158" s="75">
        <f t="shared" si="196"/>
        <v>-2.094395102</v>
      </c>
      <c r="HA158" s="75">
        <f t="shared" si="197"/>
        <v>1.524135311</v>
      </c>
      <c r="HB158" s="50">
        <f t="shared" si="198"/>
        <v>2.094395102</v>
      </c>
      <c r="HC158" s="50">
        <f t="shared" si="199"/>
        <v>0</v>
      </c>
      <c r="HD158" s="72">
        <f t="shared" si="200"/>
        <v>2.094395102</v>
      </c>
      <c r="HE158" s="72">
        <f t="shared" si="201"/>
        <v>2.094395102</v>
      </c>
      <c r="HF158" s="72">
        <f t="shared" si="202"/>
        <v>2.094395102</v>
      </c>
      <c r="HG158" s="73">
        <f t="shared" si="203"/>
        <v>1</v>
      </c>
      <c r="HH158" s="73">
        <f t="shared" si="204"/>
        <v>0.8908457469</v>
      </c>
      <c r="HI158" s="74">
        <f t="shared" si="205"/>
        <v>0.8908457469</v>
      </c>
      <c r="HJ158" s="75">
        <f t="shared" si="206"/>
        <v>-0.4454228735</v>
      </c>
      <c r="HK158" s="75">
        <f t="shared" si="207"/>
        <v>0.7714950477</v>
      </c>
      <c r="HL158" s="75">
        <f t="shared" si="208"/>
        <v>2.094395102</v>
      </c>
      <c r="HM158" s="75">
        <f t="shared" si="209"/>
        <v>0.8908457469</v>
      </c>
      <c r="HN158" s="50">
        <f t="shared" si="210"/>
        <v>2.094395102</v>
      </c>
      <c r="HO158" s="50">
        <f t="shared" si="211"/>
        <v>0</v>
      </c>
      <c r="HP158" s="72">
        <f t="shared" si="212"/>
        <v>2.094395102</v>
      </c>
      <c r="HQ158" s="72">
        <f t="shared" si="213"/>
        <v>2.094395102</v>
      </c>
      <c r="HR158" s="72">
        <f t="shared" si="214"/>
        <v>2.094395102</v>
      </c>
      <c r="HS158" s="73">
        <f t="shared" si="215"/>
        <v>1</v>
      </c>
      <c r="HT158" s="73">
        <f t="shared" si="216"/>
        <v>1.524135311</v>
      </c>
      <c r="HU158" s="74">
        <f t="shared" si="217"/>
        <v>1.524135311</v>
      </c>
      <c r="HV158" s="75">
        <f t="shared" si="218"/>
        <v>-0.7620676553</v>
      </c>
      <c r="HW158" s="75">
        <f t="shared" si="219"/>
        <v>1.319939898</v>
      </c>
      <c r="HX158" s="75">
        <f t="shared" si="220"/>
        <v>2.094395102</v>
      </c>
      <c r="HY158" s="75">
        <f t="shared" si="221"/>
        <v>1.524135311</v>
      </c>
      <c r="HZ158" s="50">
        <f t="shared" si="222"/>
        <v>-2.094395102</v>
      </c>
      <c r="IA158" s="50">
        <f t="shared" si="223"/>
        <v>0</v>
      </c>
      <c r="IB158" s="72">
        <f t="shared" si="224"/>
        <v>-2.094395102</v>
      </c>
      <c r="IC158" s="72">
        <f t="shared" si="225"/>
        <v>-2.094395102</v>
      </c>
      <c r="ID158" s="72">
        <f t="shared" si="226"/>
        <v>-2.094395102</v>
      </c>
      <c r="IE158" s="73">
        <f t="shared" si="227"/>
        <v>1</v>
      </c>
      <c r="IF158" s="73">
        <f t="shared" si="228"/>
        <v>0.8908457469</v>
      </c>
      <c r="IG158" s="74">
        <f t="shared" si="229"/>
        <v>0.8908457469</v>
      </c>
      <c r="IH158" s="75">
        <f t="shared" si="230"/>
        <v>-0.4454228735</v>
      </c>
      <c r="II158" s="75">
        <f t="shared" si="231"/>
        <v>-0.7714950477</v>
      </c>
      <c r="IJ158" s="75">
        <f t="shared" si="232"/>
        <v>-2.094395102</v>
      </c>
      <c r="IK158" s="75">
        <f t="shared" si="233"/>
        <v>0.8908457469</v>
      </c>
    </row>
    <row r="159" ht="12.75" customHeight="1">
      <c r="A159" s="80">
        <f>'Cubic Input'!P163</f>
        <v>0.1421007032</v>
      </c>
      <c r="B159" s="80">
        <f>'Cubic Input'!Q163</f>
        <v>-0.0681622549</v>
      </c>
      <c r="C159" s="80">
        <f>'Cubic Input'!R163</f>
        <v>0.863398623</v>
      </c>
      <c r="D159" s="80">
        <f>'Cubic Input'!S163</f>
        <v>-0.02314722632</v>
      </c>
      <c r="E159" s="80">
        <f t="shared" ref="E159:H159" si="2714">0</f>
        <v>0</v>
      </c>
      <c r="F159" s="80">
        <f t="shared" si="2714"/>
        <v>0</v>
      </c>
      <c r="G159" s="80">
        <f t="shared" si="2714"/>
        <v>0</v>
      </c>
      <c r="H159" s="81">
        <f t="shared" si="2714"/>
        <v>0</v>
      </c>
      <c r="I159" s="65">
        <f>'Cubic Input'!M163</f>
        <v>0.02632169658</v>
      </c>
      <c r="J159" s="66">
        <f t="shared" si="27"/>
        <v>0.02686321138</v>
      </c>
      <c r="K159" s="66">
        <f t="shared" si="28"/>
        <v>0.2264062466</v>
      </c>
      <c r="L159" s="67">
        <f t="shared" si="29"/>
        <v>0.02686321138</v>
      </c>
      <c r="M159" s="67">
        <f t="shared" si="30"/>
        <v>0</v>
      </c>
      <c r="N159" s="68">
        <f t="shared" si="31"/>
        <v>0.2264062466</v>
      </c>
      <c r="O159" s="68">
        <f t="shared" si="32"/>
        <v>-2.452047975</v>
      </c>
      <c r="P159" s="69">
        <f t="shared" si="33"/>
        <v>0.2264062466</v>
      </c>
      <c r="Q159" s="69">
        <f t="shared" si="34"/>
        <v>2.452047975</v>
      </c>
      <c r="R159" s="70">
        <f t="shared" ref="R159:U159" si="2715">ATAN2(A159,E159)</f>
        <v>0</v>
      </c>
      <c r="S159" s="70">
        <f t="shared" si="2715"/>
        <v>3.141592654</v>
      </c>
      <c r="T159" s="70">
        <f t="shared" si="2715"/>
        <v>0</v>
      </c>
      <c r="U159" s="70">
        <f t="shared" si="2715"/>
        <v>3.141592654</v>
      </c>
      <c r="V159" s="70">
        <f t="shared" ref="V159:Y159" si="2716">SQRT(POWER(A159,2)+POWER(E159,2))</f>
        <v>0.1421007032</v>
      </c>
      <c r="W159" s="70">
        <f t="shared" si="2716"/>
        <v>0.0681622549</v>
      </c>
      <c r="X159" s="70">
        <f t="shared" si="2716"/>
        <v>0.863398623</v>
      </c>
      <c r="Y159" s="70">
        <f t="shared" si="2716"/>
        <v>0.02314722632</v>
      </c>
      <c r="Z159" s="71">
        <f t="shared" ref="Z159:AC159" si="2717">R159-$R159</f>
        <v>0</v>
      </c>
      <c r="AA159" s="71">
        <f t="shared" si="2717"/>
        <v>3.141592654</v>
      </c>
      <c r="AB159" s="71">
        <f t="shared" si="2717"/>
        <v>0</v>
      </c>
      <c r="AC159" s="71">
        <f t="shared" si="2717"/>
        <v>3.141592654</v>
      </c>
      <c r="AD159" s="71">
        <f t="shared" ref="AD159:AG159" si="2718">V159/$V159</f>
        <v>1</v>
      </c>
      <c r="AE159" s="71">
        <f t="shared" si="2718"/>
        <v>0.4796757045</v>
      </c>
      <c r="AF159" s="71">
        <f t="shared" si="2718"/>
        <v>6.075963059</v>
      </c>
      <c r="AG159" s="71">
        <f t="shared" si="2718"/>
        <v>0.162893116</v>
      </c>
      <c r="AH159" s="80">
        <f t="shared" ref="AH159:AK159" si="2719">AD159*COS(Z159)</f>
        <v>1</v>
      </c>
      <c r="AI159" s="80">
        <f t="shared" si="2719"/>
        <v>-0.4796757045</v>
      </c>
      <c r="AJ159" s="80">
        <f t="shared" si="2719"/>
        <v>6.075963059</v>
      </c>
      <c r="AK159" s="80">
        <f t="shared" si="2719"/>
        <v>-0.162893116</v>
      </c>
      <c r="AL159" s="80">
        <f t="shared" ref="AL159:AO159" si="2720">AD159*SIN(Z159)</f>
        <v>0</v>
      </c>
      <c r="AM159" s="80">
        <f t="shared" si="2720"/>
        <v>0</v>
      </c>
      <c r="AN159" s="80">
        <f t="shared" si="2720"/>
        <v>0</v>
      </c>
      <c r="AO159" s="80">
        <f t="shared" si="2720"/>
        <v>0</v>
      </c>
      <c r="AP159" s="50">
        <f t="shared" si="41"/>
        <v>9.424777961</v>
      </c>
      <c r="AQ159" s="72">
        <f t="shared" si="42"/>
        <v>9.424777961</v>
      </c>
      <c r="AR159" s="72">
        <f t="shared" si="43"/>
        <v>3.141592654</v>
      </c>
      <c r="AS159" s="72">
        <f t="shared" si="44"/>
        <v>3.141592654</v>
      </c>
      <c r="AT159" s="73">
        <f t="shared" si="45"/>
        <v>0.1103679984</v>
      </c>
      <c r="AU159" s="74">
        <f t="shared" si="46"/>
        <v>0.1103679984</v>
      </c>
      <c r="AV159" s="75">
        <f t="shared" si="47"/>
        <v>0.2207359968</v>
      </c>
      <c r="AW159" s="75">
        <f t="shared" si="48"/>
        <v>0</v>
      </c>
      <c r="AX159" s="75">
        <f t="shared" si="49"/>
        <v>0</v>
      </c>
      <c r="AY159" s="75">
        <f t="shared" si="50"/>
        <v>0.2207359968</v>
      </c>
      <c r="AZ159" s="50">
        <f t="shared" ref="AZ159:BA159" si="2721">AZ$1*AA159</f>
        <v>3.141592654</v>
      </c>
      <c r="BA159" s="50">
        <f t="shared" si="2721"/>
        <v>0</v>
      </c>
      <c r="BB159" s="72">
        <f t="shared" si="52"/>
        <v>3.141592654</v>
      </c>
      <c r="BC159" s="72">
        <f t="shared" si="53"/>
        <v>3.141592654</v>
      </c>
      <c r="BD159" s="72">
        <f t="shared" si="54"/>
        <v>3.141592654</v>
      </c>
      <c r="BE159" s="73">
        <f t="shared" ref="BE159:BF159" si="2722">POWER(AE159,BE$1)</f>
        <v>0.4796757045</v>
      </c>
      <c r="BF159" s="73">
        <f t="shared" si="2722"/>
        <v>6.075963059</v>
      </c>
      <c r="BG159" s="74">
        <f t="shared" si="56"/>
        <v>2.914491861</v>
      </c>
      <c r="BH159" s="75">
        <f t="shared" si="57"/>
        <v>-26.23042675</v>
      </c>
      <c r="BI159" s="75">
        <f t="shared" si="58"/>
        <v>0</v>
      </c>
      <c r="BJ159" s="75">
        <f t="shared" si="59"/>
        <v>3.141592654</v>
      </c>
      <c r="BK159" s="75">
        <f t="shared" si="60"/>
        <v>26.23042675</v>
      </c>
      <c r="BL159" s="50">
        <f t="shared" si="61"/>
        <v>3.141592654</v>
      </c>
      <c r="BM159" s="72">
        <f t="shared" si="62"/>
        <v>3.141592654</v>
      </c>
      <c r="BN159" s="72">
        <f t="shared" si="63"/>
        <v>3.141592654</v>
      </c>
      <c r="BO159" s="72">
        <f t="shared" si="64"/>
        <v>3.141592654</v>
      </c>
      <c r="BP159" s="73">
        <f t="shared" si="65"/>
        <v>0.162893116</v>
      </c>
      <c r="BQ159" s="74">
        <f t="shared" si="66"/>
        <v>0.162893116</v>
      </c>
      <c r="BR159" s="75">
        <f t="shared" si="67"/>
        <v>4.398114131</v>
      </c>
      <c r="BS159" s="75">
        <f t="shared" si="68"/>
        <v>0</v>
      </c>
      <c r="BT159" s="75">
        <f t="shared" si="69"/>
        <v>0</v>
      </c>
      <c r="BU159" s="75">
        <f t="shared" si="70"/>
        <v>4.398114131</v>
      </c>
      <c r="BV159" s="76">
        <f t="shared" ref="BV159:BW159" si="2723">AV159+BH159+BR159</f>
        <v>-21.61157662</v>
      </c>
      <c r="BW159" s="76">
        <f t="shared" si="2723"/>
        <v>0</v>
      </c>
      <c r="BX159" s="76">
        <f t="shared" si="72"/>
        <v>3.141592654</v>
      </c>
      <c r="BY159" s="77">
        <f t="shared" si="73"/>
        <v>21.61157662</v>
      </c>
      <c r="BZ159" s="50">
        <f t="shared" ref="BZ159:CA159" si="2724">BZ$1*AA159</f>
        <v>6.283185307</v>
      </c>
      <c r="CA159" s="50">
        <f t="shared" si="2724"/>
        <v>0</v>
      </c>
      <c r="CB159" s="72">
        <f t="shared" si="75"/>
        <v>6.283185307</v>
      </c>
      <c r="CC159" s="72">
        <f t="shared" si="76"/>
        <v>0</v>
      </c>
      <c r="CD159" s="72">
        <f t="shared" si="77"/>
        <v>0</v>
      </c>
      <c r="CE159" s="73">
        <f t="shared" ref="CE159:CF159" si="2725">POWER(AE159,CE$1)</f>
        <v>0.2300887815</v>
      </c>
      <c r="CF159" s="73">
        <f t="shared" si="2725"/>
        <v>36.91732709</v>
      </c>
      <c r="CG159" s="74">
        <f t="shared" si="79"/>
        <v>8.494262808</v>
      </c>
      <c r="CH159" s="75">
        <f t="shared" si="80"/>
        <v>-8.494262808</v>
      </c>
      <c r="CI159" s="75">
        <f t="shared" si="81"/>
        <v>0</v>
      </c>
      <c r="CJ159" s="75">
        <f t="shared" si="82"/>
        <v>3.141592654</v>
      </c>
      <c r="CK159" s="75">
        <f t="shared" si="83"/>
        <v>8.494262808</v>
      </c>
      <c r="CL159" s="50">
        <f t="shared" si="84"/>
        <v>0</v>
      </c>
      <c r="CM159" s="72">
        <f t="shared" si="85"/>
        <v>0</v>
      </c>
      <c r="CN159" s="72">
        <f t="shared" si="86"/>
        <v>0</v>
      </c>
      <c r="CO159" s="72">
        <f t="shared" si="87"/>
        <v>0</v>
      </c>
      <c r="CP159" s="73">
        <f t="shared" si="88"/>
        <v>224.3083156</v>
      </c>
      <c r="CQ159" s="74">
        <f t="shared" si="89"/>
        <v>224.3083156</v>
      </c>
      <c r="CR159" s="75">
        <f t="shared" si="90"/>
        <v>897.2332626</v>
      </c>
      <c r="CS159" s="75">
        <f t="shared" si="91"/>
        <v>0</v>
      </c>
      <c r="CT159" s="75">
        <f t="shared" si="92"/>
        <v>0</v>
      </c>
      <c r="CU159" s="75">
        <f t="shared" si="93"/>
        <v>897.2332626</v>
      </c>
      <c r="CV159" s="50">
        <f t="shared" si="94"/>
        <v>9.424777961</v>
      </c>
      <c r="CW159" s="50">
        <f t="shared" si="95"/>
        <v>3.141592654</v>
      </c>
      <c r="CX159" s="72">
        <f t="shared" si="96"/>
        <v>12.56637061</v>
      </c>
      <c r="CY159" s="72">
        <f t="shared" si="97"/>
        <v>0</v>
      </c>
      <c r="CZ159" s="72">
        <f t="shared" si="98"/>
        <v>0</v>
      </c>
      <c r="DA159" s="73">
        <f t="shared" si="99"/>
        <v>0.1103679984</v>
      </c>
      <c r="DB159" s="73">
        <f t="shared" si="100"/>
        <v>0.162893116</v>
      </c>
      <c r="DC159" s="74">
        <f t="shared" si="101"/>
        <v>0.01797818716</v>
      </c>
      <c r="DD159" s="75">
        <f t="shared" si="102"/>
        <v>0.07191274863</v>
      </c>
      <c r="DE159" s="75">
        <f t="shared" si="103"/>
        <v>0</v>
      </c>
      <c r="DF159" s="75">
        <f t="shared" si="104"/>
        <v>0</v>
      </c>
      <c r="DG159" s="75">
        <f t="shared" si="105"/>
        <v>0.07191274863</v>
      </c>
      <c r="DH159" s="50">
        <f t="shared" ref="DH159:DJ159" si="2726">DH$1*AA159</f>
        <v>3.141592654</v>
      </c>
      <c r="DI159" s="50">
        <f t="shared" si="2726"/>
        <v>0</v>
      </c>
      <c r="DJ159" s="50">
        <f t="shared" si="2726"/>
        <v>3.141592654</v>
      </c>
      <c r="DK159" s="72">
        <f t="shared" si="107"/>
        <v>6.283185307</v>
      </c>
      <c r="DL159" s="72">
        <f t="shared" si="108"/>
        <v>0</v>
      </c>
      <c r="DM159" s="72">
        <f t="shared" si="109"/>
        <v>0</v>
      </c>
      <c r="DN159" s="73">
        <f t="shared" ref="DN159:DP159" si="2727">POWER(AE159,DN$1)</f>
        <v>0.4796757045</v>
      </c>
      <c r="DO159" s="73">
        <f t="shared" si="2727"/>
        <v>6.075963059</v>
      </c>
      <c r="DP159" s="73">
        <f t="shared" si="2727"/>
        <v>0.162893116</v>
      </c>
      <c r="DQ159" s="74">
        <f t="shared" si="111"/>
        <v>0.4747506607</v>
      </c>
      <c r="DR159" s="75">
        <f t="shared" si="112"/>
        <v>-8.545511892</v>
      </c>
      <c r="DS159" s="75">
        <f t="shared" si="113"/>
        <v>0</v>
      </c>
      <c r="DT159" s="75">
        <f t="shared" si="114"/>
        <v>3.141592654</v>
      </c>
      <c r="DU159" s="75">
        <f t="shared" si="115"/>
        <v>8.545511892</v>
      </c>
      <c r="DV159" s="50">
        <f t="shared" si="116"/>
        <v>6.283185307</v>
      </c>
      <c r="DW159" s="72">
        <f t="shared" si="117"/>
        <v>6.283185307</v>
      </c>
      <c r="DX159" s="72">
        <f t="shared" si="118"/>
        <v>0</v>
      </c>
      <c r="DY159" s="72">
        <f t="shared" si="119"/>
        <v>0</v>
      </c>
      <c r="DZ159" s="73">
        <f t="shared" si="120"/>
        <v>0.02653416722</v>
      </c>
      <c r="EA159" s="74">
        <f t="shared" si="121"/>
        <v>0.02653416722</v>
      </c>
      <c r="EB159" s="75">
        <f t="shared" si="122"/>
        <v>0.7164225151</v>
      </c>
      <c r="EC159" s="75">
        <f t="shared" si="123"/>
        <v>0</v>
      </c>
      <c r="ED159" s="75">
        <f t="shared" si="124"/>
        <v>0</v>
      </c>
      <c r="EE159" s="75">
        <f t="shared" si="125"/>
        <v>0.7164225151</v>
      </c>
      <c r="EF159" s="76">
        <f t="shared" ref="EF159:EG159" si="2728">CH159+CR159+DD159+DR159+EB159</f>
        <v>880.9818232</v>
      </c>
      <c r="EG159" s="76">
        <f t="shared" si="2728"/>
        <v>0</v>
      </c>
      <c r="EH159" s="76">
        <f t="shared" si="127"/>
        <v>0</v>
      </c>
      <c r="EI159" s="77">
        <f t="shared" si="128"/>
        <v>880.9818232</v>
      </c>
      <c r="EJ159" s="50">
        <f t="shared" si="129"/>
        <v>0</v>
      </c>
      <c r="EK159" s="72">
        <f t="shared" si="130"/>
        <v>0</v>
      </c>
      <c r="EL159" s="72">
        <f t="shared" si="131"/>
        <v>0</v>
      </c>
      <c r="EM159" s="72">
        <f t="shared" si="132"/>
        <v>0</v>
      </c>
      <c r="EN159" s="73">
        <f t="shared" si="133"/>
        <v>29.68133796</v>
      </c>
      <c r="EO159" s="74">
        <f t="shared" si="134"/>
        <v>29.68133796</v>
      </c>
      <c r="EP159" s="75">
        <f t="shared" si="135"/>
        <v>154.2287562</v>
      </c>
      <c r="EQ159" s="75">
        <f t="shared" si="136"/>
        <v>0</v>
      </c>
      <c r="ER159" s="75">
        <f t="shared" si="137"/>
        <v>0</v>
      </c>
      <c r="ES159" s="75">
        <f t="shared" si="138"/>
        <v>154.2287562</v>
      </c>
      <c r="ET159" s="76">
        <f t="shared" ref="ET159:EU159" si="2729">BV159+EP159</f>
        <v>132.6171795</v>
      </c>
      <c r="EU159" s="76">
        <f t="shared" si="2729"/>
        <v>0</v>
      </c>
      <c r="EV159" s="76">
        <f t="shared" si="140"/>
        <v>0</v>
      </c>
      <c r="EW159" s="77">
        <f t="shared" si="141"/>
        <v>132.6171795</v>
      </c>
      <c r="EX159" s="50">
        <f t="shared" si="142"/>
        <v>0</v>
      </c>
      <c r="EY159" s="72">
        <f t="shared" si="143"/>
        <v>0</v>
      </c>
      <c r="EZ159" s="72">
        <f t="shared" si="144"/>
        <v>0</v>
      </c>
      <c r="FA159" s="72">
        <f t="shared" si="145"/>
        <v>0</v>
      </c>
      <c r="FB159" s="73">
        <f t="shared" si="146"/>
        <v>5.099566534</v>
      </c>
      <c r="FC159" s="74">
        <f t="shared" si="147"/>
        <v>5.099566534</v>
      </c>
      <c r="FD159" s="75">
        <f t="shared" si="148"/>
        <v>1.349176213</v>
      </c>
      <c r="FE159" s="75">
        <f t="shared" si="149"/>
        <v>0</v>
      </c>
      <c r="FF159" s="75">
        <f t="shared" si="150"/>
        <v>0</v>
      </c>
      <c r="FG159" s="75">
        <f t="shared" si="151"/>
        <v>1.349176213</v>
      </c>
      <c r="FH159" s="50">
        <f t="shared" si="152"/>
        <v>6.283185307</v>
      </c>
      <c r="FI159" s="72">
        <f t="shared" si="153"/>
        <v>6.283185307</v>
      </c>
      <c r="FJ159" s="72">
        <f t="shared" si="154"/>
        <v>0</v>
      </c>
      <c r="FK159" s="72">
        <f t="shared" si="155"/>
        <v>0</v>
      </c>
      <c r="FL159" s="73">
        <f t="shared" si="156"/>
        <v>0.2300887815</v>
      </c>
      <c r="FM159" s="74">
        <f t="shared" si="157"/>
        <v>0.2300887815</v>
      </c>
      <c r="FN159" s="75">
        <f t="shared" si="158"/>
        <v>-0.2300887815</v>
      </c>
      <c r="FO159" s="75">
        <f t="shared" si="159"/>
        <v>0</v>
      </c>
      <c r="FP159" s="75">
        <f t="shared" si="160"/>
        <v>3.141592654</v>
      </c>
      <c r="FQ159" s="75">
        <f t="shared" si="161"/>
        <v>0.2300887815</v>
      </c>
      <c r="FR159" s="76">
        <f t="shared" si="162"/>
        <v>17.9978004</v>
      </c>
      <c r="FS159" s="76">
        <f t="shared" si="163"/>
        <v>0</v>
      </c>
      <c r="FT159" s="76">
        <f t="shared" si="164"/>
        <v>0</v>
      </c>
      <c r="FU159" s="77">
        <f t="shared" si="165"/>
        <v>17.9978004</v>
      </c>
      <c r="FV159" s="50">
        <f t="shared" si="166"/>
        <v>0</v>
      </c>
      <c r="FW159" s="50">
        <f t="shared" si="167"/>
        <v>0</v>
      </c>
      <c r="FX159" s="72">
        <f t="shared" si="168"/>
        <v>0</v>
      </c>
      <c r="FY159" s="72">
        <f t="shared" si="169"/>
        <v>0</v>
      </c>
      <c r="FZ159" s="72">
        <f t="shared" si="170"/>
        <v>0</v>
      </c>
      <c r="GA159" s="73">
        <f t="shared" si="171"/>
        <v>17.9978004</v>
      </c>
      <c r="GB159" s="73">
        <f t="shared" si="172"/>
        <v>0.7411930258</v>
      </c>
      <c r="GC159" s="74">
        <f t="shared" si="173"/>
        <v>13.33984413</v>
      </c>
      <c r="GD159" s="75">
        <f t="shared" si="174"/>
        <v>1.482204904</v>
      </c>
      <c r="GE159" s="75">
        <f t="shared" si="175"/>
        <v>0</v>
      </c>
      <c r="GF159" s="75">
        <f t="shared" si="176"/>
        <v>0</v>
      </c>
      <c r="GG159" s="75">
        <f t="shared" si="177"/>
        <v>1.482204904</v>
      </c>
      <c r="GH159" s="78">
        <f t="shared" si="178"/>
        <v>-0.5</v>
      </c>
      <c r="GI159" s="78">
        <f t="shared" si="179"/>
        <v>-0.8660254038</v>
      </c>
      <c r="GJ159" s="78">
        <f t="shared" si="180"/>
        <v>-2.094395102</v>
      </c>
      <c r="GK159" s="78">
        <f t="shared" si="181"/>
        <v>1</v>
      </c>
      <c r="GL159" s="79">
        <f t="shared" si="182"/>
        <v>-0.5</v>
      </c>
      <c r="GM159" s="79">
        <f t="shared" si="183"/>
        <v>0.8660254038</v>
      </c>
      <c r="GN159" s="79">
        <f t="shared" si="184"/>
        <v>2.094395102</v>
      </c>
      <c r="GO159" s="79">
        <f t="shared" si="185"/>
        <v>1</v>
      </c>
      <c r="GP159" s="50">
        <f t="shared" si="186"/>
        <v>-2.094395102</v>
      </c>
      <c r="GQ159" s="50">
        <f t="shared" si="187"/>
        <v>0</v>
      </c>
      <c r="GR159" s="72">
        <f t="shared" si="188"/>
        <v>-2.094395102</v>
      </c>
      <c r="GS159" s="72">
        <f t="shared" si="189"/>
        <v>-2.094395102</v>
      </c>
      <c r="GT159" s="72">
        <f t="shared" si="190"/>
        <v>-2.094395102</v>
      </c>
      <c r="GU159" s="73">
        <f t="shared" si="191"/>
        <v>1</v>
      </c>
      <c r="GV159" s="73">
        <f t="shared" si="192"/>
        <v>1.349176213</v>
      </c>
      <c r="GW159" s="74">
        <f t="shared" si="193"/>
        <v>1.349176213</v>
      </c>
      <c r="GX159" s="75">
        <f t="shared" si="194"/>
        <v>-0.6745881067</v>
      </c>
      <c r="GY159" s="75">
        <f t="shared" si="195"/>
        <v>-1.168420875</v>
      </c>
      <c r="GZ159" s="75">
        <f t="shared" si="196"/>
        <v>-2.094395102</v>
      </c>
      <c r="HA159" s="75">
        <f t="shared" si="197"/>
        <v>1.349176213</v>
      </c>
      <c r="HB159" s="50">
        <f t="shared" si="198"/>
        <v>2.094395102</v>
      </c>
      <c r="HC159" s="50">
        <f t="shared" si="199"/>
        <v>0</v>
      </c>
      <c r="HD159" s="72">
        <f t="shared" si="200"/>
        <v>2.094395102</v>
      </c>
      <c r="HE159" s="72">
        <f t="shared" si="201"/>
        <v>2.094395102</v>
      </c>
      <c r="HF159" s="72">
        <f t="shared" si="202"/>
        <v>2.094395102</v>
      </c>
      <c r="HG159" s="73">
        <f t="shared" si="203"/>
        <v>1</v>
      </c>
      <c r="HH159" s="73">
        <f t="shared" si="204"/>
        <v>1.482204904</v>
      </c>
      <c r="HI159" s="74">
        <f t="shared" si="205"/>
        <v>1.482204904</v>
      </c>
      <c r="HJ159" s="75">
        <f t="shared" si="206"/>
        <v>-0.7411024518</v>
      </c>
      <c r="HK159" s="75">
        <f t="shared" si="207"/>
        <v>1.2836271</v>
      </c>
      <c r="HL159" s="75">
        <f t="shared" si="208"/>
        <v>2.094395102</v>
      </c>
      <c r="HM159" s="75">
        <f t="shared" si="209"/>
        <v>1.482204904</v>
      </c>
      <c r="HN159" s="50">
        <f t="shared" si="210"/>
        <v>2.094395102</v>
      </c>
      <c r="HO159" s="50">
        <f t="shared" si="211"/>
        <v>0</v>
      </c>
      <c r="HP159" s="72">
        <f t="shared" si="212"/>
        <v>2.094395102</v>
      </c>
      <c r="HQ159" s="72">
        <f t="shared" si="213"/>
        <v>2.094395102</v>
      </c>
      <c r="HR159" s="72">
        <f t="shared" si="214"/>
        <v>2.094395102</v>
      </c>
      <c r="HS159" s="73">
        <f t="shared" si="215"/>
        <v>1</v>
      </c>
      <c r="HT159" s="73">
        <f t="shared" si="216"/>
        <v>1.349176213</v>
      </c>
      <c r="HU159" s="74">
        <f t="shared" si="217"/>
        <v>1.349176213</v>
      </c>
      <c r="HV159" s="75">
        <f t="shared" si="218"/>
        <v>-0.6745881067</v>
      </c>
      <c r="HW159" s="75">
        <f t="shared" si="219"/>
        <v>1.168420875</v>
      </c>
      <c r="HX159" s="75">
        <f t="shared" si="220"/>
        <v>2.094395102</v>
      </c>
      <c r="HY159" s="75">
        <f t="shared" si="221"/>
        <v>1.349176213</v>
      </c>
      <c r="HZ159" s="50">
        <f t="shared" si="222"/>
        <v>-2.094395102</v>
      </c>
      <c r="IA159" s="50">
        <f t="shared" si="223"/>
        <v>0</v>
      </c>
      <c r="IB159" s="72">
        <f t="shared" si="224"/>
        <v>-2.094395102</v>
      </c>
      <c r="IC159" s="72">
        <f t="shared" si="225"/>
        <v>-2.094395102</v>
      </c>
      <c r="ID159" s="72">
        <f t="shared" si="226"/>
        <v>-2.094395102</v>
      </c>
      <c r="IE159" s="73">
        <f t="shared" si="227"/>
        <v>1</v>
      </c>
      <c r="IF159" s="73">
        <f t="shared" si="228"/>
        <v>1.482204904</v>
      </c>
      <c r="IG159" s="74">
        <f t="shared" si="229"/>
        <v>1.482204904</v>
      </c>
      <c r="IH159" s="75">
        <f t="shared" si="230"/>
        <v>-0.7411024518</v>
      </c>
      <c r="II159" s="75">
        <f t="shared" si="231"/>
        <v>-1.2836271</v>
      </c>
      <c r="IJ159" s="75">
        <f t="shared" si="232"/>
        <v>-2.094395102</v>
      </c>
      <c r="IK159" s="75">
        <f t="shared" si="233"/>
        <v>1.482204904</v>
      </c>
    </row>
    <row r="160" ht="12.75" customHeight="1">
      <c r="A160" s="80">
        <f>'Cubic Input'!P164</f>
        <v>0.1421007032</v>
      </c>
      <c r="B160" s="80">
        <f>'Cubic Input'!Q164</f>
        <v>0.09483737215</v>
      </c>
      <c r="C160" s="80">
        <f>'Cubic Input'!R164</f>
        <v>0.8260822504</v>
      </c>
      <c r="D160" s="80">
        <f>'Cubic Input'!S164</f>
        <v>-0.03450956453</v>
      </c>
      <c r="E160" s="80">
        <f t="shared" ref="E160:H160" si="2730">0</f>
        <v>0</v>
      </c>
      <c r="F160" s="80">
        <f t="shared" si="2730"/>
        <v>0</v>
      </c>
      <c r="G160" s="80">
        <f t="shared" si="2730"/>
        <v>0</v>
      </c>
      <c r="H160" s="81">
        <f t="shared" si="2730"/>
        <v>0</v>
      </c>
      <c r="I160" s="65">
        <f>'Cubic Input'!M164</f>
        <v>0.03703109749</v>
      </c>
      <c r="J160" s="66">
        <f t="shared" si="27"/>
        <v>0.0415642882</v>
      </c>
      <c r="K160" s="66">
        <f t="shared" si="28"/>
        <v>-0.3544799023</v>
      </c>
      <c r="L160" s="67">
        <f t="shared" si="29"/>
        <v>0.0415642882</v>
      </c>
      <c r="M160" s="67">
        <f t="shared" si="30"/>
        <v>0</v>
      </c>
      <c r="N160" s="68">
        <f t="shared" si="31"/>
        <v>-0.3544799023</v>
      </c>
      <c r="O160" s="68">
        <f t="shared" si="32"/>
        <v>-2.391060297</v>
      </c>
      <c r="P160" s="69">
        <f t="shared" si="33"/>
        <v>-0.3544799023</v>
      </c>
      <c r="Q160" s="69">
        <f t="shared" si="34"/>
        <v>2.391060297</v>
      </c>
      <c r="R160" s="70">
        <f t="shared" ref="R160:U160" si="2731">ATAN2(A160,E160)</f>
        <v>0</v>
      </c>
      <c r="S160" s="70">
        <f t="shared" si="2731"/>
        <v>0</v>
      </c>
      <c r="T160" s="70">
        <f t="shared" si="2731"/>
        <v>0</v>
      </c>
      <c r="U160" s="70">
        <f t="shared" si="2731"/>
        <v>3.141592654</v>
      </c>
      <c r="V160" s="70">
        <f t="shared" ref="V160:Y160" si="2732">SQRT(POWER(A160,2)+POWER(E160,2))</f>
        <v>0.1421007032</v>
      </c>
      <c r="W160" s="70">
        <f t="shared" si="2732"/>
        <v>0.09483737215</v>
      </c>
      <c r="X160" s="70">
        <f t="shared" si="2732"/>
        <v>0.8260822504</v>
      </c>
      <c r="Y160" s="70">
        <f t="shared" si="2732"/>
        <v>0.03450956453</v>
      </c>
      <c r="Z160" s="71">
        <f t="shared" ref="Z160:AC160" si="2733">R160-$R160</f>
        <v>0</v>
      </c>
      <c r="AA160" s="71">
        <f t="shared" si="2733"/>
        <v>0</v>
      </c>
      <c r="AB160" s="71">
        <f t="shared" si="2733"/>
        <v>0</v>
      </c>
      <c r="AC160" s="71">
        <f t="shared" si="2733"/>
        <v>3.141592654</v>
      </c>
      <c r="AD160" s="71">
        <f t="shared" ref="AD160:AG160" si="2734">V160/$V160</f>
        <v>1</v>
      </c>
      <c r="AE160" s="71">
        <f t="shared" si="2734"/>
        <v>0.6673955163</v>
      </c>
      <c r="AF160" s="71">
        <f t="shared" si="2734"/>
        <v>5.813357936</v>
      </c>
      <c r="AG160" s="71">
        <f t="shared" si="2734"/>
        <v>0.2428528766</v>
      </c>
      <c r="AH160" s="80">
        <f t="shared" ref="AH160:AK160" si="2735">AD160*COS(Z160)</f>
        <v>1</v>
      </c>
      <c r="AI160" s="80">
        <f t="shared" si="2735"/>
        <v>0.6673955163</v>
      </c>
      <c r="AJ160" s="80">
        <f t="shared" si="2735"/>
        <v>5.813357936</v>
      </c>
      <c r="AK160" s="80">
        <f t="shared" si="2735"/>
        <v>-0.2428528766</v>
      </c>
      <c r="AL160" s="80">
        <f t="shared" ref="AL160:AO160" si="2736">AD160*SIN(Z160)</f>
        <v>0</v>
      </c>
      <c r="AM160" s="80">
        <f t="shared" si="2736"/>
        <v>0</v>
      </c>
      <c r="AN160" s="80">
        <f t="shared" si="2736"/>
        <v>0</v>
      </c>
      <c r="AO160" s="80">
        <f t="shared" si="2736"/>
        <v>0</v>
      </c>
      <c r="AP160" s="50">
        <f t="shared" si="41"/>
        <v>0</v>
      </c>
      <c r="AQ160" s="72">
        <f t="shared" si="42"/>
        <v>0</v>
      </c>
      <c r="AR160" s="72">
        <f t="shared" si="43"/>
        <v>0</v>
      </c>
      <c r="AS160" s="72">
        <f t="shared" si="44"/>
        <v>0</v>
      </c>
      <c r="AT160" s="73">
        <f t="shared" si="45"/>
        <v>0.2972691587</v>
      </c>
      <c r="AU160" s="74">
        <f t="shared" si="46"/>
        <v>0.2972691587</v>
      </c>
      <c r="AV160" s="75">
        <f t="shared" si="47"/>
        <v>-0.5945383173</v>
      </c>
      <c r="AW160" s="75">
        <f t="shared" si="48"/>
        <v>0</v>
      </c>
      <c r="AX160" s="75">
        <f t="shared" si="49"/>
        <v>3.141592654</v>
      </c>
      <c r="AY160" s="75">
        <f t="shared" si="50"/>
        <v>0.5945383173</v>
      </c>
      <c r="AZ160" s="50">
        <f t="shared" ref="AZ160:BA160" si="2737">AZ$1*AA160</f>
        <v>0</v>
      </c>
      <c r="BA160" s="50">
        <f t="shared" si="2737"/>
        <v>0</v>
      </c>
      <c r="BB160" s="72">
        <f t="shared" si="52"/>
        <v>0</v>
      </c>
      <c r="BC160" s="72">
        <f t="shared" si="53"/>
        <v>0</v>
      </c>
      <c r="BD160" s="72">
        <f t="shared" si="54"/>
        <v>0</v>
      </c>
      <c r="BE160" s="73">
        <f t="shared" ref="BE160:BF160" si="2738">POWER(AE160,BE$1)</f>
        <v>0.6673955163</v>
      </c>
      <c r="BF160" s="73">
        <f t="shared" si="2738"/>
        <v>5.813357936</v>
      </c>
      <c r="BG160" s="74">
        <f t="shared" si="56"/>
        <v>3.879809021</v>
      </c>
      <c r="BH160" s="75">
        <f t="shared" si="57"/>
        <v>34.91828119</v>
      </c>
      <c r="BI160" s="75">
        <f t="shared" si="58"/>
        <v>0</v>
      </c>
      <c r="BJ160" s="75">
        <f t="shared" si="59"/>
        <v>0</v>
      </c>
      <c r="BK160" s="75">
        <f t="shared" si="60"/>
        <v>34.91828119</v>
      </c>
      <c r="BL160" s="50">
        <f t="shared" si="61"/>
        <v>3.141592654</v>
      </c>
      <c r="BM160" s="72">
        <f t="shared" si="62"/>
        <v>3.141592654</v>
      </c>
      <c r="BN160" s="72">
        <f t="shared" si="63"/>
        <v>3.141592654</v>
      </c>
      <c r="BO160" s="72">
        <f t="shared" si="64"/>
        <v>3.141592654</v>
      </c>
      <c r="BP160" s="73">
        <f t="shared" si="65"/>
        <v>0.2428528766</v>
      </c>
      <c r="BQ160" s="74">
        <f t="shared" si="66"/>
        <v>0.2428528766</v>
      </c>
      <c r="BR160" s="75">
        <f t="shared" si="67"/>
        <v>6.557027668</v>
      </c>
      <c r="BS160" s="75">
        <f t="shared" si="68"/>
        <v>0</v>
      </c>
      <c r="BT160" s="75">
        <f t="shared" si="69"/>
        <v>0</v>
      </c>
      <c r="BU160" s="75">
        <f t="shared" si="70"/>
        <v>6.557027668</v>
      </c>
      <c r="BV160" s="76">
        <f t="shared" ref="BV160:BW160" si="2739">AV160+BH160+BR160</f>
        <v>40.88077054</v>
      </c>
      <c r="BW160" s="76">
        <f t="shared" si="2739"/>
        <v>0</v>
      </c>
      <c r="BX160" s="76">
        <f t="shared" si="72"/>
        <v>0</v>
      </c>
      <c r="BY160" s="77">
        <f t="shared" si="73"/>
        <v>40.88077054</v>
      </c>
      <c r="BZ160" s="50">
        <f t="shared" ref="BZ160:CA160" si="2740">BZ$1*AA160</f>
        <v>0</v>
      </c>
      <c r="CA160" s="50">
        <f t="shared" si="2740"/>
        <v>0</v>
      </c>
      <c r="CB160" s="72">
        <f t="shared" si="75"/>
        <v>0</v>
      </c>
      <c r="CC160" s="72">
        <f t="shared" si="76"/>
        <v>0</v>
      </c>
      <c r="CD160" s="72">
        <f t="shared" si="77"/>
        <v>0</v>
      </c>
      <c r="CE160" s="73">
        <f t="shared" ref="CE160:CF160" si="2741">POWER(AE160,CE$1)</f>
        <v>0.4454167752</v>
      </c>
      <c r="CF160" s="73">
        <f t="shared" si="2741"/>
        <v>33.7951305</v>
      </c>
      <c r="CG160" s="74">
        <f t="shared" si="79"/>
        <v>15.05291804</v>
      </c>
      <c r="CH160" s="75">
        <f t="shared" si="80"/>
        <v>-15.05291804</v>
      </c>
      <c r="CI160" s="75">
        <f t="shared" si="81"/>
        <v>0</v>
      </c>
      <c r="CJ160" s="75">
        <f t="shared" si="82"/>
        <v>3.141592654</v>
      </c>
      <c r="CK160" s="75">
        <f t="shared" si="83"/>
        <v>15.05291804</v>
      </c>
      <c r="CL160" s="50">
        <f t="shared" si="84"/>
        <v>0</v>
      </c>
      <c r="CM160" s="72">
        <f t="shared" si="85"/>
        <v>0</v>
      </c>
      <c r="CN160" s="72">
        <f t="shared" si="86"/>
        <v>0</v>
      </c>
      <c r="CO160" s="72">
        <f t="shared" si="87"/>
        <v>0</v>
      </c>
      <c r="CP160" s="73">
        <f t="shared" si="88"/>
        <v>196.4631901</v>
      </c>
      <c r="CQ160" s="74">
        <f t="shared" si="89"/>
        <v>196.4631901</v>
      </c>
      <c r="CR160" s="75">
        <f t="shared" si="90"/>
        <v>785.8527603</v>
      </c>
      <c r="CS160" s="75">
        <f t="shared" si="91"/>
        <v>0</v>
      </c>
      <c r="CT160" s="75">
        <f t="shared" si="92"/>
        <v>0</v>
      </c>
      <c r="CU160" s="75">
        <f t="shared" si="93"/>
        <v>785.8527603</v>
      </c>
      <c r="CV160" s="50">
        <f t="shared" si="94"/>
        <v>0</v>
      </c>
      <c r="CW160" s="50">
        <f t="shared" si="95"/>
        <v>3.141592654</v>
      </c>
      <c r="CX160" s="72">
        <f t="shared" si="96"/>
        <v>3.141592654</v>
      </c>
      <c r="CY160" s="72">
        <f t="shared" si="97"/>
        <v>3.141592654</v>
      </c>
      <c r="CZ160" s="72">
        <f t="shared" si="98"/>
        <v>3.141592654</v>
      </c>
      <c r="DA160" s="73">
        <f t="shared" si="99"/>
        <v>0.2972691587</v>
      </c>
      <c r="DB160" s="73">
        <f t="shared" si="100"/>
        <v>0.2428528766</v>
      </c>
      <c r="DC160" s="74">
        <f t="shared" si="101"/>
        <v>0.07219267031</v>
      </c>
      <c r="DD160" s="75">
        <f t="shared" si="102"/>
        <v>-0.2887706812</v>
      </c>
      <c r="DE160" s="75">
        <f t="shared" si="103"/>
        <v>0</v>
      </c>
      <c r="DF160" s="75">
        <f t="shared" si="104"/>
        <v>3.141592654</v>
      </c>
      <c r="DG160" s="75">
        <f t="shared" si="105"/>
        <v>0.2887706812</v>
      </c>
      <c r="DH160" s="50">
        <f t="shared" ref="DH160:DJ160" si="2742">DH$1*AA160</f>
        <v>0</v>
      </c>
      <c r="DI160" s="50">
        <f t="shared" si="2742"/>
        <v>0</v>
      </c>
      <c r="DJ160" s="50">
        <f t="shared" si="2742"/>
        <v>3.141592654</v>
      </c>
      <c r="DK160" s="72">
        <f t="shared" si="107"/>
        <v>3.141592654</v>
      </c>
      <c r="DL160" s="72">
        <f t="shared" si="108"/>
        <v>3.141592654</v>
      </c>
      <c r="DM160" s="72">
        <f t="shared" si="109"/>
        <v>3.141592654</v>
      </c>
      <c r="DN160" s="73">
        <f t="shared" ref="DN160:DP160" si="2743">POWER(AE160,DN$1)</f>
        <v>0.6673955163</v>
      </c>
      <c r="DO160" s="73">
        <f t="shared" si="2743"/>
        <v>5.813357936</v>
      </c>
      <c r="DP160" s="73">
        <f t="shared" si="2743"/>
        <v>0.2428528766</v>
      </c>
      <c r="DQ160" s="74">
        <f t="shared" si="111"/>
        <v>0.9422227815</v>
      </c>
      <c r="DR160" s="75">
        <f t="shared" si="112"/>
        <v>16.96001007</v>
      </c>
      <c r="DS160" s="75">
        <f t="shared" si="113"/>
        <v>0</v>
      </c>
      <c r="DT160" s="75">
        <f t="shared" si="114"/>
        <v>0</v>
      </c>
      <c r="DU160" s="75">
        <f t="shared" si="115"/>
        <v>16.96001007</v>
      </c>
      <c r="DV160" s="50">
        <f t="shared" si="116"/>
        <v>6.283185307</v>
      </c>
      <c r="DW160" s="72">
        <f t="shared" si="117"/>
        <v>6.283185307</v>
      </c>
      <c r="DX160" s="72">
        <f t="shared" si="118"/>
        <v>0</v>
      </c>
      <c r="DY160" s="72">
        <f t="shared" si="119"/>
        <v>0</v>
      </c>
      <c r="DZ160" s="73">
        <f t="shared" si="120"/>
        <v>0.05897751968</v>
      </c>
      <c r="EA160" s="74">
        <f t="shared" si="121"/>
        <v>0.05897751968</v>
      </c>
      <c r="EB160" s="75">
        <f t="shared" si="122"/>
        <v>1.592393031</v>
      </c>
      <c r="EC160" s="75">
        <f t="shared" si="123"/>
        <v>0</v>
      </c>
      <c r="ED160" s="75">
        <f t="shared" si="124"/>
        <v>0</v>
      </c>
      <c r="EE160" s="75">
        <f t="shared" si="125"/>
        <v>1.592393031</v>
      </c>
      <c r="EF160" s="76">
        <f t="shared" ref="EF160:EG160" si="2744">CH160+CR160+DD160+DR160+EB160</f>
        <v>789.0634747</v>
      </c>
      <c r="EG160" s="76">
        <f t="shared" si="2744"/>
        <v>0</v>
      </c>
      <c r="EH160" s="76">
        <f t="shared" si="127"/>
        <v>0</v>
      </c>
      <c r="EI160" s="77">
        <f t="shared" si="128"/>
        <v>789.0634747</v>
      </c>
      <c r="EJ160" s="50">
        <f t="shared" si="129"/>
        <v>0</v>
      </c>
      <c r="EK160" s="72">
        <f t="shared" si="130"/>
        <v>0</v>
      </c>
      <c r="EL160" s="72">
        <f t="shared" si="131"/>
        <v>0</v>
      </c>
      <c r="EM160" s="72">
        <f t="shared" si="132"/>
        <v>0</v>
      </c>
      <c r="EN160" s="73">
        <f t="shared" si="133"/>
        <v>28.09027367</v>
      </c>
      <c r="EO160" s="74">
        <f t="shared" si="134"/>
        <v>28.09027367</v>
      </c>
      <c r="EP160" s="75">
        <f t="shared" si="135"/>
        <v>145.9613436</v>
      </c>
      <c r="EQ160" s="75">
        <f t="shared" si="136"/>
        <v>0</v>
      </c>
      <c r="ER160" s="75">
        <f t="shared" si="137"/>
        <v>0</v>
      </c>
      <c r="ES160" s="75">
        <f t="shared" si="138"/>
        <v>145.9613436</v>
      </c>
      <c r="ET160" s="76">
        <f t="shared" ref="ET160:EU160" si="2745">BV160+EP160</f>
        <v>186.8421141</v>
      </c>
      <c r="EU160" s="76">
        <f t="shared" si="2745"/>
        <v>0</v>
      </c>
      <c r="EV160" s="76">
        <f t="shared" si="140"/>
        <v>0</v>
      </c>
      <c r="EW160" s="77">
        <f t="shared" si="141"/>
        <v>186.8421141</v>
      </c>
      <c r="EX160" s="50">
        <f t="shared" si="142"/>
        <v>0</v>
      </c>
      <c r="EY160" s="72">
        <f t="shared" si="143"/>
        <v>0</v>
      </c>
      <c r="EZ160" s="72">
        <f t="shared" si="144"/>
        <v>0</v>
      </c>
      <c r="FA160" s="72">
        <f t="shared" si="145"/>
        <v>0</v>
      </c>
      <c r="FB160" s="73">
        <f t="shared" si="146"/>
        <v>5.716869223</v>
      </c>
      <c r="FC160" s="74">
        <f t="shared" si="147"/>
        <v>5.716869223</v>
      </c>
      <c r="FD160" s="75">
        <f t="shared" si="148"/>
        <v>1.512494036</v>
      </c>
      <c r="FE160" s="75">
        <f t="shared" si="149"/>
        <v>0</v>
      </c>
      <c r="FF160" s="75">
        <f t="shared" si="150"/>
        <v>0</v>
      </c>
      <c r="FG160" s="75">
        <f t="shared" si="151"/>
        <v>1.512494036</v>
      </c>
      <c r="FH160" s="50">
        <f t="shared" si="152"/>
        <v>0</v>
      </c>
      <c r="FI160" s="72">
        <f t="shared" si="153"/>
        <v>0</v>
      </c>
      <c r="FJ160" s="72">
        <f t="shared" si="154"/>
        <v>0</v>
      </c>
      <c r="FK160" s="72">
        <f t="shared" si="155"/>
        <v>0</v>
      </c>
      <c r="FL160" s="73">
        <f t="shared" si="156"/>
        <v>0.4454167752</v>
      </c>
      <c r="FM160" s="74">
        <f t="shared" si="157"/>
        <v>0.4454167752</v>
      </c>
      <c r="FN160" s="75">
        <f t="shared" si="158"/>
        <v>-0.4454167752</v>
      </c>
      <c r="FO160" s="75">
        <f t="shared" si="159"/>
        <v>0</v>
      </c>
      <c r="FP160" s="75">
        <f t="shared" si="160"/>
        <v>3.141592654</v>
      </c>
      <c r="FQ160" s="75">
        <f t="shared" si="161"/>
        <v>0.4454167752</v>
      </c>
      <c r="FR160" s="76">
        <f t="shared" si="162"/>
        <v>16.99465703</v>
      </c>
      <c r="FS160" s="76">
        <f t="shared" si="163"/>
        <v>0</v>
      </c>
      <c r="FT160" s="76">
        <f t="shared" si="164"/>
        <v>0</v>
      </c>
      <c r="FU160" s="77">
        <f t="shared" si="165"/>
        <v>16.99465703</v>
      </c>
      <c r="FV160" s="50">
        <f t="shared" si="166"/>
        <v>0</v>
      </c>
      <c r="FW160" s="50">
        <f t="shared" si="167"/>
        <v>0</v>
      </c>
      <c r="FX160" s="72">
        <f t="shared" si="168"/>
        <v>0</v>
      </c>
      <c r="FY160" s="72">
        <f t="shared" si="169"/>
        <v>0</v>
      </c>
      <c r="FZ160" s="72">
        <f t="shared" si="170"/>
        <v>0</v>
      </c>
      <c r="GA160" s="73">
        <f t="shared" si="171"/>
        <v>16.99465703</v>
      </c>
      <c r="GB160" s="73">
        <f t="shared" si="172"/>
        <v>0.6611596317</v>
      </c>
      <c r="GC160" s="74">
        <f t="shared" si="173"/>
        <v>11.23618118</v>
      </c>
      <c r="GD160" s="75">
        <f t="shared" si="174"/>
        <v>1.248464576</v>
      </c>
      <c r="GE160" s="75">
        <f t="shared" si="175"/>
        <v>0</v>
      </c>
      <c r="GF160" s="75">
        <f t="shared" si="176"/>
        <v>0</v>
      </c>
      <c r="GG160" s="75">
        <f t="shared" si="177"/>
        <v>1.248464576</v>
      </c>
      <c r="GH160" s="78">
        <f t="shared" si="178"/>
        <v>-0.5</v>
      </c>
      <c r="GI160" s="78">
        <f t="shared" si="179"/>
        <v>-0.8660254038</v>
      </c>
      <c r="GJ160" s="78">
        <f t="shared" si="180"/>
        <v>-2.094395102</v>
      </c>
      <c r="GK160" s="78">
        <f t="shared" si="181"/>
        <v>1</v>
      </c>
      <c r="GL160" s="79">
        <f t="shared" si="182"/>
        <v>-0.5</v>
      </c>
      <c r="GM160" s="79">
        <f t="shared" si="183"/>
        <v>0.8660254038</v>
      </c>
      <c r="GN160" s="79">
        <f t="shared" si="184"/>
        <v>2.094395102</v>
      </c>
      <c r="GO160" s="79">
        <f t="shared" si="185"/>
        <v>1</v>
      </c>
      <c r="GP160" s="50">
        <f t="shared" si="186"/>
        <v>-2.094395102</v>
      </c>
      <c r="GQ160" s="50">
        <f t="shared" si="187"/>
        <v>0</v>
      </c>
      <c r="GR160" s="72">
        <f t="shared" si="188"/>
        <v>-2.094395102</v>
      </c>
      <c r="GS160" s="72">
        <f t="shared" si="189"/>
        <v>-2.094395102</v>
      </c>
      <c r="GT160" s="72">
        <f t="shared" si="190"/>
        <v>-2.094395102</v>
      </c>
      <c r="GU160" s="73">
        <f t="shared" si="191"/>
        <v>1</v>
      </c>
      <c r="GV160" s="73">
        <f t="shared" si="192"/>
        <v>1.512494036</v>
      </c>
      <c r="GW160" s="74">
        <f t="shared" si="193"/>
        <v>1.512494036</v>
      </c>
      <c r="GX160" s="75">
        <f t="shared" si="194"/>
        <v>-0.7562470182</v>
      </c>
      <c r="GY160" s="75">
        <f t="shared" si="195"/>
        <v>-1.309858259</v>
      </c>
      <c r="GZ160" s="75">
        <f t="shared" si="196"/>
        <v>-2.094395102</v>
      </c>
      <c r="HA160" s="75">
        <f t="shared" si="197"/>
        <v>1.512494036</v>
      </c>
      <c r="HB160" s="50">
        <f t="shared" si="198"/>
        <v>2.094395102</v>
      </c>
      <c r="HC160" s="50">
        <f t="shared" si="199"/>
        <v>0</v>
      </c>
      <c r="HD160" s="72">
        <f t="shared" si="200"/>
        <v>2.094395102</v>
      </c>
      <c r="HE160" s="72">
        <f t="shared" si="201"/>
        <v>2.094395102</v>
      </c>
      <c r="HF160" s="72">
        <f t="shared" si="202"/>
        <v>2.094395102</v>
      </c>
      <c r="HG160" s="73">
        <f t="shared" si="203"/>
        <v>1</v>
      </c>
      <c r="HH160" s="73">
        <f t="shared" si="204"/>
        <v>1.248464576</v>
      </c>
      <c r="HI160" s="74">
        <f t="shared" si="205"/>
        <v>1.248464576</v>
      </c>
      <c r="HJ160" s="75">
        <f t="shared" si="206"/>
        <v>-0.624232288</v>
      </c>
      <c r="HK160" s="75">
        <f t="shared" si="207"/>
        <v>1.081202039</v>
      </c>
      <c r="HL160" s="75">
        <f t="shared" si="208"/>
        <v>2.094395102</v>
      </c>
      <c r="HM160" s="75">
        <f t="shared" si="209"/>
        <v>1.248464576</v>
      </c>
      <c r="HN160" s="50">
        <f t="shared" si="210"/>
        <v>2.094395102</v>
      </c>
      <c r="HO160" s="50">
        <f t="shared" si="211"/>
        <v>0</v>
      </c>
      <c r="HP160" s="72">
        <f t="shared" si="212"/>
        <v>2.094395102</v>
      </c>
      <c r="HQ160" s="72">
        <f t="shared" si="213"/>
        <v>2.094395102</v>
      </c>
      <c r="HR160" s="72">
        <f t="shared" si="214"/>
        <v>2.094395102</v>
      </c>
      <c r="HS160" s="73">
        <f t="shared" si="215"/>
        <v>1</v>
      </c>
      <c r="HT160" s="73">
        <f t="shared" si="216"/>
        <v>1.512494036</v>
      </c>
      <c r="HU160" s="74">
        <f t="shared" si="217"/>
        <v>1.512494036</v>
      </c>
      <c r="HV160" s="75">
        <f t="shared" si="218"/>
        <v>-0.7562470182</v>
      </c>
      <c r="HW160" s="75">
        <f t="shared" si="219"/>
        <v>1.309858259</v>
      </c>
      <c r="HX160" s="75">
        <f t="shared" si="220"/>
        <v>2.094395102</v>
      </c>
      <c r="HY160" s="75">
        <f t="shared" si="221"/>
        <v>1.512494036</v>
      </c>
      <c r="HZ160" s="50">
        <f t="shared" si="222"/>
        <v>-2.094395102</v>
      </c>
      <c r="IA160" s="50">
        <f t="shared" si="223"/>
        <v>0</v>
      </c>
      <c r="IB160" s="72">
        <f t="shared" si="224"/>
        <v>-2.094395102</v>
      </c>
      <c r="IC160" s="72">
        <f t="shared" si="225"/>
        <v>-2.094395102</v>
      </c>
      <c r="ID160" s="72">
        <f t="shared" si="226"/>
        <v>-2.094395102</v>
      </c>
      <c r="IE160" s="73">
        <f t="shared" si="227"/>
        <v>1</v>
      </c>
      <c r="IF160" s="73">
        <f t="shared" si="228"/>
        <v>1.248464576</v>
      </c>
      <c r="IG160" s="74">
        <f t="shared" si="229"/>
        <v>1.248464576</v>
      </c>
      <c r="IH160" s="75">
        <f t="shared" si="230"/>
        <v>-0.624232288</v>
      </c>
      <c r="II160" s="75">
        <f t="shared" si="231"/>
        <v>-1.081202039</v>
      </c>
      <c r="IJ160" s="75">
        <f t="shared" si="232"/>
        <v>-2.094395102</v>
      </c>
      <c r="IK160" s="75">
        <f t="shared" si="233"/>
        <v>1.248464576</v>
      </c>
    </row>
    <row r="161" ht="12.75" customHeight="1">
      <c r="A161" s="80">
        <f>'Cubic Input'!P165</f>
        <v>0.1421007032</v>
      </c>
      <c r="B161" s="80">
        <f>'Cubic Input'!Q165</f>
        <v>-0.2180884981</v>
      </c>
      <c r="C161" s="80">
        <f>'Cubic Input'!R165</f>
        <v>0.880210807</v>
      </c>
      <c r="D161" s="80">
        <f>'Cubic Input'!S165</f>
        <v>-0.02381067386</v>
      </c>
      <c r="E161" s="80">
        <f t="shared" ref="E161:H161" si="2746">0</f>
        <v>0</v>
      </c>
      <c r="F161" s="80">
        <f t="shared" si="2746"/>
        <v>0</v>
      </c>
      <c r="G161" s="80">
        <f t="shared" si="2746"/>
        <v>0</v>
      </c>
      <c r="H161" s="81">
        <f t="shared" si="2746"/>
        <v>0</v>
      </c>
      <c r="I161" s="65">
        <f>'Cubic Input'!M165</f>
        <v>0.02800199281</v>
      </c>
      <c r="J161" s="66">
        <f t="shared" si="27"/>
        <v>0.02723157859</v>
      </c>
      <c r="K161" s="66">
        <f t="shared" si="28"/>
        <v>0.7537572543</v>
      </c>
      <c r="L161" s="67">
        <f t="shared" si="29"/>
        <v>0.02723157859</v>
      </c>
      <c r="M161" s="67">
        <f t="shared" si="30"/>
        <v>0</v>
      </c>
      <c r="N161" s="68">
        <f t="shared" si="31"/>
        <v>0.7537572543</v>
      </c>
      <c r="O161" s="68">
        <f t="shared" si="32"/>
        <v>-2.363275866</v>
      </c>
      <c r="P161" s="69">
        <f t="shared" si="33"/>
        <v>0.7537572543</v>
      </c>
      <c r="Q161" s="69">
        <f t="shared" si="34"/>
        <v>2.363275866</v>
      </c>
      <c r="R161" s="70">
        <f t="shared" ref="R161:U161" si="2747">ATAN2(A161,E161)</f>
        <v>0</v>
      </c>
      <c r="S161" s="70">
        <f t="shared" si="2747"/>
        <v>3.141592654</v>
      </c>
      <c r="T161" s="70">
        <f t="shared" si="2747"/>
        <v>0</v>
      </c>
      <c r="U161" s="70">
        <f t="shared" si="2747"/>
        <v>3.141592654</v>
      </c>
      <c r="V161" s="70">
        <f t="shared" ref="V161:Y161" si="2748">SQRT(POWER(A161,2)+POWER(E161,2))</f>
        <v>0.1421007032</v>
      </c>
      <c r="W161" s="70">
        <f t="shared" si="2748"/>
        <v>0.2180884981</v>
      </c>
      <c r="X161" s="70">
        <f t="shared" si="2748"/>
        <v>0.880210807</v>
      </c>
      <c r="Y161" s="70">
        <f t="shared" si="2748"/>
        <v>0.02381067386</v>
      </c>
      <c r="Z161" s="71">
        <f t="shared" ref="Z161:AC161" si="2749">R161-$R161</f>
        <v>0</v>
      </c>
      <c r="AA161" s="71">
        <f t="shared" si="2749"/>
        <v>3.141592654</v>
      </c>
      <c r="AB161" s="71">
        <f t="shared" si="2749"/>
        <v>0</v>
      </c>
      <c r="AC161" s="71">
        <f t="shared" si="2749"/>
        <v>3.141592654</v>
      </c>
      <c r="AD161" s="71">
        <f t="shared" ref="AD161:AG161" si="2750">V161/$V161</f>
        <v>1</v>
      </c>
      <c r="AE161" s="71">
        <f t="shared" si="2750"/>
        <v>1.534746087</v>
      </c>
      <c r="AF161" s="71">
        <f t="shared" si="2750"/>
        <v>6.194274817</v>
      </c>
      <c r="AG161" s="71">
        <f t="shared" si="2750"/>
        <v>0.1675619707</v>
      </c>
      <c r="AH161" s="80">
        <f t="shared" ref="AH161:AK161" si="2751">AD161*COS(Z161)</f>
        <v>1</v>
      </c>
      <c r="AI161" s="80">
        <f t="shared" si="2751"/>
        <v>-1.534746087</v>
      </c>
      <c r="AJ161" s="80">
        <f t="shared" si="2751"/>
        <v>6.194274817</v>
      </c>
      <c r="AK161" s="80">
        <f t="shared" si="2751"/>
        <v>-0.1675619707</v>
      </c>
      <c r="AL161" s="80">
        <f t="shared" ref="AL161:AO161" si="2752">AD161*SIN(Z161)</f>
        <v>0</v>
      </c>
      <c r="AM161" s="80">
        <f t="shared" si="2752"/>
        <v>0</v>
      </c>
      <c r="AN161" s="80">
        <f t="shared" si="2752"/>
        <v>0</v>
      </c>
      <c r="AO161" s="80">
        <f t="shared" si="2752"/>
        <v>0</v>
      </c>
      <c r="AP161" s="50">
        <f t="shared" si="41"/>
        <v>9.424777961</v>
      </c>
      <c r="AQ161" s="72">
        <f t="shared" si="42"/>
        <v>9.424777961</v>
      </c>
      <c r="AR161" s="72">
        <f t="shared" si="43"/>
        <v>3.141592654</v>
      </c>
      <c r="AS161" s="72">
        <f t="shared" si="44"/>
        <v>3.141592654</v>
      </c>
      <c r="AT161" s="73">
        <f t="shared" si="45"/>
        <v>3.615010845</v>
      </c>
      <c r="AU161" s="74">
        <f t="shared" si="46"/>
        <v>3.615010845</v>
      </c>
      <c r="AV161" s="75">
        <f t="shared" si="47"/>
        <v>7.230021689</v>
      </c>
      <c r="AW161" s="75">
        <f t="shared" si="48"/>
        <v>0</v>
      </c>
      <c r="AX161" s="75">
        <f t="shared" si="49"/>
        <v>0</v>
      </c>
      <c r="AY161" s="75">
        <f t="shared" si="50"/>
        <v>7.230021689</v>
      </c>
      <c r="AZ161" s="50">
        <f t="shared" ref="AZ161:BA161" si="2753">AZ$1*AA161</f>
        <v>3.141592654</v>
      </c>
      <c r="BA161" s="50">
        <f t="shared" si="2753"/>
        <v>0</v>
      </c>
      <c r="BB161" s="72">
        <f t="shared" si="52"/>
        <v>3.141592654</v>
      </c>
      <c r="BC161" s="72">
        <f t="shared" si="53"/>
        <v>3.141592654</v>
      </c>
      <c r="BD161" s="72">
        <f t="shared" si="54"/>
        <v>3.141592654</v>
      </c>
      <c r="BE161" s="73">
        <f t="shared" ref="BE161:BF161" si="2754">POWER(AE161,BE$1)</f>
        <v>1.534746087</v>
      </c>
      <c r="BF161" s="73">
        <f t="shared" si="2754"/>
        <v>6.194274817</v>
      </c>
      <c r="BG161" s="74">
        <f t="shared" si="56"/>
        <v>9.506639038</v>
      </c>
      <c r="BH161" s="75">
        <f t="shared" si="57"/>
        <v>-85.55975134</v>
      </c>
      <c r="BI161" s="75">
        <f t="shared" si="58"/>
        <v>0</v>
      </c>
      <c r="BJ161" s="75">
        <f t="shared" si="59"/>
        <v>3.141592654</v>
      </c>
      <c r="BK161" s="75">
        <f t="shared" si="60"/>
        <v>85.55975134</v>
      </c>
      <c r="BL161" s="50">
        <f t="shared" si="61"/>
        <v>3.141592654</v>
      </c>
      <c r="BM161" s="72">
        <f t="shared" si="62"/>
        <v>3.141592654</v>
      </c>
      <c r="BN161" s="72">
        <f t="shared" si="63"/>
        <v>3.141592654</v>
      </c>
      <c r="BO161" s="72">
        <f t="shared" si="64"/>
        <v>3.141592654</v>
      </c>
      <c r="BP161" s="73">
        <f t="shared" si="65"/>
        <v>0.1675619707</v>
      </c>
      <c r="BQ161" s="74">
        <f t="shared" si="66"/>
        <v>0.1675619707</v>
      </c>
      <c r="BR161" s="75">
        <f t="shared" si="67"/>
        <v>4.524173209</v>
      </c>
      <c r="BS161" s="75">
        <f t="shared" si="68"/>
        <v>0</v>
      </c>
      <c r="BT161" s="75">
        <f t="shared" si="69"/>
        <v>0</v>
      </c>
      <c r="BU161" s="75">
        <f t="shared" si="70"/>
        <v>4.524173209</v>
      </c>
      <c r="BV161" s="76">
        <f t="shared" ref="BV161:BW161" si="2755">AV161+BH161+BR161</f>
        <v>-73.80555644</v>
      </c>
      <c r="BW161" s="76">
        <f t="shared" si="2755"/>
        <v>0</v>
      </c>
      <c r="BX161" s="76">
        <f t="shared" si="72"/>
        <v>3.141592654</v>
      </c>
      <c r="BY161" s="77">
        <f t="shared" si="73"/>
        <v>73.80555644</v>
      </c>
      <c r="BZ161" s="50">
        <f t="shared" ref="BZ161:CA161" si="2756">BZ$1*AA161</f>
        <v>6.283185307</v>
      </c>
      <c r="CA161" s="50">
        <f t="shared" si="2756"/>
        <v>0</v>
      </c>
      <c r="CB161" s="72">
        <f t="shared" si="75"/>
        <v>6.283185307</v>
      </c>
      <c r="CC161" s="72">
        <f t="shared" si="76"/>
        <v>0</v>
      </c>
      <c r="CD161" s="72">
        <f t="shared" si="77"/>
        <v>0</v>
      </c>
      <c r="CE161" s="73">
        <f t="shared" ref="CE161:CF161" si="2757">POWER(AE161,CE$1)</f>
        <v>2.355445552</v>
      </c>
      <c r="CF161" s="73">
        <f t="shared" si="2757"/>
        <v>38.36904051</v>
      </c>
      <c r="CG161" s="74">
        <f t="shared" si="79"/>
        <v>90.3761858</v>
      </c>
      <c r="CH161" s="75">
        <f t="shared" si="80"/>
        <v>-90.3761858</v>
      </c>
      <c r="CI161" s="75">
        <f t="shared" si="81"/>
        <v>0</v>
      </c>
      <c r="CJ161" s="75">
        <f t="shared" si="82"/>
        <v>3.141592654</v>
      </c>
      <c r="CK161" s="75">
        <f t="shared" si="83"/>
        <v>90.3761858</v>
      </c>
      <c r="CL161" s="50">
        <f t="shared" si="84"/>
        <v>0</v>
      </c>
      <c r="CM161" s="72">
        <f t="shared" si="85"/>
        <v>0</v>
      </c>
      <c r="CN161" s="72">
        <f t="shared" si="86"/>
        <v>0</v>
      </c>
      <c r="CO161" s="72">
        <f t="shared" si="87"/>
        <v>0</v>
      </c>
      <c r="CP161" s="73">
        <f t="shared" si="88"/>
        <v>237.6683813</v>
      </c>
      <c r="CQ161" s="74">
        <f t="shared" si="89"/>
        <v>237.6683813</v>
      </c>
      <c r="CR161" s="75">
        <f t="shared" si="90"/>
        <v>950.6735254</v>
      </c>
      <c r="CS161" s="75">
        <f t="shared" si="91"/>
        <v>0</v>
      </c>
      <c r="CT161" s="75">
        <f t="shared" si="92"/>
        <v>0</v>
      </c>
      <c r="CU161" s="75">
        <f t="shared" si="93"/>
        <v>950.6735254</v>
      </c>
      <c r="CV161" s="50">
        <f t="shared" si="94"/>
        <v>9.424777961</v>
      </c>
      <c r="CW161" s="50">
        <f t="shared" si="95"/>
        <v>3.141592654</v>
      </c>
      <c r="CX161" s="72">
        <f t="shared" si="96"/>
        <v>12.56637061</v>
      </c>
      <c r="CY161" s="72">
        <f t="shared" si="97"/>
        <v>0</v>
      </c>
      <c r="CZ161" s="72">
        <f t="shared" si="98"/>
        <v>0</v>
      </c>
      <c r="DA161" s="73">
        <f t="shared" si="99"/>
        <v>3.615010845</v>
      </c>
      <c r="DB161" s="73">
        <f t="shared" si="100"/>
        <v>0.1675619707</v>
      </c>
      <c r="DC161" s="74">
        <f t="shared" si="101"/>
        <v>0.6057383412</v>
      </c>
      <c r="DD161" s="75">
        <f t="shared" si="102"/>
        <v>2.422953365</v>
      </c>
      <c r="DE161" s="75">
        <f t="shared" si="103"/>
        <v>0</v>
      </c>
      <c r="DF161" s="75">
        <f t="shared" si="104"/>
        <v>0</v>
      </c>
      <c r="DG161" s="75">
        <f t="shared" si="105"/>
        <v>2.422953365</v>
      </c>
      <c r="DH161" s="50">
        <f t="shared" ref="DH161:DJ161" si="2758">DH$1*AA161</f>
        <v>3.141592654</v>
      </c>
      <c r="DI161" s="50">
        <f t="shared" si="2758"/>
        <v>0</v>
      </c>
      <c r="DJ161" s="50">
        <f t="shared" si="2758"/>
        <v>3.141592654</v>
      </c>
      <c r="DK161" s="72">
        <f t="shared" si="107"/>
        <v>6.283185307</v>
      </c>
      <c r="DL161" s="72">
        <f t="shared" si="108"/>
        <v>0</v>
      </c>
      <c r="DM161" s="72">
        <f t="shared" si="109"/>
        <v>0</v>
      </c>
      <c r="DN161" s="73">
        <f t="shared" ref="DN161:DP161" si="2759">POWER(AE161,DN$1)</f>
        <v>1.534746087</v>
      </c>
      <c r="DO161" s="73">
        <f t="shared" si="2759"/>
        <v>6.194274817</v>
      </c>
      <c r="DP161" s="73">
        <f t="shared" si="2759"/>
        <v>0.1675619707</v>
      </c>
      <c r="DQ161" s="74">
        <f t="shared" si="111"/>
        <v>1.592951172</v>
      </c>
      <c r="DR161" s="75">
        <f t="shared" si="112"/>
        <v>-28.6731211</v>
      </c>
      <c r="DS161" s="75">
        <f t="shared" si="113"/>
        <v>0</v>
      </c>
      <c r="DT161" s="75">
        <f t="shared" si="114"/>
        <v>3.141592654</v>
      </c>
      <c r="DU161" s="75">
        <f t="shared" si="115"/>
        <v>28.6731211</v>
      </c>
      <c r="DV161" s="50">
        <f t="shared" si="116"/>
        <v>6.283185307</v>
      </c>
      <c r="DW161" s="72">
        <f t="shared" si="117"/>
        <v>6.283185307</v>
      </c>
      <c r="DX161" s="72">
        <f t="shared" si="118"/>
        <v>0</v>
      </c>
      <c r="DY161" s="72">
        <f t="shared" si="119"/>
        <v>0</v>
      </c>
      <c r="DZ161" s="73">
        <f t="shared" si="120"/>
        <v>0.02807701403</v>
      </c>
      <c r="EA161" s="74">
        <f t="shared" si="121"/>
        <v>0.02807701403</v>
      </c>
      <c r="EB161" s="75">
        <f t="shared" si="122"/>
        <v>0.7580793787</v>
      </c>
      <c r="EC161" s="75">
        <f t="shared" si="123"/>
        <v>0</v>
      </c>
      <c r="ED161" s="75">
        <f t="shared" si="124"/>
        <v>0</v>
      </c>
      <c r="EE161" s="75">
        <f t="shared" si="125"/>
        <v>0.7580793787</v>
      </c>
      <c r="EF161" s="76">
        <f t="shared" ref="EF161:EG161" si="2760">CH161+CR161+DD161+DR161+EB161</f>
        <v>834.8052512</v>
      </c>
      <c r="EG161" s="76">
        <f t="shared" si="2760"/>
        <v>0</v>
      </c>
      <c r="EH161" s="76">
        <f t="shared" si="127"/>
        <v>0</v>
      </c>
      <c r="EI161" s="77">
        <f t="shared" si="128"/>
        <v>834.8052512</v>
      </c>
      <c r="EJ161" s="50">
        <f t="shared" si="129"/>
        <v>0</v>
      </c>
      <c r="EK161" s="72">
        <f t="shared" si="130"/>
        <v>0</v>
      </c>
      <c r="EL161" s="72">
        <f t="shared" si="131"/>
        <v>0</v>
      </c>
      <c r="EM161" s="72">
        <f t="shared" si="132"/>
        <v>0</v>
      </c>
      <c r="EN161" s="73">
        <f t="shared" si="133"/>
        <v>28.89299658</v>
      </c>
      <c r="EO161" s="74">
        <f t="shared" si="134"/>
        <v>28.89299658</v>
      </c>
      <c r="EP161" s="75">
        <f t="shared" si="135"/>
        <v>150.1324142</v>
      </c>
      <c r="EQ161" s="75">
        <f t="shared" si="136"/>
        <v>0</v>
      </c>
      <c r="ER161" s="75">
        <f t="shared" si="137"/>
        <v>0</v>
      </c>
      <c r="ES161" s="75">
        <f t="shared" si="138"/>
        <v>150.1324142</v>
      </c>
      <c r="ET161" s="76">
        <f t="shared" ref="ET161:EU161" si="2761">BV161+EP161</f>
        <v>76.32685772</v>
      </c>
      <c r="EU161" s="76">
        <f t="shared" si="2761"/>
        <v>0</v>
      </c>
      <c r="EV161" s="76">
        <f t="shared" si="140"/>
        <v>0</v>
      </c>
      <c r="EW161" s="77">
        <f t="shared" si="141"/>
        <v>76.32685772</v>
      </c>
      <c r="EX161" s="50">
        <f t="shared" si="142"/>
        <v>0</v>
      </c>
      <c r="EY161" s="72">
        <f t="shared" si="143"/>
        <v>0</v>
      </c>
      <c r="EZ161" s="72">
        <f t="shared" si="144"/>
        <v>0</v>
      </c>
      <c r="FA161" s="72">
        <f t="shared" si="145"/>
        <v>0</v>
      </c>
      <c r="FB161" s="73">
        <f t="shared" si="146"/>
        <v>4.241887319</v>
      </c>
      <c r="FC161" s="74">
        <f t="shared" si="147"/>
        <v>4.241887319</v>
      </c>
      <c r="FD161" s="75">
        <f t="shared" si="148"/>
        <v>1.122262732</v>
      </c>
      <c r="FE161" s="75">
        <f t="shared" si="149"/>
        <v>0</v>
      </c>
      <c r="FF161" s="75">
        <f t="shared" si="150"/>
        <v>0</v>
      </c>
      <c r="FG161" s="75">
        <f t="shared" si="151"/>
        <v>1.122262732</v>
      </c>
      <c r="FH161" s="50">
        <f t="shared" si="152"/>
        <v>6.283185307</v>
      </c>
      <c r="FI161" s="72">
        <f t="shared" si="153"/>
        <v>6.283185307</v>
      </c>
      <c r="FJ161" s="72">
        <f t="shared" si="154"/>
        <v>0</v>
      </c>
      <c r="FK161" s="72">
        <f t="shared" si="155"/>
        <v>0</v>
      </c>
      <c r="FL161" s="73">
        <f t="shared" si="156"/>
        <v>2.355445552</v>
      </c>
      <c r="FM161" s="74">
        <f t="shared" si="157"/>
        <v>2.355445552</v>
      </c>
      <c r="FN161" s="75">
        <f t="shared" si="158"/>
        <v>-2.355445552</v>
      </c>
      <c r="FO161" s="75">
        <f t="shared" si="159"/>
        <v>0</v>
      </c>
      <c r="FP161" s="75">
        <f t="shared" si="160"/>
        <v>3.141592654</v>
      </c>
      <c r="FQ161" s="75">
        <f t="shared" si="161"/>
        <v>2.355445552</v>
      </c>
      <c r="FR161" s="76">
        <f t="shared" si="162"/>
        <v>16.2273789</v>
      </c>
      <c r="FS161" s="76">
        <f t="shared" si="163"/>
        <v>0</v>
      </c>
      <c r="FT161" s="76">
        <f t="shared" si="164"/>
        <v>0</v>
      </c>
      <c r="FU161" s="77">
        <f t="shared" si="165"/>
        <v>16.2273789</v>
      </c>
      <c r="FV161" s="50">
        <f t="shared" si="166"/>
        <v>0</v>
      </c>
      <c r="FW161" s="50">
        <f t="shared" si="167"/>
        <v>0</v>
      </c>
      <c r="FX161" s="72">
        <f t="shared" si="168"/>
        <v>0</v>
      </c>
      <c r="FY161" s="72">
        <f t="shared" si="169"/>
        <v>0</v>
      </c>
      <c r="FZ161" s="72">
        <f t="shared" si="170"/>
        <v>0</v>
      </c>
      <c r="GA161" s="73">
        <f t="shared" si="171"/>
        <v>16.2273789</v>
      </c>
      <c r="GB161" s="73">
        <f t="shared" si="172"/>
        <v>0.8910569436</v>
      </c>
      <c r="GC161" s="74">
        <f t="shared" si="173"/>
        <v>14.45951864</v>
      </c>
      <c r="GD161" s="75">
        <f t="shared" si="174"/>
        <v>1.606613183</v>
      </c>
      <c r="GE161" s="75">
        <f t="shared" si="175"/>
        <v>0</v>
      </c>
      <c r="GF161" s="75">
        <f t="shared" si="176"/>
        <v>0</v>
      </c>
      <c r="GG161" s="75">
        <f t="shared" si="177"/>
        <v>1.606613183</v>
      </c>
      <c r="GH161" s="78">
        <f t="shared" si="178"/>
        <v>-0.5</v>
      </c>
      <c r="GI161" s="78">
        <f t="shared" si="179"/>
        <v>-0.8660254038</v>
      </c>
      <c r="GJ161" s="78">
        <f t="shared" si="180"/>
        <v>-2.094395102</v>
      </c>
      <c r="GK161" s="78">
        <f t="shared" si="181"/>
        <v>1</v>
      </c>
      <c r="GL161" s="79">
        <f t="shared" si="182"/>
        <v>-0.5</v>
      </c>
      <c r="GM161" s="79">
        <f t="shared" si="183"/>
        <v>0.8660254038</v>
      </c>
      <c r="GN161" s="79">
        <f t="shared" si="184"/>
        <v>2.094395102</v>
      </c>
      <c r="GO161" s="79">
        <f t="shared" si="185"/>
        <v>1</v>
      </c>
      <c r="GP161" s="50">
        <f t="shared" si="186"/>
        <v>-2.094395102</v>
      </c>
      <c r="GQ161" s="50">
        <f t="shared" si="187"/>
        <v>0</v>
      </c>
      <c r="GR161" s="72">
        <f t="shared" si="188"/>
        <v>-2.094395102</v>
      </c>
      <c r="GS161" s="72">
        <f t="shared" si="189"/>
        <v>-2.094395102</v>
      </c>
      <c r="GT161" s="72">
        <f t="shared" si="190"/>
        <v>-2.094395102</v>
      </c>
      <c r="GU161" s="73">
        <f t="shared" si="191"/>
        <v>1</v>
      </c>
      <c r="GV161" s="73">
        <f t="shared" si="192"/>
        <v>1.122262732</v>
      </c>
      <c r="GW161" s="74">
        <f t="shared" si="193"/>
        <v>1.122262732</v>
      </c>
      <c r="GX161" s="75">
        <f t="shared" si="194"/>
        <v>-0.5611313661</v>
      </c>
      <c r="GY161" s="75">
        <f t="shared" si="195"/>
        <v>-0.9719080358</v>
      </c>
      <c r="GZ161" s="75">
        <f t="shared" si="196"/>
        <v>-2.094395102</v>
      </c>
      <c r="HA161" s="75">
        <f t="shared" si="197"/>
        <v>1.122262732</v>
      </c>
      <c r="HB161" s="50">
        <f t="shared" si="198"/>
        <v>2.094395102</v>
      </c>
      <c r="HC161" s="50">
        <f t="shared" si="199"/>
        <v>0</v>
      </c>
      <c r="HD161" s="72">
        <f t="shared" si="200"/>
        <v>2.094395102</v>
      </c>
      <c r="HE161" s="72">
        <f t="shared" si="201"/>
        <v>2.094395102</v>
      </c>
      <c r="HF161" s="72">
        <f t="shared" si="202"/>
        <v>2.094395102</v>
      </c>
      <c r="HG161" s="73">
        <f t="shared" si="203"/>
        <v>1</v>
      </c>
      <c r="HH161" s="73">
        <f t="shared" si="204"/>
        <v>1.606613183</v>
      </c>
      <c r="HI161" s="74">
        <f t="shared" si="205"/>
        <v>1.606613183</v>
      </c>
      <c r="HJ161" s="75">
        <f t="shared" si="206"/>
        <v>-0.8033065913</v>
      </c>
      <c r="HK161" s="75">
        <f t="shared" si="207"/>
        <v>1.39136783</v>
      </c>
      <c r="HL161" s="75">
        <f t="shared" si="208"/>
        <v>2.094395102</v>
      </c>
      <c r="HM161" s="75">
        <f t="shared" si="209"/>
        <v>1.606613183</v>
      </c>
      <c r="HN161" s="50">
        <f t="shared" si="210"/>
        <v>2.094395102</v>
      </c>
      <c r="HO161" s="50">
        <f t="shared" si="211"/>
        <v>0</v>
      </c>
      <c r="HP161" s="72">
        <f t="shared" si="212"/>
        <v>2.094395102</v>
      </c>
      <c r="HQ161" s="72">
        <f t="shared" si="213"/>
        <v>2.094395102</v>
      </c>
      <c r="HR161" s="72">
        <f t="shared" si="214"/>
        <v>2.094395102</v>
      </c>
      <c r="HS161" s="73">
        <f t="shared" si="215"/>
        <v>1</v>
      </c>
      <c r="HT161" s="73">
        <f t="shared" si="216"/>
        <v>1.122262732</v>
      </c>
      <c r="HU161" s="74">
        <f t="shared" si="217"/>
        <v>1.122262732</v>
      </c>
      <c r="HV161" s="75">
        <f t="shared" si="218"/>
        <v>-0.5611313661</v>
      </c>
      <c r="HW161" s="75">
        <f t="shared" si="219"/>
        <v>0.9719080358</v>
      </c>
      <c r="HX161" s="75">
        <f t="shared" si="220"/>
        <v>2.094395102</v>
      </c>
      <c r="HY161" s="75">
        <f t="shared" si="221"/>
        <v>1.122262732</v>
      </c>
      <c r="HZ161" s="50">
        <f t="shared" si="222"/>
        <v>-2.094395102</v>
      </c>
      <c r="IA161" s="50">
        <f t="shared" si="223"/>
        <v>0</v>
      </c>
      <c r="IB161" s="72">
        <f t="shared" si="224"/>
        <v>-2.094395102</v>
      </c>
      <c r="IC161" s="72">
        <f t="shared" si="225"/>
        <v>-2.094395102</v>
      </c>
      <c r="ID161" s="72">
        <f t="shared" si="226"/>
        <v>-2.094395102</v>
      </c>
      <c r="IE161" s="73">
        <f t="shared" si="227"/>
        <v>1</v>
      </c>
      <c r="IF161" s="73">
        <f t="shared" si="228"/>
        <v>1.606613183</v>
      </c>
      <c r="IG161" s="74">
        <f t="shared" si="229"/>
        <v>1.606613183</v>
      </c>
      <c r="IH161" s="75">
        <f t="shared" si="230"/>
        <v>-0.8033065913</v>
      </c>
      <c r="II161" s="75">
        <f t="shared" si="231"/>
        <v>-1.39136783</v>
      </c>
      <c r="IJ161" s="75">
        <f t="shared" si="232"/>
        <v>-2.094395102</v>
      </c>
      <c r="IK161" s="75">
        <f t="shared" si="233"/>
        <v>1.606613183</v>
      </c>
    </row>
    <row r="162" ht="12.75" customHeight="1">
      <c r="A162" s="80">
        <f>'Cubic Input'!P166</f>
        <v>0.1421007032</v>
      </c>
      <c r="B162" s="80">
        <f>'Cubic Input'!Q166</f>
        <v>0.2095201055</v>
      </c>
      <c r="C162" s="80">
        <f>'Cubic Input'!R166</f>
        <v>0.7817558191</v>
      </c>
      <c r="D162" s="80">
        <f>'Cubic Input'!S166</f>
        <v>0.01074098964</v>
      </c>
      <c r="E162" s="80">
        <f t="shared" ref="E162:H162" si="2762">0</f>
        <v>0</v>
      </c>
      <c r="F162" s="80">
        <f t="shared" si="2762"/>
        <v>0</v>
      </c>
      <c r="G162" s="80">
        <f t="shared" si="2762"/>
        <v>0</v>
      </c>
      <c r="H162" s="81">
        <f t="shared" si="2762"/>
        <v>0</v>
      </c>
      <c r="I162" s="65">
        <f>'Cubic Input'!M166</f>
        <v>-0.0120395673</v>
      </c>
      <c r="J162" s="66">
        <f t="shared" si="27"/>
        <v>-0.01379006115</v>
      </c>
      <c r="K162" s="66">
        <f t="shared" si="28"/>
        <v>-0.7303289974</v>
      </c>
      <c r="L162" s="67">
        <f t="shared" si="29"/>
        <v>-0.01379006115</v>
      </c>
      <c r="M162" s="67">
        <f t="shared" si="30"/>
        <v>0</v>
      </c>
      <c r="N162" s="68">
        <f t="shared" si="31"/>
        <v>-0.7303289974</v>
      </c>
      <c r="O162" s="68">
        <f t="shared" si="32"/>
        <v>-2.224387147</v>
      </c>
      <c r="P162" s="69">
        <f t="shared" si="33"/>
        <v>-0.7303289974</v>
      </c>
      <c r="Q162" s="69">
        <f t="shared" si="34"/>
        <v>2.224387147</v>
      </c>
      <c r="R162" s="70">
        <f t="shared" ref="R162:U162" si="2763">ATAN2(A162,E162)</f>
        <v>0</v>
      </c>
      <c r="S162" s="70">
        <f t="shared" si="2763"/>
        <v>0</v>
      </c>
      <c r="T162" s="70">
        <f t="shared" si="2763"/>
        <v>0</v>
      </c>
      <c r="U162" s="70">
        <f t="shared" si="2763"/>
        <v>0</v>
      </c>
      <c r="V162" s="70">
        <f t="shared" ref="V162:Y162" si="2764">SQRT(POWER(A162,2)+POWER(E162,2))</f>
        <v>0.1421007032</v>
      </c>
      <c r="W162" s="70">
        <f t="shared" si="2764"/>
        <v>0.2095201055</v>
      </c>
      <c r="X162" s="70">
        <f t="shared" si="2764"/>
        <v>0.7817558191</v>
      </c>
      <c r="Y162" s="70">
        <f t="shared" si="2764"/>
        <v>0.01074098964</v>
      </c>
      <c r="Z162" s="71">
        <f t="shared" ref="Z162:AC162" si="2765">R162-$R162</f>
        <v>0</v>
      </c>
      <c r="AA162" s="71">
        <f t="shared" si="2765"/>
        <v>0</v>
      </c>
      <c r="AB162" s="71">
        <f t="shared" si="2765"/>
        <v>0</v>
      </c>
      <c r="AC162" s="71">
        <f t="shared" si="2765"/>
        <v>0</v>
      </c>
      <c r="AD162" s="71">
        <f t="shared" ref="AD162:AG162" si="2766">V162/$V162</f>
        <v>1</v>
      </c>
      <c r="AE162" s="71">
        <f t="shared" si="2766"/>
        <v>1.474448056</v>
      </c>
      <c r="AF162" s="71">
        <f t="shared" si="2766"/>
        <v>5.501421187</v>
      </c>
      <c r="AG162" s="71">
        <f t="shared" si="2766"/>
        <v>0.07558716741</v>
      </c>
      <c r="AH162" s="80">
        <f t="shared" ref="AH162:AK162" si="2767">AD162*COS(Z162)</f>
        <v>1</v>
      </c>
      <c r="AI162" s="80">
        <f t="shared" si="2767"/>
        <v>1.474448056</v>
      </c>
      <c r="AJ162" s="80">
        <f t="shared" si="2767"/>
        <v>5.501421187</v>
      </c>
      <c r="AK162" s="80">
        <f t="shared" si="2767"/>
        <v>0.07558716741</v>
      </c>
      <c r="AL162" s="80">
        <f t="shared" ref="AL162:AO162" si="2768">AD162*SIN(Z162)</f>
        <v>0</v>
      </c>
      <c r="AM162" s="80">
        <f t="shared" si="2768"/>
        <v>0</v>
      </c>
      <c r="AN162" s="80">
        <f t="shared" si="2768"/>
        <v>0</v>
      </c>
      <c r="AO162" s="80">
        <f t="shared" si="2768"/>
        <v>0</v>
      </c>
      <c r="AP162" s="50">
        <f t="shared" si="41"/>
        <v>0</v>
      </c>
      <c r="AQ162" s="72">
        <f t="shared" si="42"/>
        <v>0</v>
      </c>
      <c r="AR162" s="72">
        <f t="shared" si="43"/>
        <v>0</v>
      </c>
      <c r="AS162" s="72">
        <f t="shared" si="44"/>
        <v>0</v>
      </c>
      <c r="AT162" s="73">
        <f t="shared" si="45"/>
        <v>3.205445753</v>
      </c>
      <c r="AU162" s="74">
        <f t="shared" si="46"/>
        <v>3.205445753</v>
      </c>
      <c r="AV162" s="75">
        <f t="shared" si="47"/>
        <v>-6.410891507</v>
      </c>
      <c r="AW162" s="75">
        <f t="shared" si="48"/>
        <v>0</v>
      </c>
      <c r="AX162" s="75">
        <f t="shared" si="49"/>
        <v>3.141592654</v>
      </c>
      <c r="AY162" s="75">
        <f t="shared" si="50"/>
        <v>6.410891507</v>
      </c>
      <c r="AZ162" s="50">
        <f t="shared" ref="AZ162:BA162" si="2769">AZ$1*AA162</f>
        <v>0</v>
      </c>
      <c r="BA162" s="50">
        <f t="shared" si="2769"/>
        <v>0</v>
      </c>
      <c r="BB162" s="72">
        <f t="shared" si="52"/>
        <v>0</v>
      </c>
      <c r="BC162" s="72">
        <f t="shared" si="53"/>
        <v>0</v>
      </c>
      <c r="BD162" s="72">
        <f t="shared" si="54"/>
        <v>0</v>
      </c>
      <c r="BE162" s="73">
        <f t="shared" ref="BE162:BF162" si="2770">POWER(AE162,BE$1)</f>
        <v>1.474448056</v>
      </c>
      <c r="BF162" s="73">
        <f t="shared" si="2770"/>
        <v>5.501421187</v>
      </c>
      <c r="BG162" s="74">
        <f t="shared" si="56"/>
        <v>8.111559775</v>
      </c>
      <c r="BH162" s="75">
        <f t="shared" si="57"/>
        <v>73.00403797</v>
      </c>
      <c r="BI162" s="75">
        <f t="shared" si="58"/>
        <v>0</v>
      </c>
      <c r="BJ162" s="75">
        <f t="shared" si="59"/>
        <v>0</v>
      </c>
      <c r="BK162" s="75">
        <f t="shared" si="60"/>
        <v>73.00403797</v>
      </c>
      <c r="BL162" s="50">
        <f t="shared" si="61"/>
        <v>0</v>
      </c>
      <c r="BM162" s="72">
        <f t="shared" si="62"/>
        <v>0</v>
      </c>
      <c r="BN162" s="72">
        <f t="shared" si="63"/>
        <v>0</v>
      </c>
      <c r="BO162" s="72">
        <f t="shared" si="64"/>
        <v>0</v>
      </c>
      <c r="BP162" s="73">
        <f t="shared" si="65"/>
        <v>0.07558716741</v>
      </c>
      <c r="BQ162" s="74">
        <f t="shared" si="66"/>
        <v>0.07558716741</v>
      </c>
      <c r="BR162" s="75">
        <f t="shared" si="67"/>
        <v>-2.04085352</v>
      </c>
      <c r="BS162" s="75">
        <f t="shared" si="68"/>
        <v>0</v>
      </c>
      <c r="BT162" s="75">
        <f t="shared" si="69"/>
        <v>3.141592654</v>
      </c>
      <c r="BU162" s="75">
        <f t="shared" si="70"/>
        <v>2.04085352</v>
      </c>
      <c r="BV162" s="76">
        <f t="shared" ref="BV162:BW162" si="2771">AV162+BH162+BR162</f>
        <v>64.55229295</v>
      </c>
      <c r="BW162" s="76">
        <f t="shared" si="2771"/>
        <v>0</v>
      </c>
      <c r="BX162" s="76">
        <f t="shared" si="72"/>
        <v>0</v>
      </c>
      <c r="BY162" s="77">
        <f t="shared" si="73"/>
        <v>64.55229295</v>
      </c>
      <c r="BZ162" s="50">
        <f t="shared" ref="BZ162:CA162" si="2772">BZ$1*AA162</f>
        <v>0</v>
      </c>
      <c r="CA162" s="50">
        <f t="shared" si="2772"/>
        <v>0</v>
      </c>
      <c r="CB162" s="72">
        <f t="shared" si="75"/>
        <v>0</v>
      </c>
      <c r="CC162" s="72">
        <f t="shared" si="76"/>
        <v>0</v>
      </c>
      <c r="CD162" s="72">
        <f t="shared" si="77"/>
        <v>0</v>
      </c>
      <c r="CE162" s="73">
        <f t="shared" ref="CE162:CF162" si="2773">POWER(AE162,CE$1)</f>
        <v>2.17399707</v>
      </c>
      <c r="CF162" s="73">
        <f t="shared" si="2773"/>
        <v>30.26563508</v>
      </c>
      <c r="CG162" s="74">
        <f t="shared" si="79"/>
        <v>65.79740198</v>
      </c>
      <c r="CH162" s="75">
        <f t="shared" si="80"/>
        <v>-65.79740198</v>
      </c>
      <c r="CI162" s="75">
        <f t="shared" si="81"/>
        <v>0</v>
      </c>
      <c r="CJ162" s="75">
        <f t="shared" si="82"/>
        <v>3.141592654</v>
      </c>
      <c r="CK162" s="75">
        <f t="shared" si="83"/>
        <v>65.79740198</v>
      </c>
      <c r="CL162" s="50">
        <f t="shared" si="84"/>
        <v>0</v>
      </c>
      <c r="CM162" s="72">
        <f t="shared" si="85"/>
        <v>0</v>
      </c>
      <c r="CN162" s="72">
        <f t="shared" si="86"/>
        <v>0</v>
      </c>
      <c r="CO162" s="72">
        <f t="shared" si="87"/>
        <v>0</v>
      </c>
      <c r="CP162" s="73">
        <f t="shared" si="88"/>
        <v>166.5040061</v>
      </c>
      <c r="CQ162" s="74">
        <f t="shared" si="89"/>
        <v>166.5040061</v>
      </c>
      <c r="CR162" s="75">
        <f t="shared" si="90"/>
        <v>666.0160243</v>
      </c>
      <c r="CS162" s="75">
        <f t="shared" si="91"/>
        <v>0</v>
      </c>
      <c r="CT162" s="75">
        <f t="shared" si="92"/>
        <v>0</v>
      </c>
      <c r="CU162" s="75">
        <f t="shared" si="93"/>
        <v>666.0160243</v>
      </c>
      <c r="CV162" s="50">
        <f t="shared" si="94"/>
        <v>0</v>
      </c>
      <c r="CW162" s="50">
        <f t="shared" si="95"/>
        <v>0</v>
      </c>
      <c r="CX162" s="72">
        <f t="shared" si="96"/>
        <v>0</v>
      </c>
      <c r="CY162" s="72">
        <f t="shared" si="97"/>
        <v>0</v>
      </c>
      <c r="CZ162" s="72">
        <f t="shared" si="98"/>
        <v>0</v>
      </c>
      <c r="DA162" s="73">
        <f t="shared" si="99"/>
        <v>3.205445753</v>
      </c>
      <c r="DB162" s="73">
        <f t="shared" si="100"/>
        <v>0.07558716741</v>
      </c>
      <c r="DC162" s="74">
        <f t="shared" si="101"/>
        <v>0.2422905648</v>
      </c>
      <c r="DD162" s="75">
        <f t="shared" si="102"/>
        <v>0.9691622592</v>
      </c>
      <c r="DE162" s="75">
        <f t="shared" si="103"/>
        <v>0</v>
      </c>
      <c r="DF162" s="75">
        <f t="shared" si="104"/>
        <v>0</v>
      </c>
      <c r="DG162" s="75">
        <f t="shared" si="105"/>
        <v>0.9691622592</v>
      </c>
      <c r="DH162" s="50">
        <f t="shared" ref="DH162:DJ162" si="2774">DH$1*AA162</f>
        <v>0</v>
      </c>
      <c r="DI162" s="50">
        <f t="shared" si="2774"/>
        <v>0</v>
      </c>
      <c r="DJ162" s="50">
        <f t="shared" si="2774"/>
        <v>0</v>
      </c>
      <c r="DK162" s="72">
        <f t="shared" si="107"/>
        <v>0</v>
      </c>
      <c r="DL162" s="72">
        <f t="shared" si="108"/>
        <v>0</v>
      </c>
      <c r="DM162" s="72">
        <f t="shared" si="109"/>
        <v>0</v>
      </c>
      <c r="DN162" s="73">
        <f t="shared" ref="DN162:DP162" si="2775">POWER(AE162,DN$1)</f>
        <v>1.474448056</v>
      </c>
      <c r="DO162" s="73">
        <f t="shared" si="2775"/>
        <v>5.501421187</v>
      </c>
      <c r="DP162" s="73">
        <f t="shared" si="2775"/>
        <v>0.07558716741</v>
      </c>
      <c r="DQ162" s="74">
        <f t="shared" si="111"/>
        <v>0.6131298267</v>
      </c>
      <c r="DR162" s="75">
        <f t="shared" si="112"/>
        <v>-11.03633688</v>
      </c>
      <c r="DS162" s="75">
        <f t="shared" si="113"/>
        <v>0</v>
      </c>
      <c r="DT162" s="75">
        <f t="shared" si="114"/>
        <v>3.141592654</v>
      </c>
      <c r="DU162" s="75">
        <f t="shared" si="115"/>
        <v>11.03633688</v>
      </c>
      <c r="DV162" s="50">
        <f t="shared" si="116"/>
        <v>0</v>
      </c>
      <c r="DW162" s="72">
        <f t="shared" si="117"/>
        <v>0</v>
      </c>
      <c r="DX162" s="72">
        <f t="shared" si="118"/>
        <v>0</v>
      </c>
      <c r="DY162" s="72">
        <f t="shared" si="119"/>
        <v>0</v>
      </c>
      <c r="DZ162" s="73">
        <f t="shared" si="120"/>
        <v>0.005713419878</v>
      </c>
      <c r="EA162" s="74">
        <f t="shared" si="121"/>
        <v>0.005713419878</v>
      </c>
      <c r="EB162" s="75">
        <f t="shared" si="122"/>
        <v>0.1542623367</v>
      </c>
      <c r="EC162" s="75">
        <f t="shared" si="123"/>
        <v>0</v>
      </c>
      <c r="ED162" s="75">
        <f t="shared" si="124"/>
        <v>0</v>
      </c>
      <c r="EE162" s="75">
        <f t="shared" si="125"/>
        <v>0.1542623367</v>
      </c>
      <c r="EF162" s="76">
        <f t="shared" ref="EF162:EG162" si="2776">CH162+CR162+DD162+DR162+EB162</f>
        <v>590.30571</v>
      </c>
      <c r="EG162" s="76">
        <f t="shared" si="2776"/>
        <v>0</v>
      </c>
      <c r="EH162" s="76">
        <f t="shared" si="127"/>
        <v>0</v>
      </c>
      <c r="EI162" s="77">
        <f t="shared" si="128"/>
        <v>590.30571</v>
      </c>
      <c r="EJ162" s="50">
        <f t="shared" si="129"/>
        <v>0</v>
      </c>
      <c r="EK162" s="72">
        <f t="shared" si="130"/>
        <v>0</v>
      </c>
      <c r="EL162" s="72">
        <f t="shared" si="131"/>
        <v>0</v>
      </c>
      <c r="EM162" s="72">
        <f t="shared" si="132"/>
        <v>0</v>
      </c>
      <c r="EN162" s="73">
        <f t="shared" si="133"/>
        <v>24.29620773</v>
      </c>
      <c r="EO162" s="74">
        <f t="shared" si="134"/>
        <v>24.29620773</v>
      </c>
      <c r="EP162" s="75">
        <f t="shared" si="135"/>
        <v>126.2467987</v>
      </c>
      <c r="EQ162" s="75">
        <f t="shared" si="136"/>
        <v>0</v>
      </c>
      <c r="ER162" s="75">
        <f t="shared" si="137"/>
        <v>0</v>
      </c>
      <c r="ES162" s="75">
        <f t="shared" si="138"/>
        <v>126.2467987</v>
      </c>
      <c r="ET162" s="76">
        <f t="shared" ref="ET162:EU162" si="2777">BV162+EP162</f>
        <v>190.7990916</v>
      </c>
      <c r="EU162" s="76">
        <f t="shared" si="2777"/>
        <v>0</v>
      </c>
      <c r="EV162" s="76">
        <f t="shared" si="140"/>
        <v>0</v>
      </c>
      <c r="EW162" s="77">
        <f t="shared" si="141"/>
        <v>190.7990916</v>
      </c>
      <c r="EX162" s="50">
        <f t="shared" si="142"/>
        <v>0</v>
      </c>
      <c r="EY162" s="72">
        <f t="shared" si="143"/>
        <v>0</v>
      </c>
      <c r="EZ162" s="72">
        <f t="shared" si="144"/>
        <v>0</v>
      </c>
      <c r="FA162" s="72">
        <f t="shared" si="145"/>
        <v>0</v>
      </c>
      <c r="FB162" s="73">
        <f t="shared" si="146"/>
        <v>5.756945272</v>
      </c>
      <c r="FC162" s="74">
        <f t="shared" si="147"/>
        <v>5.756945272</v>
      </c>
      <c r="FD162" s="75">
        <f t="shared" si="148"/>
        <v>1.52309683</v>
      </c>
      <c r="FE162" s="75">
        <f t="shared" si="149"/>
        <v>0</v>
      </c>
      <c r="FF162" s="75">
        <f t="shared" si="150"/>
        <v>0</v>
      </c>
      <c r="FG162" s="75">
        <f t="shared" si="151"/>
        <v>1.52309683</v>
      </c>
      <c r="FH162" s="50">
        <f t="shared" si="152"/>
        <v>0</v>
      </c>
      <c r="FI162" s="72">
        <f t="shared" si="153"/>
        <v>0</v>
      </c>
      <c r="FJ162" s="72">
        <f t="shared" si="154"/>
        <v>0</v>
      </c>
      <c r="FK162" s="72">
        <f t="shared" si="155"/>
        <v>0</v>
      </c>
      <c r="FL162" s="73">
        <f t="shared" si="156"/>
        <v>2.17399707</v>
      </c>
      <c r="FM162" s="74">
        <f t="shared" si="157"/>
        <v>2.17399707</v>
      </c>
      <c r="FN162" s="75">
        <f t="shared" si="158"/>
        <v>-2.17399707</v>
      </c>
      <c r="FO162" s="75">
        <f t="shared" si="159"/>
        <v>0</v>
      </c>
      <c r="FP162" s="75">
        <f t="shared" si="160"/>
        <v>3.141592654</v>
      </c>
      <c r="FQ162" s="75">
        <f t="shared" si="161"/>
        <v>2.17399707</v>
      </c>
      <c r="FR162" s="76">
        <f t="shared" si="162"/>
        <v>14.33026649</v>
      </c>
      <c r="FS162" s="76">
        <f t="shared" si="163"/>
        <v>0</v>
      </c>
      <c r="FT162" s="76">
        <f t="shared" si="164"/>
        <v>0</v>
      </c>
      <c r="FU162" s="77">
        <f t="shared" si="165"/>
        <v>14.33026649</v>
      </c>
      <c r="FV162" s="50">
        <f t="shared" si="166"/>
        <v>0</v>
      </c>
      <c r="FW162" s="50">
        <f t="shared" si="167"/>
        <v>0</v>
      </c>
      <c r="FX162" s="72">
        <f t="shared" si="168"/>
        <v>0</v>
      </c>
      <c r="FY162" s="72">
        <f t="shared" si="169"/>
        <v>0</v>
      </c>
      <c r="FZ162" s="72">
        <f t="shared" si="170"/>
        <v>0</v>
      </c>
      <c r="GA162" s="73">
        <f t="shared" si="171"/>
        <v>14.33026649</v>
      </c>
      <c r="GB162" s="73">
        <f t="shared" si="172"/>
        <v>0.6565570751</v>
      </c>
      <c r="GC162" s="74">
        <f t="shared" si="173"/>
        <v>9.408637854</v>
      </c>
      <c r="GD162" s="75">
        <f t="shared" si="174"/>
        <v>1.045404206</v>
      </c>
      <c r="GE162" s="75">
        <f t="shared" si="175"/>
        <v>0</v>
      </c>
      <c r="GF162" s="75">
        <f t="shared" si="176"/>
        <v>0</v>
      </c>
      <c r="GG162" s="75">
        <f t="shared" si="177"/>
        <v>1.045404206</v>
      </c>
      <c r="GH162" s="78">
        <f t="shared" si="178"/>
        <v>-0.5</v>
      </c>
      <c r="GI162" s="78">
        <f t="shared" si="179"/>
        <v>-0.8660254038</v>
      </c>
      <c r="GJ162" s="78">
        <f t="shared" si="180"/>
        <v>-2.094395102</v>
      </c>
      <c r="GK162" s="78">
        <f t="shared" si="181"/>
        <v>1</v>
      </c>
      <c r="GL162" s="79">
        <f t="shared" si="182"/>
        <v>-0.5</v>
      </c>
      <c r="GM162" s="79">
        <f t="shared" si="183"/>
        <v>0.8660254038</v>
      </c>
      <c r="GN162" s="79">
        <f t="shared" si="184"/>
        <v>2.094395102</v>
      </c>
      <c r="GO162" s="79">
        <f t="shared" si="185"/>
        <v>1</v>
      </c>
      <c r="GP162" s="50">
        <f t="shared" si="186"/>
        <v>-2.094395102</v>
      </c>
      <c r="GQ162" s="50">
        <f t="shared" si="187"/>
        <v>0</v>
      </c>
      <c r="GR162" s="72">
        <f t="shared" si="188"/>
        <v>-2.094395102</v>
      </c>
      <c r="GS162" s="72">
        <f t="shared" si="189"/>
        <v>-2.094395102</v>
      </c>
      <c r="GT162" s="72">
        <f t="shared" si="190"/>
        <v>-2.094395102</v>
      </c>
      <c r="GU162" s="73">
        <f t="shared" si="191"/>
        <v>1</v>
      </c>
      <c r="GV162" s="73">
        <f t="shared" si="192"/>
        <v>1.52309683</v>
      </c>
      <c r="GW162" s="74">
        <f t="shared" si="193"/>
        <v>1.52309683</v>
      </c>
      <c r="GX162" s="75">
        <f t="shared" si="194"/>
        <v>-0.7615484151</v>
      </c>
      <c r="GY162" s="75">
        <f t="shared" si="195"/>
        <v>-1.319040547</v>
      </c>
      <c r="GZ162" s="75">
        <f t="shared" si="196"/>
        <v>-2.094395102</v>
      </c>
      <c r="HA162" s="75">
        <f t="shared" si="197"/>
        <v>1.52309683</v>
      </c>
      <c r="HB162" s="50">
        <f t="shared" si="198"/>
        <v>2.094395102</v>
      </c>
      <c r="HC162" s="50">
        <f t="shared" si="199"/>
        <v>0</v>
      </c>
      <c r="HD162" s="72">
        <f t="shared" si="200"/>
        <v>2.094395102</v>
      </c>
      <c r="HE162" s="72">
        <f t="shared" si="201"/>
        <v>2.094395102</v>
      </c>
      <c r="HF162" s="72">
        <f t="shared" si="202"/>
        <v>2.094395102</v>
      </c>
      <c r="HG162" s="73">
        <f t="shared" si="203"/>
        <v>1</v>
      </c>
      <c r="HH162" s="73">
        <f t="shared" si="204"/>
        <v>1.045404206</v>
      </c>
      <c r="HI162" s="74">
        <f t="shared" si="205"/>
        <v>1.045404206</v>
      </c>
      <c r="HJ162" s="75">
        <f t="shared" si="206"/>
        <v>-0.522702103</v>
      </c>
      <c r="HK162" s="75">
        <f t="shared" si="207"/>
        <v>0.9053465996</v>
      </c>
      <c r="HL162" s="75">
        <f t="shared" si="208"/>
        <v>2.094395102</v>
      </c>
      <c r="HM162" s="75">
        <f t="shared" si="209"/>
        <v>1.045404206</v>
      </c>
      <c r="HN162" s="50">
        <f t="shared" si="210"/>
        <v>2.094395102</v>
      </c>
      <c r="HO162" s="50">
        <f t="shared" si="211"/>
        <v>0</v>
      </c>
      <c r="HP162" s="72">
        <f t="shared" si="212"/>
        <v>2.094395102</v>
      </c>
      <c r="HQ162" s="72">
        <f t="shared" si="213"/>
        <v>2.094395102</v>
      </c>
      <c r="HR162" s="72">
        <f t="shared" si="214"/>
        <v>2.094395102</v>
      </c>
      <c r="HS162" s="73">
        <f t="shared" si="215"/>
        <v>1</v>
      </c>
      <c r="HT162" s="73">
        <f t="shared" si="216"/>
        <v>1.52309683</v>
      </c>
      <c r="HU162" s="74">
        <f t="shared" si="217"/>
        <v>1.52309683</v>
      </c>
      <c r="HV162" s="75">
        <f t="shared" si="218"/>
        <v>-0.7615484151</v>
      </c>
      <c r="HW162" s="75">
        <f t="shared" si="219"/>
        <v>1.319040547</v>
      </c>
      <c r="HX162" s="75">
        <f t="shared" si="220"/>
        <v>2.094395102</v>
      </c>
      <c r="HY162" s="75">
        <f t="shared" si="221"/>
        <v>1.52309683</v>
      </c>
      <c r="HZ162" s="50">
        <f t="shared" si="222"/>
        <v>-2.094395102</v>
      </c>
      <c r="IA162" s="50">
        <f t="shared" si="223"/>
        <v>0</v>
      </c>
      <c r="IB162" s="72">
        <f t="shared" si="224"/>
        <v>-2.094395102</v>
      </c>
      <c r="IC162" s="72">
        <f t="shared" si="225"/>
        <v>-2.094395102</v>
      </c>
      <c r="ID162" s="72">
        <f t="shared" si="226"/>
        <v>-2.094395102</v>
      </c>
      <c r="IE162" s="73">
        <f t="shared" si="227"/>
        <v>1</v>
      </c>
      <c r="IF162" s="73">
        <f t="shared" si="228"/>
        <v>1.045404206</v>
      </c>
      <c r="IG162" s="74">
        <f t="shared" si="229"/>
        <v>1.045404206</v>
      </c>
      <c r="IH162" s="75">
        <f t="shared" si="230"/>
        <v>-0.522702103</v>
      </c>
      <c r="II162" s="75">
        <f t="shared" si="231"/>
        <v>-0.9053465996</v>
      </c>
      <c r="IJ162" s="75">
        <f t="shared" si="232"/>
        <v>-2.094395102</v>
      </c>
      <c r="IK162" s="75">
        <f t="shared" si="233"/>
        <v>1.045404206</v>
      </c>
    </row>
    <row r="163" ht="12.75" customHeight="1">
      <c r="A163" s="80">
        <f>'Cubic Input'!P167</f>
        <v>0.1421007032</v>
      </c>
      <c r="B163" s="80">
        <f>'Cubic Input'!Q167</f>
        <v>-0.1102457772</v>
      </c>
      <c r="C163" s="80">
        <f>'Cubic Input'!R167</f>
        <v>0.8698524593</v>
      </c>
      <c r="D163" s="80">
        <f>'Cubic Input'!S167</f>
        <v>-0.02505937324</v>
      </c>
      <c r="E163" s="80">
        <f t="shared" ref="E163:H163" si="2778">0</f>
        <v>0</v>
      </c>
      <c r="F163" s="80">
        <f t="shared" si="2778"/>
        <v>0</v>
      </c>
      <c r="G163" s="80">
        <f t="shared" si="2778"/>
        <v>0</v>
      </c>
      <c r="H163" s="81">
        <f t="shared" si="2778"/>
        <v>0</v>
      </c>
      <c r="I163" s="65">
        <f>'Cubic Input'!M167</f>
        <v>0.03107564129</v>
      </c>
      <c r="J163" s="66">
        <f t="shared" si="27"/>
        <v>0.02891074925</v>
      </c>
      <c r="K163" s="66">
        <f t="shared" si="28"/>
        <v>0.3734588819</v>
      </c>
      <c r="L163" s="67">
        <f t="shared" si="29"/>
        <v>0.02891074925</v>
      </c>
      <c r="M163" s="67">
        <f t="shared" si="30"/>
        <v>0</v>
      </c>
      <c r="N163" s="68">
        <f t="shared" si="31"/>
        <v>0.3734588819</v>
      </c>
      <c r="O163" s="68">
        <f t="shared" si="32"/>
        <v>-2.441375619</v>
      </c>
      <c r="P163" s="69">
        <f t="shared" si="33"/>
        <v>0.3734588819</v>
      </c>
      <c r="Q163" s="69">
        <f t="shared" si="34"/>
        <v>2.441375619</v>
      </c>
      <c r="R163" s="70">
        <f t="shared" ref="R163:U163" si="2779">ATAN2(A163,E163)</f>
        <v>0</v>
      </c>
      <c r="S163" s="70">
        <f t="shared" si="2779"/>
        <v>3.141592654</v>
      </c>
      <c r="T163" s="70">
        <f t="shared" si="2779"/>
        <v>0</v>
      </c>
      <c r="U163" s="70">
        <f t="shared" si="2779"/>
        <v>3.141592654</v>
      </c>
      <c r="V163" s="70">
        <f t="shared" ref="V163:Y163" si="2780">SQRT(POWER(A163,2)+POWER(E163,2))</f>
        <v>0.1421007032</v>
      </c>
      <c r="W163" s="70">
        <f t="shared" si="2780"/>
        <v>0.1102457772</v>
      </c>
      <c r="X163" s="70">
        <f t="shared" si="2780"/>
        <v>0.8698524593</v>
      </c>
      <c r="Y163" s="70">
        <f t="shared" si="2780"/>
        <v>0.02505937324</v>
      </c>
      <c r="Z163" s="71">
        <f t="shared" ref="Z163:AC163" si="2781">R163-$R163</f>
        <v>0</v>
      </c>
      <c r="AA163" s="71">
        <f t="shared" si="2781"/>
        <v>3.141592654</v>
      </c>
      <c r="AB163" s="71">
        <f t="shared" si="2781"/>
        <v>0</v>
      </c>
      <c r="AC163" s="71">
        <f t="shared" si="2781"/>
        <v>3.141592654</v>
      </c>
      <c r="AD163" s="71">
        <f t="shared" ref="AD163:AG163" si="2782">V163/$V163</f>
        <v>1</v>
      </c>
      <c r="AE163" s="71">
        <f t="shared" si="2782"/>
        <v>0.775828513</v>
      </c>
      <c r="AF163" s="71">
        <f t="shared" si="2782"/>
        <v>6.121380401</v>
      </c>
      <c r="AG163" s="71">
        <f t="shared" si="2782"/>
        <v>0.1763493965</v>
      </c>
      <c r="AH163" s="80">
        <f t="shared" ref="AH163:AK163" si="2783">AD163*COS(Z163)</f>
        <v>1</v>
      </c>
      <c r="AI163" s="80">
        <f t="shared" si="2783"/>
        <v>-0.775828513</v>
      </c>
      <c r="AJ163" s="80">
        <f t="shared" si="2783"/>
        <v>6.121380401</v>
      </c>
      <c r="AK163" s="80">
        <f t="shared" si="2783"/>
        <v>-0.1763493965</v>
      </c>
      <c r="AL163" s="80">
        <f t="shared" ref="AL163:AO163" si="2784">AD163*SIN(Z163)</f>
        <v>0</v>
      </c>
      <c r="AM163" s="80">
        <f t="shared" si="2784"/>
        <v>0</v>
      </c>
      <c r="AN163" s="80">
        <f t="shared" si="2784"/>
        <v>0</v>
      </c>
      <c r="AO163" s="80">
        <f t="shared" si="2784"/>
        <v>0</v>
      </c>
      <c r="AP163" s="50">
        <f t="shared" si="41"/>
        <v>9.424777961</v>
      </c>
      <c r="AQ163" s="72">
        <f t="shared" si="42"/>
        <v>9.424777961</v>
      </c>
      <c r="AR163" s="72">
        <f t="shared" si="43"/>
        <v>3.141592654</v>
      </c>
      <c r="AS163" s="72">
        <f t="shared" si="44"/>
        <v>3.141592654</v>
      </c>
      <c r="AT163" s="73">
        <f t="shared" si="45"/>
        <v>0.4669788484</v>
      </c>
      <c r="AU163" s="74">
        <f t="shared" si="46"/>
        <v>0.4669788484</v>
      </c>
      <c r="AV163" s="75">
        <f t="shared" si="47"/>
        <v>0.9339576968</v>
      </c>
      <c r="AW163" s="75">
        <f t="shared" si="48"/>
        <v>0</v>
      </c>
      <c r="AX163" s="75">
        <f t="shared" si="49"/>
        <v>0</v>
      </c>
      <c r="AY163" s="75">
        <f t="shared" si="50"/>
        <v>0.9339576968</v>
      </c>
      <c r="AZ163" s="50">
        <f t="shared" ref="AZ163:BA163" si="2785">AZ$1*AA163</f>
        <v>3.141592654</v>
      </c>
      <c r="BA163" s="50">
        <f t="shared" si="2785"/>
        <v>0</v>
      </c>
      <c r="BB163" s="72">
        <f t="shared" si="52"/>
        <v>3.141592654</v>
      </c>
      <c r="BC163" s="72">
        <f t="shared" si="53"/>
        <v>3.141592654</v>
      </c>
      <c r="BD163" s="72">
        <f t="shared" si="54"/>
        <v>3.141592654</v>
      </c>
      <c r="BE163" s="73">
        <f t="shared" ref="BE163:BF163" si="2786">POWER(AE163,BE$1)</f>
        <v>0.775828513</v>
      </c>
      <c r="BF163" s="73">
        <f t="shared" si="2786"/>
        <v>6.121380401</v>
      </c>
      <c r="BG163" s="74">
        <f t="shared" si="56"/>
        <v>4.749141454</v>
      </c>
      <c r="BH163" s="75">
        <f t="shared" si="57"/>
        <v>-42.74227309</v>
      </c>
      <c r="BI163" s="75">
        <f t="shared" si="58"/>
        <v>0</v>
      </c>
      <c r="BJ163" s="75">
        <f t="shared" si="59"/>
        <v>3.141592654</v>
      </c>
      <c r="BK163" s="75">
        <f t="shared" si="60"/>
        <v>42.74227309</v>
      </c>
      <c r="BL163" s="50">
        <f t="shared" si="61"/>
        <v>3.141592654</v>
      </c>
      <c r="BM163" s="72">
        <f t="shared" si="62"/>
        <v>3.141592654</v>
      </c>
      <c r="BN163" s="72">
        <f t="shared" si="63"/>
        <v>3.141592654</v>
      </c>
      <c r="BO163" s="72">
        <f t="shared" si="64"/>
        <v>3.141592654</v>
      </c>
      <c r="BP163" s="73">
        <f t="shared" si="65"/>
        <v>0.1763493965</v>
      </c>
      <c r="BQ163" s="74">
        <f t="shared" si="66"/>
        <v>0.1763493965</v>
      </c>
      <c r="BR163" s="75">
        <f t="shared" si="67"/>
        <v>4.761433705</v>
      </c>
      <c r="BS163" s="75">
        <f t="shared" si="68"/>
        <v>0</v>
      </c>
      <c r="BT163" s="75">
        <f t="shared" si="69"/>
        <v>0</v>
      </c>
      <c r="BU163" s="75">
        <f t="shared" si="70"/>
        <v>4.761433705</v>
      </c>
      <c r="BV163" s="76">
        <f t="shared" ref="BV163:BW163" si="2787">AV163+BH163+BR163</f>
        <v>-37.04688169</v>
      </c>
      <c r="BW163" s="76">
        <f t="shared" si="2787"/>
        <v>0</v>
      </c>
      <c r="BX163" s="76">
        <f t="shared" si="72"/>
        <v>3.141592654</v>
      </c>
      <c r="BY163" s="77">
        <f t="shared" si="73"/>
        <v>37.04688169</v>
      </c>
      <c r="BZ163" s="50">
        <f t="shared" ref="BZ163:CA163" si="2788">BZ$1*AA163</f>
        <v>6.283185307</v>
      </c>
      <c r="CA163" s="50">
        <f t="shared" si="2788"/>
        <v>0</v>
      </c>
      <c r="CB163" s="72">
        <f t="shared" si="75"/>
        <v>6.283185307</v>
      </c>
      <c r="CC163" s="72">
        <f t="shared" si="76"/>
        <v>0</v>
      </c>
      <c r="CD163" s="72">
        <f t="shared" si="77"/>
        <v>0</v>
      </c>
      <c r="CE163" s="73">
        <f t="shared" ref="CE163:CF163" si="2789">POWER(AE163,CE$1)</f>
        <v>0.6019098816</v>
      </c>
      <c r="CF163" s="73">
        <f t="shared" si="2789"/>
        <v>37.47129801</v>
      </c>
      <c r="CG163" s="74">
        <f t="shared" si="79"/>
        <v>22.55434455</v>
      </c>
      <c r="CH163" s="75">
        <f t="shared" si="80"/>
        <v>-22.55434455</v>
      </c>
      <c r="CI163" s="75">
        <f t="shared" si="81"/>
        <v>0</v>
      </c>
      <c r="CJ163" s="75">
        <f t="shared" si="82"/>
        <v>3.141592654</v>
      </c>
      <c r="CK163" s="75">
        <f t="shared" si="83"/>
        <v>22.55434455</v>
      </c>
      <c r="CL163" s="50">
        <f t="shared" si="84"/>
        <v>0</v>
      </c>
      <c r="CM163" s="72">
        <f t="shared" si="85"/>
        <v>0</v>
      </c>
      <c r="CN163" s="72">
        <f t="shared" si="86"/>
        <v>0</v>
      </c>
      <c r="CO163" s="72">
        <f t="shared" si="87"/>
        <v>0</v>
      </c>
      <c r="CP163" s="73">
        <f t="shared" si="88"/>
        <v>229.3760693</v>
      </c>
      <c r="CQ163" s="74">
        <f t="shared" si="89"/>
        <v>229.3760693</v>
      </c>
      <c r="CR163" s="75">
        <f t="shared" si="90"/>
        <v>917.5042771</v>
      </c>
      <c r="CS163" s="75">
        <f t="shared" si="91"/>
        <v>0</v>
      </c>
      <c r="CT163" s="75">
        <f t="shared" si="92"/>
        <v>0</v>
      </c>
      <c r="CU163" s="75">
        <f t="shared" si="93"/>
        <v>917.5042771</v>
      </c>
      <c r="CV163" s="50">
        <f t="shared" si="94"/>
        <v>9.424777961</v>
      </c>
      <c r="CW163" s="50">
        <f t="shared" si="95"/>
        <v>3.141592654</v>
      </c>
      <c r="CX163" s="72">
        <f t="shared" si="96"/>
        <v>12.56637061</v>
      </c>
      <c r="CY163" s="72">
        <f t="shared" si="97"/>
        <v>0</v>
      </c>
      <c r="CZ163" s="72">
        <f t="shared" si="98"/>
        <v>0</v>
      </c>
      <c r="DA163" s="73">
        <f t="shared" si="99"/>
        <v>0.4669788484</v>
      </c>
      <c r="DB163" s="73">
        <f t="shared" si="100"/>
        <v>0.1763493965</v>
      </c>
      <c r="DC163" s="74">
        <f t="shared" si="101"/>
        <v>0.08235143809</v>
      </c>
      <c r="DD163" s="75">
        <f t="shared" si="102"/>
        <v>0.3294057523</v>
      </c>
      <c r="DE163" s="75">
        <f t="shared" si="103"/>
        <v>0</v>
      </c>
      <c r="DF163" s="75">
        <f t="shared" si="104"/>
        <v>0</v>
      </c>
      <c r="DG163" s="75">
        <f t="shared" si="105"/>
        <v>0.3294057523</v>
      </c>
      <c r="DH163" s="50">
        <f t="shared" ref="DH163:DJ163" si="2790">DH$1*AA163</f>
        <v>3.141592654</v>
      </c>
      <c r="DI163" s="50">
        <f t="shared" si="2790"/>
        <v>0</v>
      </c>
      <c r="DJ163" s="50">
        <f t="shared" si="2790"/>
        <v>3.141592654</v>
      </c>
      <c r="DK163" s="72">
        <f t="shared" si="107"/>
        <v>6.283185307</v>
      </c>
      <c r="DL163" s="72">
        <f t="shared" si="108"/>
        <v>0</v>
      </c>
      <c r="DM163" s="72">
        <f t="shared" si="109"/>
        <v>0</v>
      </c>
      <c r="DN163" s="73">
        <f t="shared" ref="DN163:DP163" si="2791">POWER(AE163,DN$1)</f>
        <v>0.775828513</v>
      </c>
      <c r="DO163" s="73">
        <f t="shared" si="2791"/>
        <v>6.121380401</v>
      </c>
      <c r="DP163" s="73">
        <f t="shared" si="2791"/>
        <v>0.1763493965</v>
      </c>
      <c r="DQ163" s="74">
        <f t="shared" si="111"/>
        <v>0.8375082292</v>
      </c>
      <c r="DR163" s="75">
        <f t="shared" si="112"/>
        <v>-15.07514813</v>
      </c>
      <c r="DS163" s="75">
        <f t="shared" si="113"/>
        <v>0</v>
      </c>
      <c r="DT163" s="75">
        <f t="shared" si="114"/>
        <v>3.141592654</v>
      </c>
      <c r="DU163" s="75">
        <f t="shared" si="115"/>
        <v>15.07514813</v>
      </c>
      <c r="DV163" s="50">
        <f t="shared" si="116"/>
        <v>6.283185307</v>
      </c>
      <c r="DW163" s="72">
        <f t="shared" si="117"/>
        <v>6.283185307</v>
      </c>
      <c r="DX163" s="72">
        <f t="shared" si="118"/>
        <v>0</v>
      </c>
      <c r="DY163" s="72">
        <f t="shared" si="119"/>
        <v>0</v>
      </c>
      <c r="DZ163" s="73">
        <f t="shared" si="120"/>
        <v>0.03109910964</v>
      </c>
      <c r="EA163" s="74">
        <f t="shared" si="121"/>
        <v>0.03109910964</v>
      </c>
      <c r="EB163" s="75">
        <f t="shared" si="122"/>
        <v>0.8396759602</v>
      </c>
      <c r="EC163" s="75">
        <f t="shared" si="123"/>
        <v>0</v>
      </c>
      <c r="ED163" s="75">
        <f t="shared" si="124"/>
        <v>0</v>
      </c>
      <c r="EE163" s="75">
        <f t="shared" si="125"/>
        <v>0.8396759602</v>
      </c>
      <c r="EF163" s="76">
        <f t="shared" ref="EF163:EG163" si="2792">CH163+CR163+DD163+DR163+EB163</f>
        <v>881.0438661</v>
      </c>
      <c r="EG163" s="76">
        <f t="shared" si="2792"/>
        <v>0</v>
      </c>
      <c r="EH163" s="76">
        <f t="shared" si="127"/>
        <v>0</v>
      </c>
      <c r="EI163" s="77">
        <f t="shared" si="128"/>
        <v>881.0438661</v>
      </c>
      <c r="EJ163" s="50">
        <f t="shared" si="129"/>
        <v>0</v>
      </c>
      <c r="EK163" s="72">
        <f t="shared" si="130"/>
        <v>0</v>
      </c>
      <c r="EL163" s="72">
        <f t="shared" si="131"/>
        <v>0</v>
      </c>
      <c r="EM163" s="72">
        <f t="shared" si="132"/>
        <v>0</v>
      </c>
      <c r="EN163" s="73">
        <f t="shared" si="133"/>
        <v>29.68238309</v>
      </c>
      <c r="EO163" s="74">
        <f t="shared" si="134"/>
        <v>29.68238309</v>
      </c>
      <c r="EP163" s="75">
        <f t="shared" si="135"/>
        <v>154.2341868</v>
      </c>
      <c r="EQ163" s="75">
        <f t="shared" si="136"/>
        <v>0</v>
      </c>
      <c r="ER163" s="75">
        <f t="shared" si="137"/>
        <v>0</v>
      </c>
      <c r="ES163" s="75">
        <f t="shared" si="138"/>
        <v>154.2341868</v>
      </c>
      <c r="ET163" s="76">
        <f t="shared" ref="ET163:EU163" si="2793">BV163+EP163</f>
        <v>117.1873051</v>
      </c>
      <c r="EU163" s="76">
        <f t="shared" si="2793"/>
        <v>0</v>
      </c>
      <c r="EV163" s="76">
        <f t="shared" si="140"/>
        <v>0</v>
      </c>
      <c r="EW163" s="77">
        <f t="shared" si="141"/>
        <v>117.1873051</v>
      </c>
      <c r="EX163" s="50">
        <f t="shared" si="142"/>
        <v>0</v>
      </c>
      <c r="EY163" s="72">
        <f t="shared" si="143"/>
        <v>0</v>
      </c>
      <c r="EZ163" s="72">
        <f t="shared" si="144"/>
        <v>0</v>
      </c>
      <c r="FA163" s="72">
        <f t="shared" si="145"/>
        <v>0</v>
      </c>
      <c r="FB163" s="73">
        <f t="shared" si="146"/>
        <v>4.893581839</v>
      </c>
      <c r="FC163" s="74">
        <f t="shared" si="147"/>
        <v>4.893581839</v>
      </c>
      <c r="FD163" s="75">
        <f t="shared" si="148"/>
        <v>1.294679493</v>
      </c>
      <c r="FE163" s="75">
        <f t="shared" si="149"/>
        <v>0</v>
      </c>
      <c r="FF163" s="75">
        <f t="shared" si="150"/>
        <v>0</v>
      </c>
      <c r="FG163" s="75">
        <f t="shared" si="151"/>
        <v>1.294679493</v>
      </c>
      <c r="FH163" s="50">
        <f t="shared" si="152"/>
        <v>6.283185307</v>
      </c>
      <c r="FI163" s="72">
        <f t="shared" si="153"/>
        <v>6.283185307</v>
      </c>
      <c r="FJ163" s="72">
        <f t="shared" si="154"/>
        <v>0</v>
      </c>
      <c r="FK163" s="72">
        <f t="shared" si="155"/>
        <v>0</v>
      </c>
      <c r="FL163" s="73">
        <f t="shared" si="156"/>
        <v>0.6019098816</v>
      </c>
      <c r="FM163" s="74">
        <f t="shared" si="157"/>
        <v>0.6019098816</v>
      </c>
      <c r="FN163" s="75">
        <f t="shared" si="158"/>
        <v>-0.6019098816</v>
      </c>
      <c r="FO163" s="75">
        <f t="shared" si="159"/>
        <v>0</v>
      </c>
      <c r="FP163" s="75">
        <f t="shared" si="160"/>
        <v>3.141592654</v>
      </c>
      <c r="FQ163" s="75">
        <f t="shared" si="161"/>
        <v>0.6019098816</v>
      </c>
      <c r="FR163" s="76">
        <f t="shared" si="162"/>
        <v>17.76223132</v>
      </c>
      <c r="FS163" s="76">
        <f t="shared" si="163"/>
        <v>0</v>
      </c>
      <c r="FT163" s="76">
        <f t="shared" si="164"/>
        <v>0</v>
      </c>
      <c r="FU163" s="77">
        <f t="shared" si="165"/>
        <v>17.76223132</v>
      </c>
      <c r="FV163" s="50">
        <f t="shared" si="166"/>
        <v>0</v>
      </c>
      <c r="FW163" s="50">
        <f t="shared" si="167"/>
        <v>0</v>
      </c>
      <c r="FX163" s="72">
        <f t="shared" si="168"/>
        <v>0</v>
      </c>
      <c r="FY163" s="72">
        <f t="shared" si="169"/>
        <v>0</v>
      </c>
      <c r="FZ163" s="72">
        <f t="shared" si="170"/>
        <v>0</v>
      </c>
      <c r="GA163" s="73">
        <f t="shared" si="171"/>
        <v>17.76223132</v>
      </c>
      <c r="GB163" s="73">
        <f t="shared" si="172"/>
        <v>0.7723919358</v>
      </c>
      <c r="GC163" s="74">
        <f t="shared" si="173"/>
        <v>13.71940423</v>
      </c>
      <c r="GD163" s="75">
        <f t="shared" si="174"/>
        <v>1.524378248</v>
      </c>
      <c r="GE163" s="75">
        <f t="shared" si="175"/>
        <v>0</v>
      </c>
      <c r="GF163" s="75">
        <f t="shared" si="176"/>
        <v>0</v>
      </c>
      <c r="GG163" s="75">
        <f t="shared" si="177"/>
        <v>1.524378248</v>
      </c>
      <c r="GH163" s="78">
        <f t="shared" si="178"/>
        <v>-0.5</v>
      </c>
      <c r="GI163" s="78">
        <f t="shared" si="179"/>
        <v>-0.8660254038</v>
      </c>
      <c r="GJ163" s="78">
        <f t="shared" si="180"/>
        <v>-2.094395102</v>
      </c>
      <c r="GK163" s="78">
        <f t="shared" si="181"/>
        <v>1</v>
      </c>
      <c r="GL163" s="79">
        <f t="shared" si="182"/>
        <v>-0.5</v>
      </c>
      <c r="GM163" s="79">
        <f t="shared" si="183"/>
        <v>0.8660254038</v>
      </c>
      <c r="GN163" s="79">
        <f t="shared" si="184"/>
        <v>2.094395102</v>
      </c>
      <c r="GO163" s="79">
        <f t="shared" si="185"/>
        <v>1</v>
      </c>
      <c r="GP163" s="50">
        <f t="shared" si="186"/>
        <v>-2.094395102</v>
      </c>
      <c r="GQ163" s="50">
        <f t="shared" si="187"/>
        <v>0</v>
      </c>
      <c r="GR163" s="72">
        <f t="shared" si="188"/>
        <v>-2.094395102</v>
      </c>
      <c r="GS163" s="72">
        <f t="shared" si="189"/>
        <v>-2.094395102</v>
      </c>
      <c r="GT163" s="72">
        <f t="shared" si="190"/>
        <v>-2.094395102</v>
      </c>
      <c r="GU163" s="73">
        <f t="shared" si="191"/>
        <v>1</v>
      </c>
      <c r="GV163" s="73">
        <f t="shared" si="192"/>
        <v>1.294679493</v>
      </c>
      <c r="GW163" s="74">
        <f t="shared" si="193"/>
        <v>1.294679493</v>
      </c>
      <c r="GX163" s="75">
        <f t="shared" si="194"/>
        <v>-0.6473397466</v>
      </c>
      <c r="GY163" s="75">
        <f t="shared" si="195"/>
        <v>-1.121225331</v>
      </c>
      <c r="GZ163" s="75">
        <f t="shared" si="196"/>
        <v>-2.094395102</v>
      </c>
      <c r="HA163" s="75">
        <f t="shared" si="197"/>
        <v>1.294679493</v>
      </c>
      <c r="HB163" s="50">
        <f t="shared" si="198"/>
        <v>2.094395102</v>
      </c>
      <c r="HC163" s="50">
        <f t="shared" si="199"/>
        <v>0</v>
      </c>
      <c r="HD163" s="72">
        <f t="shared" si="200"/>
        <v>2.094395102</v>
      </c>
      <c r="HE163" s="72">
        <f t="shared" si="201"/>
        <v>2.094395102</v>
      </c>
      <c r="HF163" s="72">
        <f t="shared" si="202"/>
        <v>2.094395102</v>
      </c>
      <c r="HG163" s="73">
        <f t="shared" si="203"/>
        <v>1</v>
      </c>
      <c r="HH163" s="73">
        <f t="shared" si="204"/>
        <v>1.524378248</v>
      </c>
      <c r="HI163" s="74">
        <f t="shared" si="205"/>
        <v>1.524378248</v>
      </c>
      <c r="HJ163" s="75">
        <f t="shared" si="206"/>
        <v>-0.7621891242</v>
      </c>
      <c r="HK163" s="75">
        <f t="shared" si="207"/>
        <v>1.320150288</v>
      </c>
      <c r="HL163" s="75">
        <f t="shared" si="208"/>
        <v>2.094395102</v>
      </c>
      <c r="HM163" s="75">
        <f t="shared" si="209"/>
        <v>1.524378248</v>
      </c>
      <c r="HN163" s="50">
        <f t="shared" si="210"/>
        <v>2.094395102</v>
      </c>
      <c r="HO163" s="50">
        <f t="shared" si="211"/>
        <v>0</v>
      </c>
      <c r="HP163" s="72">
        <f t="shared" si="212"/>
        <v>2.094395102</v>
      </c>
      <c r="HQ163" s="72">
        <f t="shared" si="213"/>
        <v>2.094395102</v>
      </c>
      <c r="HR163" s="72">
        <f t="shared" si="214"/>
        <v>2.094395102</v>
      </c>
      <c r="HS163" s="73">
        <f t="shared" si="215"/>
        <v>1</v>
      </c>
      <c r="HT163" s="73">
        <f t="shared" si="216"/>
        <v>1.294679493</v>
      </c>
      <c r="HU163" s="74">
        <f t="shared" si="217"/>
        <v>1.294679493</v>
      </c>
      <c r="HV163" s="75">
        <f t="shared" si="218"/>
        <v>-0.6473397466</v>
      </c>
      <c r="HW163" s="75">
        <f t="shared" si="219"/>
        <v>1.121225331</v>
      </c>
      <c r="HX163" s="75">
        <f t="shared" si="220"/>
        <v>2.094395102</v>
      </c>
      <c r="HY163" s="75">
        <f t="shared" si="221"/>
        <v>1.294679493</v>
      </c>
      <c r="HZ163" s="50">
        <f t="shared" si="222"/>
        <v>-2.094395102</v>
      </c>
      <c r="IA163" s="50">
        <f t="shared" si="223"/>
        <v>0</v>
      </c>
      <c r="IB163" s="72">
        <f t="shared" si="224"/>
        <v>-2.094395102</v>
      </c>
      <c r="IC163" s="72">
        <f t="shared" si="225"/>
        <v>-2.094395102</v>
      </c>
      <c r="ID163" s="72">
        <f t="shared" si="226"/>
        <v>-2.094395102</v>
      </c>
      <c r="IE163" s="73">
        <f t="shared" si="227"/>
        <v>1</v>
      </c>
      <c r="IF163" s="73">
        <f t="shared" si="228"/>
        <v>1.524378248</v>
      </c>
      <c r="IG163" s="74">
        <f t="shared" si="229"/>
        <v>1.524378248</v>
      </c>
      <c r="IH163" s="75">
        <f t="shared" si="230"/>
        <v>-0.7621891242</v>
      </c>
      <c r="II163" s="75">
        <f t="shared" si="231"/>
        <v>-1.320150288</v>
      </c>
      <c r="IJ163" s="75">
        <f t="shared" si="232"/>
        <v>-2.094395102</v>
      </c>
      <c r="IK163" s="75">
        <f t="shared" si="233"/>
        <v>1.524378248</v>
      </c>
    </row>
    <row r="164" ht="12.75" customHeight="1">
      <c r="A164" s="80">
        <f>'Cubic Input'!P168</f>
        <v>0.1421007032</v>
      </c>
      <c r="B164" s="80">
        <f>'Cubic Input'!Q168</f>
        <v>0.1135923019</v>
      </c>
      <c r="C164" s="80">
        <f>'Cubic Input'!R168</f>
        <v>0.8153344978</v>
      </c>
      <c r="D164" s="80">
        <f>'Cubic Input'!S168</f>
        <v>0.02665680744</v>
      </c>
      <c r="E164" s="80">
        <f t="shared" ref="E164:H164" si="2794">0</f>
        <v>0</v>
      </c>
      <c r="F164" s="80">
        <f t="shared" si="2794"/>
        <v>0</v>
      </c>
      <c r="G164" s="80">
        <f t="shared" si="2794"/>
        <v>0</v>
      </c>
      <c r="H164" s="81">
        <f t="shared" si="2794"/>
        <v>0</v>
      </c>
      <c r="I164" s="65">
        <f>'Cubic Input'!M168</f>
        <v>-0.0387449646</v>
      </c>
      <c r="J164" s="66">
        <f t="shared" si="27"/>
        <v>-0.03283838577</v>
      </c>
      <c r="K164" s="66">
        <f t="shared" si="28"/>
        <v>-0.3832702505</v>
      </c>
      <c r="L164" s="67">
        <f t="shared" si="29"/>
        <v>-0.03283838577</v>
      </c>
      <c r="M164" s="67">
        <f t="shared" si="30"/>
        <v>0</v>
      </c>
      <c r="N164" s="68">
        <f t="shared" si="31"/>
        <v>-0.3832702505</v>
      </c>
      <c r="O164" s="68">
        <f t="shared" si="32"/>
        <v>-2.359164076</v>
      </c>
      <c r="P164" s="69">
        <f t="shared" si="33"/>
        <v>-0.3832702505</v>
      </c>
      <c r="Q164" s="69">
        <f t="shared" si="34"/>
        <v>2.359164076</v>
      </c>
      <c r="R164" s="70">
        <f t="shared" ref="R164:U164" si="2795">ATAN2(A164,E164)</f>
        <v>0</v>
      </c>
      <c r="S164" s="70">
        <f t="shared" si="2795"/>
        <v>0</v>
      </c>
      <c r="T164" s="70">
        <f t="shared" si="2795"/>
        <v>0</v>
      </c>
      <c r="U164" s="70">
        <f t="shared" si="2795"/>
        <v>0</v>
      </c>
      <c r="V164" s="70">
        <f t="shared" ref="V164:Y164" si="2796">SQRT(POWER(A164,2)+POWER(E164,2))</f>
        <v>0.1421007032</v>
      </c>
      <c r="W164" s="70">
        <f t="shared" si="2796"/>
        <v>0.1135923019</v>
      </c>
      <c r="X164" s="70">
        <f t="shared" si="2796"/>
        <v>0.8153344978</v>
      </c>
      <c r="Y164" s="70">
        <f t="shared" si="2796"/>
        <v>0.02665680744</v>
      </c>
      <c r="Z164" s="71">
        <f t="shared" ref="Z164:AC164" si="2797">R164-$R164</f>
        <v>0</v>
      </c>
      <c r="AA164" s="71">
        <f t="shared" si="2797"/>
        <v>0</v>
      </c>
      <c r="AB164" s="71">
        <f t="shared" si="2797"/>
        <v>0</v>
      </c>
      <c r="AC164" s="71">
        <f t="shared" si="2797"/>
        <v>0</v>
      </c>
      <c r="AD164" s="71">
        <f t="shared" ref="AD164:AG164" si="2798">V164/$V164</f>
        <v>1</v>
      </c>
      <c r="AE164" s="71">
        <f t="shared" si="2798"/>
        <v>0.7993788867</v>
      </c>
      <c r="AF164" s="71">
        <f t="shared" si="2798"/>
        <v>5.737723176</v>
      </c>
      <c r="AG164" s="71">
        <f t="shared" si="2798"/>
        <v>0.1875909608</v>
      </c>
      <c r="AH164" s="80">
        <f t="shared" ref="AH164:AK164" si="2799">AD164*COS(Z164)</f>
        <v>1</v>
      </c>
      <c r="AI164" s="80">
        <f t="shared" si="2799"/>
        <v>0.7993788867</v>
      </c>
      <c r="AJ164" s="80">
        <f t="shared" si="2799"/>
        <v>5.737723176</v>
      </c>
      <c r="AK164" s="80">
        <f t="shared" si="2799"/>
        <v>0.1875909608</v>
      </c>
      <c r="AL164" s="80">
        <f t="shared" ref="AL164:AO164" si="2800">AD164*SIN(Z164)</f>
        <v>0</v>
      </c>
      <c r="AM164" s="80">
        <f t="shared" si="2800"/>
        <v>0</v>
      </c>
      <c r="AN164" s="80">
        <f t="shared" si="2800"/>
        <v>0</v>
      </c>
      <c r="AO164" s="80">
        <f t="shared" si="2800"/>
        <v>0</v>
      </c>
      <c r="AP164" s="50">
        <f t="shared" si="41"/>
        <v>0</v>
      </c>
      <c r="AQ164" s="72">
        <f t="shared" si="42"/>
        <v>0</v>
      </c>
      <c r="AR164" s="72">
        <f t="shared" si="43"/>
        <v>0</v>
      </c>
      <c r="AS164" s="72">
        <f t="shared" si="44"/>
        <v>0</v>
      </c>
      <c r="AT164" s="73">
        <f t="shared" si="45"/>
        <v>0.5108083881</v>
      </c>
      <c r="AU164" s="74">
        <f t="shared" si="46"/>
        <v>0.5108083881</v>
      </c>
      <c r="AV164" s="75">
        <f t="shared" si="47"/>
        <v>-1.021616776</v>
      </c>
      <c r="AW164" s="75">
        <f t="shared" si="48"/>
        <v>0</v>
      </c>
      <c r="AX164" s="75">
        <f t="shared" si="49"/>
        <v>3.141592654</v>
      </c>
      <c r="AY164" s="75">
        <f t="shared" si="50"/>
        <v>1.021616776</v>
      </c>
      <c r="AZ164" s="50">
        <f t="shared" ref="AZ164:BA164" si="2801">AZ$1*AA164</f>
        <v>0</v>
      </c>
      <c r="BA164" s="50">
        <f t="shared" si="2801"/>
        <v>0</v>
      </c>
      <c r="BB164" s="72">
        <f t="shared" si="52"/>
        <v>0</v>
      </c>
      <c r="BC164" s="72">
        <f t="shared" si="53"/>
        <v>0</v>
      </c>
      <c r="BD164" s="72">
        <f t="shared" si="54"/>
        <v>0</v>
      </c>
      <c r="BE164" s="73">
        <f t="shared" ref="BE164:BF164" si="2802">POWER(AE164,BE$1)</f>
        <v>0.7993788867</v>
      </c>
      <c r="BF164" s="73">
        <f t="shared" si="2802"/>
        <v>5.737723176</v>
      </c>
      <c r="BG164" s="74">
        <f t="shared" si="56"/>
        <v>4.586614765</v>
      </c>
      <c r="BH164" s="75">
        <f t="shared" si="57"/>
        <v>41.27953288</v>
      </c>
      <c r="BI164" s="75">
        <f t="shared" si="58"/>
        <v>0</v>
      </c>
      <c r="BJ164" s="75">
        <f t="shared" si="59"/>
        <v>0</v>
      </c>
      <c r="BK164" s="75">
        <f t="shared" si="60"/>
        <v>41.27953288</v>
      </c>
      <c r="BL164" s="50">
        <f t="shared" si="61"/>
        <v>0</v>
      </c>
      <c r="BM164" s="72">
        <f t="shared" si="62"/>
        <v>0</v>
      </c>
      <c r="BN164" s="72">
        <f t="shared" si="63"/>
        <v>0</v>
      </c>
      <c r="BO164" s="72">
        <f t="shared" si="64"/>
        <v>0</v>
      </c>
      <c r="BP164" s="73">
        <f t="shared" si="65"/>
        <v>0.1875909608</v>
      </c>
      <c r="BQ164" s="74">
        <f t="shared" si="66"/>
        <v>0.1875909608</v>
      </c>
      <c r="BR164" s="75">
        <f t="shared" si="67"/>
        <v>-5.064955942</v>
      </c>
      <c r="BS164" s="75">
        <f t="shared" si="68"/>
        <v>0</v>
      </c>
      <c r="BT164" s="75">
        <f t="shared" si="69"/>
        <v>3.141592654</v>
      </c>
      <c r="BU164" s="75">
        <f t="shared" si="70"/>
        <v>5.064955942</v>
      </c>
      <c r="BV164" s="76">
        <f t="shared" ref="BV164:BW164" si="2803">AV164+BH164+BR164</f>
        <v>35.19296017</v>
      </c>
      <c r="BW164" s="76">
        <f t="shared" si="2803"/>
        <v>0</v>
      </c>
      <c r="BX164" s="76">
        <f t="shared" si="72"/>
        <v>0</v>
      </c>
      <c r="BY164" s="77">
        <f t="shared" si="73"/>
        <v>35.19296017</v>
      </c>
      <c r="BZ164" s="50">
        <f t="shared" ref="BZ164:CA164" si="2804">BZ$1*AA164</f>
        <v>0</v>
      </c>
      <c r="CA164" s="50">
        <f t="shared" si="2804"/>
        <v>0</v>
      </c>
      <c r="CB164" s="72">
        <f t="shared" si="75"/>
        <v>0</v>
      </c>
      <c r="CC164" s="72">
        <f t="shared" si="76"/>
        <v>0</v>
      </c>
      <c r="CD164" s="72">
        <f t="shared" si="77"/>
        <v>0</v>
      </c>
      <c r="CE164" s="73">
        <f t="shared" ref="CE164:CF164" si="2805">POWER(AE164,CE$1)</f>
        <v>0.6390066045</v>
      </c>
      <c r="CF164" s="73">
        <f t="shared" si="2805"/>
        <v>32.92146725</v>
      </c>
      <c r="CG164" s="74">
        <f t="shared" si="79"/>
        <v>21.037035</v>
      </c>
      <c r="CH164" s="75">
        <f t="shared" si="80"/>
        <v>-21.037035</v>
      </c>
      <c r="CI164" s="75">
        <f t="shared" si="81"/>
        <v>0</v>
      </c>
      <c r="CJ164" s="75">
        <f t="shared" si="82"/>
        <v>3.141592654</v>
      </c>
      <c r="CK164" s="75">
        <f t="shared" si="83"/>
        <v>21.037035</v>
      </c>
      <c r="CL164" s="50">
        <f t="shared" si="84"/>
        <v>0</v>
      </c>
      <c r="CM164" s="72">
        <f t="shared" si="85"/>
        <v>0</v>
      </c>
      <c r="CN164" s="72">
        <f t="shared" si="86"/>
        <v>0</v>
      </c>
      <c r="CO164" s="72">
        <f t="shared" si="87"/>
        <v>0</v>
      </c>
      <c r="CP164" s="73">
        <f t="shared" si="88"/>
        <v>188.8942656</v>
      </c>
      <c r="CQ164" s="74">
        <f t="shared" si="89"/>
        <v>188.8942656</v>
      </c>
      <c r="CR164" s="75">
        <f t="shared" si="90"/>
        <v>755.5770625</v>
      </c>
      <c r="CS164" s="75">
        <f t="shared" si="91"/>
        <v>0</v>
      </c>
      <c r="CT164" s="75">
        <f t="shared" si="92"/>
        <v>0</v>
      </c>
      <c r="CU164" s="75">
        <f t="shared" si="93"/>
        <v>755.5770625</v>
      </c>
      <c r="CV164" s="50">
        <f t="shared" si="94"/>
        <v>0</v>
      </c>
      <c r="CW164" s="50">
        <f t="shared" si="95"/>
        <v>0</v>
      </c>
      <c r="CX164" s="72">
        <f t="shared" si="96"/>
        <v>0</v>
      </c>
      <c r="CY164" s="72">
        <f t="shared" si="97"/>
        <v>0</v>
      </c>
      <c r="CZ164" s="72">
        <f t="shared" si="98"/>
        <v>0</v>
      </c>
      <c r="DA164" s="73">
        <f t="shared" si="99"/>
        <v>0.5108083881</v>
      </c>
      <c r="DB164" s="73">
        <f t="shared" si="100"/>
        <v>0.1875909608</v>
      </c>
      <c r="DC164" s="74">
        <f t="shared" si="101"/>
        <v>0.09582303632</v>
      </c>
      <c r="DD164" s="75">
        <f t="shared" si="102"/>
        <v>0.3832921453</v>
      </c>
      <c r="DE164" s="75">
        <f t="shared" si="103"/>
        <v>0</v>
      </c>
      <c r="DF164" s="75">
        <f t="shared" si="104"/>
        <v>0</v>
      </c>
      <c r="DG164" s="75">
        <f t="shared" si="105"/>
        <v>0.3832921453</v>
      </c>
      <c r="DH164" s="50">
        <f t="shared" ref="DH164:DJ164" si="2806">DH$1*AA164</f>
        <v>0</v>
      </c>
      <c r="DI164" s="50">
        <f t="shared" si="2806"/>
        <v>0</v>
      </c>
      <c r="DJ164" s="50">
        <f t="shared" si="2806"/>
        <v>0</v>
      </c>
      <c r="DK164" s="72">
        <f t="shared" si="107"/>
        <v>0</v>
      </c>
      <c r="DL164" s="72">
        <f t="shared" si="108"/>
        <v>0</v>
      </c>
      <c r="DM164" s="72">
        <f t="shared" si="109"/>
        <v>0</v>
      </c>
      <c r="DN164" s="73">
        <f t="shared" ref="DN164:DP164" si="2807">POWER(AE164,DN$1)</f>
        <v>0.7993788867</v>
      </c>
      <c r="DO164" s="73">
        <f t="shared" si="2807"/>
        <v>5.737723176</v>
      </c>
      <c r="DP164" s="73">
        <f t="shared" si="2807"/>
        <v>0.1875909608</v>
      </c>
      <c r="DQ164" s="74">
        <f t="shared" si="111"/>
        <v>0.8604074706</v>
      </c>
      <c r="DR164" s="75">
        <f t="shared" si="112"/>
        <v>-15.48733447</v>
      </c>
      <c r="DS164" s="75">
        <f t="shared" si="113"/>
        <v>0</v>
      </c>
      <c r="DT164" s="75">
        <f t="shared" si="114"/>
        <v>3.141592654</v>
      </c>
      <c r="DU164" s="75">
        <f t="shared" si="115"/>
        <v>15.48733447</v>
      </c>
      <c r="DV164" s="50">
        <f t="shared" si="116"/>
        <v>0</v>
      </c>
      <c r="DW164" s="72">
        <f t="shared" si="117"/>
        <v>0</v>
      </c>
      <c r="DX164" s="72">
        <f t="shared" si="118"/>
        <v>0</v>
      </c>
      <c r="DY164" s="72">
        <f t="shared" si="119"/>
        <v>0</v>
      </c>
      <c r="DZ164" s="73">
        <f t="shared" si="120"/>
        <v>0.03519036858</v>
      </c>
      <c r="EA164" s="74">
        <f t="shared" si="121"/>
        <v>0.03519036858</v>
      </c>
      <c r="EB164" s="75">
        <f t="shared" si="122"/>
        <v>0.9501399516</v>
      </c>
      <c r="EC164" s="75">
        <f t="shared" si="123"/>
        <v>0</v>
      </c>
      <c r="ED164" s="75">
        <f t="shared" si="124"/>
        <v>0</v>
      </c>
      <c r="EE164" s="75">
        <f t="shared" si="125"/>
        <v>0.9501399516</v>
      </c>
      <c r="EF164" s="76">
        <f t="shared" ref="EF164:EG164" si="2808">CH164+CR164+DD164+DR164+EB164</f>
        <v>720.3861251</v>
      </c>
      <c r="EG164" s="76">
        <f t="shared" si="2808"/>
        <v>0</v>
      </c>
      <c r="EH164" s="76">
        <f t="shared" si="127"/>
        <v>0</v>
      </c>
      <c r="EI164" s="77">
        <f t="shared" si="128"/>
        <v>720.3861251</v>
      </c>
      <c r="EJ164" s="50">
        <f t="shared" si="129"/>
        <v>0</v>
      </c>
      <c r="EK164" s="72">
        <f t="shared" si="130"/>
        <v>0</v>
      </c>
      <c r="EL164" s="72">
        <f t="shared" si="131"/>
        <v>0</v>
      </c>
      <c r="EM164" s="72">
        <f t="shared" si="132"/>
        <v>0</v>
      </c>
      <c r="EN164" s="73">
        <f t="shared" si="133"/>
        <v>26.84000978</v>
      </c>
      <c r="EO164" s="74">
        <f t="shared" si="134"/>
        <v>26.84000978</v>
      </c>
      <c r="EP164" s="75">
        <f t="shared" si="135"/>
        <v>139.4647819</v>
      </c>
      <c r="EQ164" s="75">
        <f t="shared" si="136"/>
        <v>0</v>
      </c>
      <c r="ER164" s="75">
        <f t="shared" si="137"/>
        <v>0</v>
      </c>
      <c r="ES164" s="75">
        <f t="shared" si="138"/>
        <v>139.4647819</v>
      </c>
      <c r="ET164" s="76">
        <f t="shared" ref="ET164:EU164" si="2809">BV164+EP164</f>
        <v>174.657742</v>
      </c>
      <c r="EU164" s="76">
        <f t="shared" si="2809"/>
        <v>0</v>
      </c>
      <c r="EV164" s="76">
        <f t="shared" si="140"/>
        <v>0</v>
      </c>
      <c r="EW164" s="77">
        <f t="shared" si="141"/>
        <v>174.657742</v>
      </c>
      <c r="EX164" s="50">
        <f t="shared" si="142"/>
        <v>0</v>
      </c>
      <c r="EY164" s="72">
        <f t="shared" si="143"/>
        <v>0</v>
      </c>
      <c r="EZ164" s="72">
        <f t="shared" si="144"/>
        <v>0</v>
      </c>
      <c r="FA164" s="72">
        <f t="shared" si="145"/>
        <v>0</v>
      </c>
      <c r="FB164" s="73">
        <f t="shared" si="146"/>
        <v>5.589795852</v>
      </c>
      <c r="FC164" s="74">
        <f t="shared" si="147"/>
        <v>5.589795852</v>
      </c>
      <c r="FD164" s="75">
        <f t="shared" si="148"/>
        <v>1.478874636</v>
      </c>
      <c r="FE164" s="75">
        <f t="shared" si="149"/>
        <v>0</v>
      </c>
      <c r="FF164" s="75">
        <f t="shared" si="150"/>
        <v>0</v>
      </c>
      <c r="FG164" s="75">
        <f t="shared" si="151"/>
        <v>1.478874636</v>
      </c>
      <c r="FH164" s="50">
        <f t="shared" si="152"/>
        <v>0</v>
      </c>
      <c r="FI164" s="72">
        <f t="shared" si="153"/>
        <v>0</v>
      </c>
      <c r="FJ164" s="72">
        <f t="shared" si="154"/>
        <v>0</v>
      </c>
      <c r="FK164" s="72">
        <f t="shared" si="155"/>
        <v>0</v>
      </c>
      <c r="FL164" s="73">
        <f t="shared" si="156"/>
        <v>0.6390066045</v>
      </c>
      <c r="FM164" s="74">
        <f t="shared" si="157"/>
        <v>0.6390066045</v>
      </c>
      <c r="FN164" s="75">
        <f t="shared" si="158"/>
        <v>-0.6390066045</v>
      </c>
      <c r="FO164" s="75">
        <f t="shared" si="159"/>
        <v>0</v>
      </c>
      <c r="FP164" s="75">
        <f t="shared" si="160"/>
        <v>3.141592654</v>
      </c>
      <c r="FQ164" s="75">
        <f t="shared" si="161"/>
        <v>0.6390066045</v>
      </c>
      <c r="FR164" s="76">
        <f t="shared" si="162"/>
        <v>16.57416292</v>
      </c>
      <c r="FS164" s="76">
        <f t="shared" si="163"/>
        <v>0</v>
      </c>
      <c r="FT164" s="76">
        <f t="shared" si="164"/>
        <v>0</v>
      </c>
      <c r="FU164" s="77">
        <f t="shared" si="165"/>
        <v>16.57416292</v>
      </c>
      <c r="FV164" s="50">
        <f t="shared" si="166"/>
        <v>0</v>
      </c>
      <c r="FW164" s="50">
        <f t="shared" si="167"/>
        <v>0</v>
      </c>
      <c r="FX164" s="72">
        <f t="shared" si="168"/>
        <v>0</v>
      </c>
      <c r="FY164" s="72">
        <f t="shared" si="169"/>
        <v>0</v>
      </c>
      <c r="FZ164" s="72">
        <f t="shared" si="170"/>
        <v>0</v>
      </c>
      <c r="GA164" s="73">
        <f t="shared" si="171"/>
        <v>16.57416292</v>
      </c>
      <c r="GB164" s="73">
        <f t="shared" si="172"/>
        <v>0.6761898376</v>
      </c>
      <c r="GC164" s="74">
        <f t="shared" si="173"/>
        <v>11.20728054</v>
      </c>
      <c r="GD164" s="75">
        <f t="shared" si="174"/>
        <v>1.245253393</v>
      </c>
      <c r="GE164" s="75">
        <f t="shared" si="175"/>
        <v>0</v>
      </c>
      <c r="GF164" s="75">
        <f t="shared" si="176"/>
        <v>0</v>
      </c>
      <c r="GG164" s="75">
        <f t="shared" si="177"/>
        <v>1.245253393</v>
      </c>
      <c r="GH164" s="78">
        <f t="shared" si="178"/>
        <v>-0.5</v>
      </c>
      <c r="GI164" s="78">
        <f t="shared" si="179"/>
        <v>-0.8660254038</v>
      </c>
      <c r="GJ164" s="78">
        <f t="shared" si="180"/>
        <v>-2.094395102</v>
      </c>
      <c r="GK164" s="78">
        <f t="shared" si="181"/>
        <v>1</v>
      </c>
      <c r="GL164" s="79">
        <f t="shared" si="182"/>
        <v>-0.5</v>
      </c>
      <c r="GM164" s="79">
        <f t="shared" si="183"/>
        <v>0.8660254038</v>
      </c>
      <c r="GN164" s="79">
        <f t="shared" si="184"/>
        <v>2.094395102</v>
      </c>
      <c r="GO164" s="79">
        <f t="shared" si="185"/>
        <v>1</v>
      </c>
      <c r="GP164" s="50">
        <f t="shared" si="186"/>
        <v>-2.094395102</v>
      </c>
      <c r="GQ164" s="50">
        <f t="shared" si="187"/>
        <v>0</v>
      </c>
      <c r="GR164" s="72">
        <f t="shared" si="188"/>
        <v>-2.094395102</v>
      </c>
      <c r="GS164" s="72">
        <f t="shared" si="189"/>
        <v>-2.094395102</v>
      </c>
      <c r="GT164" s="72">
        <f t="shared" si="190"/>
        <v>-2.094395102</v>
      </c>
      <c r="GU164" s="73">
        <f t="shared" si="191"/>
        <v>1</v>
      </c>
      <c r="GV164" s="73">
        <f t="shared" si="192"/>
        <v>1.478874636</v>
      </c>
      <c r="GW164" s="74">
        <f t="shared" si="193"/>
        <v>1.478874636</v>
      </c>
      <c r="GX164" s="75">
        <f t="shared" si="194"/>
        <v>-0.739437318</v>
      </c>
      <c r="GY164" s="75">
        <f t="shared" si="195"/>
        <v>-1.280743004</v>
      </c>
      <c r="GZ164" s="75">
        <f t="shared" si="196"/>
        <v>-2.094395102</v>
      </c>
      <c r="HA164" s="75">
        <f t="shared" si="197"/>
        <v>1.478874636</v>
      </c>
      <c r="HB164" s="50">
        <f t="shared" si="198"/>
        <v>2.094395102</v>
      </c>
      <c r="HC164" s="50">
        <f t="shared" si="199"/>
        <v>0</v>
      </c>
      <c r="HD164" s="72">
        <f t="shared" si="200"/>
        <v>2.094395102</v>
      </c>
      <c r="HE164" s="72">
        <f t="shared" si="201"/>
        <v>2.094395102</v>
      </c>
      <c r="HF164" s="72">
        <f t="shared" si="202"/>
        <v>2.094395102</v>
      </c>
      <c r="HG164" s="73">
        <f t="shared" si="203"/>
        <v>1</v>
      </c>
      <c r="HH164" s="73">
        <f t="shared" si="204"/>
        <v>1.245253393</v>
      </c>
      <c r="HI164" s="74">
        <f t="shared" si="205"/>
        <v>1.245253393</v>
      </c>
      <c r="HJ164" s="75">
        <f t="shared" si="206"/>
        <v>-0.6226266965</v>
      </c>
      <c r="HK164" s="75">
        <f t="shared" si="207"/>
        <v>1.078421072</v>
      </c>
      <c r="HL164" s="75">
        <f t="shared" si="208"/>
        <v>2.094395102</v>
      </c>
      <c r="HM164" s="75">
        <f t="shared" si="209"/>
        <v>1.245253393</v>
      </c>
      <c r="HN164" s="50">
        <f t="shared" si="210"/>
        <v>2.094395102</v>
      </c>
      <c r="HO164" s="50">
        <f t="shared" si="211"/>
        <v>0</v>
      </c>
      <c r="HP164" s="72">
        <f t="shared" si="212"/>
        <v>2.094395102</v>
      </c>
      <c r="HQ164" s="72">
        <f t="shared" si="213"/>
        <v>2.094395102</v>
      </c>
      <c r="HR164" s="72">
        <f t="shared" si="214"/>
        <v>2.094395102</v>
      </c>
      <c r="HS164" s="73">
        <f t="shared" si="215"/>
        <v>1</v>
      </c>
      <c r="HT164" s="73">
        <f t="shared" si="216"/>
        <v>1.478874636</v>
      </c>
      <c r="HU164" s="74">
        <f t="shared" si="217"/>
        <v>1.478874636</v>
      </c>
      <c r="HV164" s="75">
        <f t="shared" si="218"/>
        <v>-0.739437318</v>
      </c>
      <c r="HW164" s="75">
        <f t="shared" si="219"/>
        <v>1.280743004</v>
      </c>
      <c r="HX164" s="75">
        <f t="shared" si="220"/>
        <v>2.094395102</v>
      </c>
      <c r="HY164" s="75">
        <f t="shared" si="221"/>
        <v>1.478874636</v>
      </c>
      <c r="HZ164" s="50">
        <f t="shared" si="222"/>
        <v>-2.094395102</v>
      </c>
      <c r="IA164" s="50">
        <f t="shared" si="223"/>
        <v>0</v>
      </c>
      <c r="IB164" s="72">
        <f t="shared" si="224"/>
        <v>-2.094395102</v>
      </c>
      <c r="IC164" s="72">
        <f t="shared" si="225"/>
        <v>-2.094395102</v>
      </c>
      <c r="ID164" s="72">
        <f t="shared" si="226"/>
        <v>-2.094395102</v>
      </c>
      <c r="IE164" s="73">
        <f t="shared" si="227"/>
        <v>1</v>
      </c>
      <c r="IF164" s="73">
        <f t="shared" si="228"/>
        <v>1.245253393</v>
      </c>
      <c r="IG164" s="74">
        <f t="shared" si="229"/>
        <v>1.245253393</v>
      </c>
      <c r="IH164" s="75">
        <f t="shared" si="230"/>
        <v>-0.6226266965</v>
      </c>
      <c r="II164" s="75">
        <f t="shared" si="231"/>
        <v>-1.078421072</v>
      </c>
      <c r="IJ164" s="75">
        <f t="shared" si="232"/>
        <v>-2.094395102</v>
      </c>
      <c r="IK164" s="75">
        <f t="shared" si="233"/>
        <v>1.245253393</v>
      </c>
    </row>
    <row r="165" ht="12.75" customHeight="1">
      <c r="A165" s="80">
        <f>'Cubic Input'!P169</f>
        <v>0.1421007032</v>
      </c>
      <c r="B165" s="80">
        <f>'Cubic Input'!Q169</f>
        <v>0.2275375778</v>
      </c>
      <c r="C165" s="80">
        <f>'Cubic Input'!R169</f>
        <v>0.7773063206</v>
      </c>
      <c r="D165" s="80">
        <f>'Cubic Input'!S169</f>
        <v>-0.009142133873</v>
      </c>
      <c r="E165" s="80">
        <f t="shared" ref="E165:H165" si="2810">0</f>
        <v>0</v>
      </c>
      <c r="F165" s="80">
        <f t="shared" si="2810"/>
        <v>0</v>
      </c>
      <c r="G165" s="80">
        <f t="shared" si="2810"/>
        <v>0</v>
      </c>
      <c r="H165" s="81">
        <f t="shared" si="2810"/>
        <v>0</v>
      </c>
      <c r="I165" s="65">
        <f>'Cubic Input'!M169</f>
        <v>0.001005993257</v>
      </c>
      <c r="J165" s="66">
        <f t="shared" si="27"/>
        <v>0.0117207932</v>
      </c>
      <c r="K165" s="66">
        <f t="shared" si="28"/>
        <v>-0.8064812687</v>
      </c>
      <c r="L165" s="67">
        <f t="shared" si="29"/>
        <v>0.0117207932</v>
      </c>
      <c r="M165" s="67">
        <f t="shared" si="30"/>
        <v>0</v>
      </c>
      <c r="N165" s="68">
        <f t="shared" si="31"/>
        <v>-0.8064812687</v>
      </c>
      <c r="O165" s="68">
        <f t="shared" si="32"/>
        <v>-2.199682264</v>
      </c>
      <c r="P165" s="69">
        <f t="shared" si="33"/>
        <v>-0.8064812687</v>
      </c>
      <c r="Q165" s="69">
        <f t="shared" si="34"/>
        <v>2.199682264</v>
      </c>
      <c r="R165" s="70">
        <f t="shared" ref="R165:U165" si="2811">ATAN2(A165,E165)</f>
        <v>0</v>
      </c>
      <c r="S165" s="70">
        <f t="shared" si="2811"/>
        <v>0</v>
      </c>
      <c r="T165" s="70">
        <f t="shared" si="2811"/>
        <v>0</v>
      </c>
      <c r="U165" s="70">
        <f t="shared" si="2811"/>
        <v>3.141592654</v>
      </c>
      <c r="V165" s="70">
        <f t="shared" ref="V165:Y165" si="2812">SQRT(POWER(A165,2)+POWER(E165,2))</f>
        <v>0.1421007032</v>
      </c>
      <c r="W165" s="70">
        <f t="shared" si="2812"/>
        <v>0.2275375778</v>
      </c>
      <c r="X165" s="70">
        <f t="shared" si="2812"/>
        <v>0.7773063206</v>
      </c>
      <c r="Y165" s="70">
        <f t="shared" si="2812"/>
        <v>0.009142133873</v>
      </c>
      <c r="Z165" s="71">
        <f t="shared" ref="Z165:AC165" si="2813">R165-$R165</f>
        <v>0</v>
      </c>
      <c r="AA165" s="71">
        <f t="shared" si="2813"/>
        <v>0</v>
      </c>
      <c r="AB165" s="71">
        <f t="shared" si="2813"/>
        <v>0</v>
      </c>
      <c r="AC165" s="71">
        <f t="shared" si="2813"/>
        <v>3.141592654</v>
      </c>
      <c r="AD165" s="71">
        <f t="shared" ref="AD165:AG165" si="2814">V165/$V165</f>
        <v>1</v>
      </c>
      <c r="AE165" s="71">
        <f t="shared" si="2814"/>
        <v>1.601241744</v>
      </c>
      <c r="AF165" s="71">
        <f t="shared" si="2814"/>
        <v>5.470108897</v>
      </c>
      <c r="AG165" s="71">
        <f t="shared" si="2814"/>
        <v>0.06433559912</v>
      </c>
      <c r="AH165" s="80">
        <f t="shared" ref="AH165:AK165" si="2815">AD165*COS(Z165)</f>
        <v>1</v>
      </c>
      <c r="AI165" s="80">
        <f t="shared" si="2815"/>
        <v>1.601241744</v>
      </c>
      <c r="AJ165" s="80">
        <f t="shared" si="2815"/>
        <v>5.470108897</v>
      </c>
      <c r="AK165" s="80">
        <f t="shared" si="2815"/>
        <v>-0.06433559912</v>
      </c>
      <c r="AL165" s="80">
        <f t="shared" ref="AL165:AO165" si="2816">AD165*SIN(Z165)</f>
        <v>0</v>
      </c>
      <c r="AM165" s="80">
        <f t="shared" si="2816"/>
        <v>0</v>
      </c>
      <c r="AN165" s="80">
        <f t="shared" si="2816"/>
        <v>0</v>
      </c>
      <c r="AO165" s="80">
        <f t="shared" si="2816"/>
        <v>0</v>
      </c>
      <c r="AP165" s="50">
        <f t="shared" si="41"/>
        <v>0</v>
      </c>
      <c r="AQ165" s="72">
        <f t="shared" si="42"/>
        <v>0</v>
      </c>
      <c r="AR165" s="72">
        <f t="shared" si="43"/>
        <v>0</v>
      </c>
      <c r="AS165" s="72">
        <f t="shared" si="44"/>
        <v>0</v>
      </c>
      <c r="AT165" s="73">
        <f t="shared" si="45"/>
        <v>4.105543999</v>
      </c>
      <c r="AU165" s="74">
        <f t="shared" si="46"/>
        <v>4.105543999</v>
      </c>
      <c r="AV165" s="75">
        <f t="shared" si="47"/>
        <v>-8.211087998</v>
      </c>
      <c r="AW165" s="75">
        <f t="shared" si="48"/>
        <v>0</v>
      </c>
      <c r="AX165" s="75">
        <f t="shared" si="49"/>
        <v>3.141592654</v>
      </c>
      <c r="AY165" s="75">
        <f t="shared" si="50"/>
        <v>8.211087998</v>
      </c>
      <c r="AZ165" s="50">
        <f t="shared" ref="AZ165:BA165" si="2817">AZ$1*AA165</f>
        <v>0</v>
      </c>
      <c r="BA165" s="50">
        <f t="shared" si="2817"/>
        <v>0</v>
      </c>
      <c r="BB165" s="72">
        <f t="shared" si="52"/>
        <v>0</v>
      </c>
      <c r="BC165" s="72">
        <f t="shared" si="53"/>
        <v>0</v>
      </c>
      <c r="BD165" s="72">
        <f t="shared" si="54"/>
        <v>0</v>
      </c>
      <c r="BE165" s="73">
        <f t="shared" ref="BE165:BF165" si="2818">POWER(AE165,BE$1)</f>
        <v>1.601241744</v>
      </c>
      <c r="BF165" s="73">
        <f t="shared" si="2818"/>
        <v>5.470108897</v>
      </c>
      <c r="BG165" s="74">
        <f t="shared" si="56"/>
        <v>8.758966712</v>
      </c>
      <c r="BH165" s="75">
        <f t="shared" si="57"/>
        <v>78.83070041</v>
      </c>
      <c r="BI165" s="75">
        <f t="shared" si="58"/>
        <v>0</v>
      </c>
      <c r="BJ165" s="75">
        <f t="shared" si="59"/>
        <v>0</v>
      </c>
      <c r="BK165" s="75">
        <f t="shared" si="60"/>
        <v>78.83070041</v>
      </c>
      <c r="BL165" s="50">
        <f t="shared" si="61"/>
        <v>3.141592654</v>
      </c>
      <c r="BM165" s="72">
        <f t="shared" si="62"/>
        <v>3.141592654</v>
      </c>
      <c r="BN165" s="72">
        <f t="shared" si="63"/>
        <v>3.141592654</v>
      </c>
      <c r="BO165" s="72">
        <f t="shared" si="64"/>
        <v>3.141592654</v>
      </c>
      <c r="BP165" s="73">
        <f t="shared" si="65"/>
        <v>0.06433559912</v>
      </c>
      <c r="BQ165" s="74">
        <f t="shared" si="66"/>
        <v>0.06433559912</v>
      </c>
      <c r="BR165" s="75">
        <f t="shared" si="67"/>
        <v>1.737061176</v>
      </c>
      <c r="BS165" s="75">
        <f t="shared" si="68"/>
        <v>0</v>
      </c>
      <c r="BT165" s="75">
        <f t="shared" si="69"/>
        <v>0</v>
      </c>
      <c r="BU165" s="75">
        <f t="shared" si="70"/>
        <v>1.737061176</v>
      </c>
      <c r="BV165" s="76">
        <f t="shared" ref="BV165:BW165" si="2819">AV165+BH165+BR165</f>
        <v>72.35667358</v>
      </c>
      <c r="BW165" s="76">
        <f t="shared" si="2819"/>
        <v>0</v>
      </c>
      <c r="BX165" s="76">
        <f t="shared" si="72"/>
        <v>0</v>
      </c>
      <c r="BY165" s="77">
        <f t="shared" si="73"/>
        <v>72.35667358</v>
      </c>
      <c r="BZ165" s="50">
        <f t="shared" ref="BZ165:CA165" si="2820">BZ$1*AA165</f>
        <v>0</v>
      </c>
      <c r="CA165" s="50">
        <f t="shared" si="2820"/>
        <v>0</v>
      </c>
      <c r="CB165" s="72">
        <f t="shared" si="75"/>
        <v>0</v>
      </c>
      <c r="CC165" s="72">
        <f t="shared" si="76"/>
        <v>0</v>
      </c>
      <c r="CD165" s="72">
        <f t="shared" si="77"/>
        <v>0</v>
      </c>
      <c r="CE165" s="73">
        <f t="shared" ref="CE165:CF165" si="2821">POWER(AE165,CE$1)</f>
        <v>2.563975123</v>
      </c>
      <c r="CF165" s="73">
        <f t="shared" si="2821"/>
        <v>29.92209135</v>
      </c>
      <c r="CG165" s="74">
        <f t="shared" si="79"/>
        <v>76.71949786</v>
      </c>
      <c r="CH165" s="75">
        <f t="shared" si="80"/>
        <v>-76.71949786</v>
      </c>
      <c r="CI165" s="75">
        <f t="shared" si="81"/>
        <v>0</v>
      </c>
      <c r="CJ165" s="75">
        <f t="shared" si="82"/>
        <v>3.141592654</v>
      </c>
      <c r="CK165" s="75">
        <f t="shared" si="83"/>
        <v>76.71949786</v>
      </c>
      <c r="CL165" s="50">
        <f t="shared" si="84"/>
        <v>0</v>
      </c>
      <c r="CM165" s="72">
        <f t="shared" si="85"/>
        <v>0</v>
      </c>
      <c r="CN165" s="72">
        <f t="shared" si="86"/>
        <v>0</v>
      </c>
      <c r="CO165" s="72">
        <f t="shared" si="87"/>
        <v>0</v>
      </c>
      <c r="CP165" s="73">
        <f t="shared" si="88"/>
        <v>163.6770981</v>
      </c>
      <c r="CQ165" s="74">
        <f t="shared" si="89"/>
        <v>163.6770981</v>
      </c>
      <c r="CR165" s="75">
        <f t="shared" si="90"/>
        <v>654.7083924</v>
      </c>
      <c r="CS165" s="75">
        <f t="shared" si="91"/>
        <v>0</v>
      </c>
      <c r="CT165" s="75">
        <f t="shared" si="92"/>
        <v>0</v>
      </c>
      <c r="CU165" s="75">
        <f t="shared" si="93"/>
        <v>654.7083924</v>
      </c>
      <c r="CV165" s="50">
        <f t="shared" si="94"/>
        <v>0</v>
      </c>
      <c r="CW165" s="50">
        <f t="shared" si="95"/>
        <v>3.141592654</v>
      </c>
      <c r="CX165" s="72">
        <f t="shared" si="96"/>
        <v>3.141592654</v>
      </c>
      <c r="CY165" s="72">
        <f t="shared" si="97"/>
        <v>3.141592654</v>
      </c>
      <c r="CZ165" s="72">
        <f t="shared" si="98"/>
        <v>3.141592654</v>
      </c>
      <c r="DA165" s="73">
        <f t="shared" si="99"/>
        <v>4.105543999</v>
      </c>
      <c r="DB165" s="73">
        <f t="shared" si="100"/>
        <v>0.06433559912</v>
      </c>
      <c r="DC165" s="74">
        <f t="shared" si="101"/>
        <v>0.2641326329</v>
      </c>
      <c r="DD165" s="75">
        <f t="shared" si="102"/>
        <v>-1.056530532</v>
      </c>
      <c r="DE165" s="75">
        <f t="shared" si="103"/>
        <v>0</v>
      </c>
      <c r="DF165" s="75">
        <f t="shared" si="104"/>
        <v>3.141592654</v>
      </c>
      <c r="DG165" s="75">
        <f t="shared" si="105"/>
        <v>1.056530532</v>
      </c>
      <c r="DH165" s="50">
        <f t="shared" ref="DH165:DJ165" si="2822">DH$1*AA165</f>
        <v>0</v>
      </c>
      <c r="DI165" s="50">
        <f t="shared" si="2822"/>
        <v>0</v>
      </c>
      <c r="DJ165" s="50">
        <f t="shared" si="2822"/>
        <v>3.141592654</v>
      </c>
      <c r="DK165" s="72">
        <f t="shared" si="107"/>
        <v>3.141592654</v>
      </c>
      <c r="DL165" s="72">
        <f t="shared" si="108"/>
        <v>3.141592654</v>
      </c>
      <c r="DM165" s="72">
        <f t="shared" si="109"/>
        <v>3.141592654</v>
      </c>
      <c r="DN165" s="73">
        <f t="shared" ref="DN165:DP165" si="2823">POWER(AE165,DN$1)</f>
        <v>1.601241744</v>
      </c>
      <c r="DO165" s="73">
        <f t="shared" si="2823"/>
        <v>5.470108897</v>
      </c>
      <c r="DP165" s="73">
        <f t="shared" si="2823"/>
        <v>0.06433559912</v>
      </c>
      <c r="DQ165" s="74">
        <f t="shared" si="111"/>
        <v>0.5635133711</v>
      </c>
      <c r="DR165" s="75">
        <f t="shared" si="112"/>
        <v>10.14324068</v>
      </c>
      <c r="DS165" s="75">
        <f t="shared" si="113"/>
        <v>0</v>
      </c>
      <c r="DT165" s="75">
        <f t="shared" si="114"/>
        <v>0</v>
      </c>
      <c r="DU165" s="75">
        <f t="shared" si="115"/>
        <v>10.14324068</v>
      </c>
      <c r="DV165" s="50">
        <f t="shared" si="116"/>
        <v>6.283185307</v>
      </c>
      <c r="DW165" s="72">
        <f t="shared" si="117"/>
        <v>6.283185307</v>
      </c>
      <c r="DX165" s="72">
        <f t="shared" si="118"/>
        <v>0</v>
      </c>
      <c r="DY165" s="72">
        <f t="shared" si="119"/>
        <v>0</v>
      </c>
      <c r="DZ165" s="73">
        <f t="shared" si="120"/>
        <v>0.004139069315</v>
      </c>
      <c r="EA165" s="74">
        <f t="shared" si="121"/>
        <v>0.004139069315</v>
      </c>
      <c r="EB165" s="75">
        <f t="shared" si="122"/>
        <v>0.1117548715</v>
      </c>
      <c r="EC165" s="75">
        <f t="shared" si="123"/>
        <v>0</v>
      </c>
      <c r="ED165" s="75">
        <f t="shared" si="124"/>
        <v>0</v>
      </c>
      <c r="EE165" s="75">
        <f t="shared" si="125"/>
        <v>0.1117548715</v>
      </c>
      <c r="EF165" s="76">
        <f t="shared" ref="EF165:EG165" si="2824">CH165+CR165+DD165+DR165+EB165</f>
        <v>587.1873596</v>
      </c>
      <c r="EG165" s="76">
        <f t="shared" si="2824"/>
        <v>0</v>
      </c>
      <c r="EH165" s="76">
        <f t="shared" si="127"/>
        <v>0</v>
      </c>
      <c r="EI165" s="77">
        <f t="shared" si="128"/>
        <v>587.1873596</v>
      </c>
      <c r="EJ165" s="50">
        <f t="shared" si="129"/>
        <v>0</v>
      </c>
      <c r="EK165" s="72">
        <f t="shared" si="130"/>
        <v>0</v>
      </c>
      <c r="EL165" s="72">
        <f t="shared" si="131"/>
        <v>0</v>
      </c>
      <c r="EM165" s="72">
        <f t="shared" si="132"/>
        <v>0</v>
      </c>
      <c r="EN165" s="73">
        <f t="shared" si="133"/>
        <v>24.23194915</v>
      </c>
      <c r="EO165" s="74">
        <f t="shared" si="134"/>
        <v>24.23194915</v>
      </c>
      <c r="EP165" s="75">
        <f t="shared" si="135"/>
        <v>125.9129013</v>
      </c>
      <c r="EQ165" s="75">
        <f t="shared" si="136"/>
        <v>0</v>
      </c>
      <c r="ER165" s="75">
        <f t="shared" si="137"/>
        <v>0</v>
      </c>
      <c r="ES165" s="75">
        <f t="shared" si="138"/>
        <v>125.9129013</v>
      </c>
      <c r="ET165" s="76">
        <f t="shared" ref="ET165:EU165" si="2825">BV165+EP165</f>
        <v>198.2695749</v>
      </c>
      <c r="EU165" s="76">
        <f t="shared" si="2825"/>
        <v>0</v>
      </c>
      <c r="EV165" s="76">
        <f t="shared" si="140"/>
        <v>0</v>
      </c>
      <c r="EW165" s="77">
        <f t="shared" si="141"/>
        <v>198.2695749</v>
      </c>
      <c r="EX165" s="50">
        <f t="shared" si="142"/>
        <v>0</v>
      </c>
      <c r="EY165" s="72">
        <f t="shared" si="143"/>
        <v>0</v>
      </c>
      <c r="EZ165" s="72">
        <f t="shared" si="144"/>
        <v>0</v>
      </c>
      <c r="FA165" s="72">
        <f t="shared" si="145"/>
        <v>0</v>
      </c>
      <c r="FB165" s="73">
        <f t="shared" si="146"/>
        <v>5.83112062</v>
      </c>
      <c r="FC165" s="74">
        <f t="shared" si="147"/>
        <v>5.83112062</v>
      </c>
      <c r="FD165" s="75">
        <f t="shared" si="148"/>
        <v>1.542721168</v>
      </c>
      <c r="FE165" s="75">
        <f t="shared" si="149"/>
        <v>0</v>
      </c>
      <c r="FF165" s="75">
        <f t="shared" si="150"/>
        <v>0</v>
      </c>
      <c r="FG165" s="75">
        <f t="shared" si="151"/>
        <v>1.542721168</v>
      </c>
      <c r="FH165" s="50">
        <f t="shared" si="152"/>
        <v>0</v>
      </c>
      <c r="FI165" s="72">
        <f t="shared" si="153"/>
        <v>0</v>
      </c>
      <c r="FJ165" s="72">
        <f t="shared" si="154"/>
        <v>0</v>
      </c>
      <c r="FK165" s="72">
        <f t="shared" si="155"/>
        <v>0</v>
      </c>
      <c r="FL165" s="73">
        <f t="shared" si="156"/>
        <v>2.563975123</v>
      </c>
      <c r="FM165" s="74">
        <f t="shared" si="157"/>
        <v>2.563975123</v>
      </c>
      <c r="FN165" s="75">
        <f t="shared" si="158"/>
        <v>-2.563975123</v>
      </c>
      <c r="FO165" s="75">
        <f t="shared" si="159"/>
        <v>0</v>
      </c>
      <c r="FP165" s="75">
        <f t="shared" si="160"/>
        <v>3.141592654</v>
      </c>
      <c r="FQ165" s="75">
        <f t="shared" si="161"/>
        <v>2.563975123</v>
      </c>
      <c r="FR165" s="76">
        <f t="shared" si="162"/>
        <v>13.84635157</v>
      </c>
      <c r="FS165" s="76">
        <f t="shared" si="163"/>
        <v>0</v>
      </c>
      <c r="FT165" s="76">
        <f t="shared" si="164"/>
        <v>0</v>
      </c>
      <c r="FU165" s="77">
        <f t="shared" si="165"/>
        <v>13.84635157</v>
      </c>
      <c r="FV165" s="50">
        <f t="shared" si="166"/>
        <v>0</v>
      </c>
      <c r="FW165" s="50">
        <f t="shared" si="167"/>
        <v>0</v>
      </c>
      <c r="FX165" s="72">
        <f t="shared" si="168"/>
        <v>0</v>
      </c>
      <c r="FY165" s="72">
        <f t="shared" si="169"/>
        <v>0</v>
      </c>
      <c r="FZ165" s="72">
        <f t="shared" si="170"/>
        <v>0</v>
      </c>
      <c r="GA165" s="73">
        <f t="shared" si="171"/>
        <v>13.84635157</v>
      </c>
      <c r="GB165" s="73">
        <f t="shared" si="172"/>
        <v>0.6482052758</v>
      </c>
      <c r="GC165" s="74">
        <f t="shared" si="173"/>
        <v>8.975278137</v>
      </c>
      <c r="GD165" s="75">
        <f t="shared" si="174"/>
        <v>0.9972531264</v>
      </c>
      <c r="GE165" s="75">
        <f t="shared" si="175"/>
        <v>0</v>
      </c>
      <c r="GF165" s="75">
        <f t="shared" si="176"/>
        <v>0</v>
      </c>
      <c r="GG165" s="75">
        <f t="shared" si="177"/>
        <v>0.9972531264</v>
      </c>
      <c r="GH165" s="78">
        <f t="shared" si="178"/>
        <v>-0.5</v>
      </c>
      <c r="GI165" s="78">
        <f t="shared" si="179"/>
        <v>-0.8660254038</v>
      </c>
      <c r="GJ165" s="78">
        <f t="shared" si="180"/>
        <v>-2.094395102</v>
      </c>
      <c r="GK165" s="78">
        <f t="shared" si="181"/>
        <v>1</v>
      </c>
      <c r="GL165" s="79">
        <f t="shared" si="182"/>
        <v>-0.5</v>
      </c>
      <c r="GM165" s="79">
        <f t="shared" si="183"/>
        <v>0.8660254038</v>
      </c>
      <c r="GN165" s="79">
        <f t="shared" si="184"/>
        <v>2.094395102</v>
      </c>
      <c r="GO165" s="79">
        <f t="shared" si="185"/>
        <v>1</v>
      </c>
      <c r="GP165" s="50">
        <f t="shared" si="186"/>
        <v>-2.094395102</v>
      </c>
      <c r="GQ165" s="50">
        <f t="shared" si="187"/>
        <v>0</v>
      </c>
      <c r="GR165" s="72">
        <f t="shared" si="188"/>
        <v>-2.094395102</v>
      </c>
      <c r="GS165" s="72">
        <f t="shared" si="189"/>
        <v>-2.094395102</v>
      </c>
      <c r="GT165" s="72">
        <f t="shared" si="190"/>
        <v>-2.094395102</v>
      </c>
      <c r="GU165" s="73">
        <f t="shared" si="191"/>
        <v>1</v>
      </c>
      <c r="GV165" s="73">
        <f t="shared" si="192"/>
        <v>1.542721168</v>
      </c>
      <c r="GW165" s="74">
        <f t="shared" si="193"/>
        <v>1.542721168</v>
      </c>
      <c r="GX165" s="75">
        <f t="shared" si="194"/>
        <v>-0.7713605838</v>
      </c>
      <c r="GY165" s="75">
        <f t="shared" si="195"/>
        <v>-1.336035722</v>
      </c>
      <c r="GZ165" s="75">
        <f t="shared" si="196"/>
        <v>-2.094395102</v>
      </c>
      <c r="HA165" s="75">
        <f t="shared" si="197"/>
        <v>1.542721168</v>
      </c>
      <c r="HB165" s="50">
        <f t="shared" si="198"/>
        <v>2.094395102</v>
      </c>
      <c r="HC165" s="50">
        <f t="shared" si="199"/>
        <v>0</v>
      </c>
      <c r="HD165" s="72">
        <f t="shared" si="200"/>
        <v>2.094395102</v>
      </c>
      <c r="HE165" s="72">
        <f t="shared" si="201"/>
        <v>2.094395102</v>
      </c>
      <c r="HF165" s="72">
        <f t="shared" si="202"/>
        <v>2.094395102</v>
      </c>
      <c r="HG165" s="73">
        <f t="shared" si="203"/>
        <v>1</v>
      </c>
      <c r="HH165" s="73">
        <f t="shared" si="204"/>
        <v>0.9972531264</v>
      </c>
      <c r="HI165" s="74">
        <f t="shared" si="205"/>
        <v>0.9972531264</v>
      </c>
      <c r="HJ165" s="75">
        <f t="shared" si="206"/>
        <v>-0.4986265632</v>
      </c>
      <c r="HK165" s="75">
        <f t="shared" si="207"/>
        <v>0.8636465414</v>
      </c>
      <c r="HL165" s="75">
        <f t="shared" si="208"/>
        <v>2.094395102</v>
      </c>
      <c r="HM165" s="75">
        <f t="shared" si="209"/>
        <v>0.9972531264</v>
      </c>
      <c r="HN165" s="50">
        <f t="shared" si="210"/>
        <v>2.094395102</v>
      </c>
      <c r="HO165" s="50">
        <f t="shared" si="211"/>
        <v>0</v>
      </c>
      <c r="HP165" s="72">
        <f t="shared" si="212"/>
        <v>2.094395102</v>
      </c>
      <c r="HQ165" s="72">
        <f t="shared" si="213"/>
        <v>2.094395102</v>
      </c>
      <c r="HR165" s="72">
        <f t="shared" si="214"/>
        <v>2.094395102</v>
      </c>
      <c r="HS165" s="73">
        <f t="shared" si="215"/>
        <v>1</v>
      </c>
      <c r="HT165" s="73">
        <f t="shared" si="216"/>
        <v>1.542721168</v>
      </c>
      <c r="HU165" s="74">
        <f t="shared" si="217"/>
        <v>1.542721168</v>
      </c>
      <c r="HV165" s="75">
        <f t="shared" si="218"/>
        <v>-0.7713605838</v>
      </c>
      <c r="HW165" s="75">
        <f t="shared" si="219"/>
        <v>1.336035722</v>
      </c>
      <c r="HX165" s="75">
        <f t="shared" si="220"/>
        <v>2.094395102</v>
      </c>
      <c r="HY165" s="75">
        <f t="shared" si="221"/>
        <v>1.542721168</v>
      </c>
      <c r="HZ165" s="50">
        <f t="shared" si="222"/>
        <v>-2.094395102</v>
      </c>
      <c r="IA165" s="50">
        <f t="shared" si="223"/>
        <v>0</v>
      </c>
      <c r="IB165" s="72">
        <f t="shared" si="224"/>
        <v>-2.094395102</v>
      </c>
      <c r="IC165" s="72">
        <f t="shared" si="225"/>
        <v>-2.094395102</v>
      </c>
      <c r="ID165" s="72">
        <f t="shared" si="226"/>
        <v>-2.094395102</v>
      </c>
      <c r="IE165" s="73">
        <f t="shared" si="227"/>
        <v>1</v>
      </c>
      <c r="IF165" s="73">
        <f t="shared" si="228"/>
        <v>0.9972531264</v>
      </c>
      <c r="IG165" s="74">
        <f t="shared" si="229"/>
        <v>0.9972531264</v>
      </c>
      <c r="IH165" s="75">
        <f t="shared" si="230"/>
        <v>-0.4986265632</v>
      </c>
      <c r="II165" s="75">
        <f t="shared" si="231"/>
        <v>-0.8636465414</v>
      </c>
      <c r="IJ165" s="75">
        <f t="shared" si="232"/>
        <v>-2.094395102</v>
      </c>
      <c r="IK165" s="75">
        <f t="shared" si="233"/>
        <v>0.9972531264</v>
      </c>
    </row>
    <row r="166" ht="12.75" customHeight="1">
      <c r="A166" s="80">
        <f>'Cubic Input'!P170</f>
        <v>0.1421007032</v>
      </c>
      <c r="B166" s="80">
        <f>'Cubic Input'!Q170</f>
        <v>-0.3977116113</v>
      </c>
      <c r="C166" s="80">
        <f>'Cubic Input'!R170</f>
        <v>0.8686305661</v>
      </c>
      <c r="D166" s="80">
        <f>'Cubic Input'!S170</f>
        <v>-0.06256651835</v>
      </c>
      <c r="E166" s="80">
        <f t="shared" ref="E166:H166" si="2826">0</f>
        <v>0</v>
      </c>
      <c r="F166" s="80">
        <f t="shared" si="2826"/>
        <v>0</v>
      </c>
      <c r="G166" s="80">
        <f t="shared" si="2826"/>
        <v>0</v>
      </c>
      <c r="H166" s="81">
        <f t="shared" si="2826"/>
        <v>0</v>
      </c>
      <c r="I166" s="65">
        <f>'Cubic Input'!M170</f>
        <v>0.06886241592</v>
      </c>
      <c r="J166" s="66">
        <f t="shared" si="27"/>
        <v>0.07450268844</v>
      </c>
      <c r="K166" s="66">
        <f t="shared" si="28"/>
        <v>1.36214923</v>
      </c>
      <c r="L166" s="67">
        <f t="shared" si="29"/>
        <v>0.07450268844</v>
      </c>
      <c r="M166" s="67">
        <f t="shared" si="30"/>
        <v>0</v>
      </c>
      <c r="N166" s="68">
        <f t="shared" si="31"/>
        <v>1.36214923</v>
      </c>
      <c r="O166" s="68">
        <f t="shared" si="32"/>
        <v>-2.013545016</v>
      </c>
      <c r="P166" s="69">
        <f t="shared" si="33"/>
        <v>1.36214923</v>
      </c>
      <c r="Q166" s="69">
        <f t="shared" si="34"/>
        <v>2.013545016</v>
      </c>
      <c r="R166" s="70">
        <f t="shared" ref="R166:U166" si="2827">ATAN2(A166,E166)</f>
        <v>0</v>
      </c>
      <c r="S166" s="70">
        <f t="shared" si="2827"/>
        <v>3.141592654</v>
      </c>
      <c r="T166" s="70">
        <f t="shared" si="2827"/>
        <v>0</v>
      </c>
      <c r="U166" s="70">
        <f t="shared" si="2827"/>
        <v>3.141592654</v>
      </c>
      <c r="V166" s="70">
        <f t="shared" ref="V166:Y166" si="2828">SQRT(POWER(A166,2)+POWER(E166,2))</f>
        <v>0.1421007032</v>
      </c>
      <c r="W166" s="70">
        <f t="shared" si="2828"/>
        <v>0.3977116113</v>
      </c>
      <c r="X166" s="70">
        <f t="shared" si="2828"/>
        <v>0.8686305661</v>
      </c>
      <c r="Y166" s="70">
        <f t="shared" si="2828"/>
        <v>0.06256651835</v>
      </c>
      <c r="Z166" s="71">
        <f t="shared" ref="Z166:AC166" si="2829">R166-$R166</f>
        <v>0</v>
      </c>
      <c r="AA166" s="71">
        <f t="shared" si="2829"/>
        <v>3.141592654</v>
      </c>
      <c r="AB166" s="71">
        <f t="shared" si="2829"/>
        <v>0</v>
      </c>
      <c r="AC166" s="71">
        <f t="shared" si="2829"/>
        <v>3.141592654</v>
      </c>
      <c r="AD166" s="71">
        <f t="shared" ref="AD166:AG166" si="2830">V166/$V166</f>
        <v>1</v>
      </c>
      <c r="AE166" s="71">
        <f t="shared" si="2830"/>
        <v>2.798801149</v>
      </c>
      <c r="AF166" s="71">
        <f t="shared" si="2830"/>
        <v>6.112781618</v>
      </c>
      <c r="AG166" s="71">
        <f t="shared" si="2830"/>
        <v>0.4402970355</v>
      </c>
      <c r="AH166" s="80">
        <f t="shared" ref="AH166:AK166" si="2831">AD166*COS(Z166)</f>
        <v>1</v>
      </c>
      <c r="AI166" s="80">
        <f t="shared" si="2831"/>
        <v>-2.798801149</v>
      </c>
      <c r="AJ166" s="80">
        <f t="shared" si="2831"/>
        <v>6.112781618</v>
      </c>
      <c r="AK166" s="80">
        <f t="shared" si="2831"/>
        <v>-0.4402970355</v>
      </c>
      <c r="AL166" s="80">
        <f t="shared" ref="AL166:AO166" si="2832">AD166*SIN(Z166)</f>
        <v>0</v>
      </c>
      <c r="AM166" s="80">
        <f t="shared" si="2832"/>
        <v>0</v>
      </c>
      <c r="AN166" s="80">
        <f t="shared" si="2832"/>
        <v>0</v>
      </c>
      <c r="AO166" s="80">
        <f t="shared" si="2832"/>
        <v>0</v>
      </c>
      <c r="AP166" s="50">
        <f t="shared" si="41"/>
        <v>9.424777961</v>
      </c>
      <c r="AQ166" s="72">
        <f t="shared" si="42"/>
        <v>9.424777961</v>
      </c>
      <c r="AR166" s="72">
        <f t="shared" si="43"/>
        <v>3.141592654</v>
      </c>
      <c r="AS166" s="72">
        <f t="shared" si="44"/>
        <v>3.141592654</v>
      </c>
      <c r="AT166" s="73">
        <f t="shared" si="45"/>
        <v>21.9238151</v>
      </c>
      <c r="AU166" s="74">
        <f t="shared" si="46"/>
        <v>21.9238151</v>
      </c>
      <c r="AV166" s="75">
        <f t="shared" si="47"/>
        <v>43.84763021</v>
      </c>
      <c r="AW166" s="75">
        <f t="shared" si="48"/>
        <v>0</v>
      </c>
      <c r="AX166" s="75">
        <f t="shared" si="49"/>
        <v>0</v>
      </c>
      <c r="AY166" s="75">
        <f t="shared" si="50"/>
        <v>43.84763021</v>
      </c>
      <c r="AZ166" s="50">
        <f t="shared" ref="AZ166:BA166" si="2833">AZ$1*AA166</f>
        <v>3.141592654</v>
      </c>
      <c r="BA166" s="50">
        <f t="shared" si="2833"/>
        <v>0</v>
      </c>
      <c r="BB166" s="72">
        <f t="shared" si="52"/>
        <v>3.141592654</v>
      </c>
      <c r="BC166" s="72">
        <f t="shared" si="53"/>
        <v>3.141592654</v>
      </c>
      <c r="BD166" s="72">
        <f t="shared" si="54"/>
        <v>3.141592654</v>
      </c>
      <c r="BE166" s="73">
        <f t="shared" ref="BE166:BF166" si="2834">POWER(AE166,BE$1)</f>
        <v>2.798801149</v>
      </c>
      <c r="BF166" s="73">
        <f t="shared" si="2834"/>
        <v>6.112781618</v>
      </c>
      <c r="BG166" s="74">
        <f t="shared" si="56"/>
        <v>17.10846022</v>
      </c>
      <c r="BH166" s="75">
        <f t="shared" si="57"/>
        <v>-153.976142</v>
      </c>
      <c r="BI166" s="75">
        <f t="shared" si="58"/>
        <v>0</v>
      </c>
      <c r="BJ166" s="75">
        <f t="shared" si="59"/>
        <v>3.141592654</v>
      </c>
      <c r="BK166" s="75">
        <f t="shared" si="60"/>
        <v>153.976142</v>
      </c>
      <c r="BL166" s="50">
        <f t="shared" si="61"/>
        <v>3.141592654</v>
      </c>
      <c r="BM166" s="72">
        <f t="shared" si="62"/>
        <v>3.141592654</v>
      </c>
      <c r="BN166" s="72">
        <f t="shared" si="63"/>
        <v>3.141592654</v>
      </c>
      <c r="BO166" s="72">
        <f t="shared" si="64"/>
        <v>3.141592654</v>
      </c>
      <c r="BP166" s="73">
        <f t="shared" si="65"/>
        <v>0.4402970355</v>
      </c>
      <c r="BQ166" s="74">
        <f t="shared" si="66"/>
        <v>0.4402970355</v>
      </c>
      <c r="BR166" s="75">
        <f t="shared" si="67"/>
        <v>11.88801996</v>
      </c>
      <c r="BS166" s="75">
        <f t="shared" si="68"/>
        <v>0</v>
      </c>
      <c r="BT166" s="75">
        <f t="shared" si="69"/>
        <v>0</v>
      </c>
      <c r="BU166" s="75">
        <f t="shared" si="70"/>
        <v>11.88801996</v>
      </c>
      <c r="BV166" s="76">
        <f t="shared" ref="BV166:BW166" si="2835">AV166+BH166+BR166</f>
        <v>-98.24049179</v>
      </c>
      <c r="BW166" s="76">
        <f t="shared" si="2835"/>
        <v>0</v>
      </c>
      <c r="BX166" s="76">
        <f t="shared" si="72"/>
        <v>3.141592654</v>
      </c>
      <c r="BY166" s="77">
        <f t="shared" si="73"/>
        <v>98.24049179</v>
      </c>
      <c r="BZ166" s="50">
        <f t="shared" ref="BZ166:CA166" si="2836">BZ$1*AA166</f>
        <v>6.283185307</v>
      </c>
      <c r="CA166" s="50">
        <f t="shared" si="2836"/>
        <v>0</v>
      </c>
      <c r="CB166" s="72">
        <f t="shared" si="75"/>
        <v>6.283185307</v>
      </c>
      <c r="CC166" s="72">
        <f t="shared" si="76"/>
        <v>0</v>
      </c>
      <c r="CD166" s="72">
        <f t="shared" si="77"/>
        <v>0</v>
      </c>
      <c r="CE166" s="73">
        <f t="shared" ref="CE166:CF166" si="2837">POWER(AE166,CE$1)</f>
        <v>7.833287874</v>
      </c>
      <c r="CF166" s="73">
        <f t="shared" si="2837"/>
        <v>37.3660991</v>
      </c>
      <c r="CG166" s="74">
        <f t="shared" si="79"/>
        <v>292.699411</v>
      </c>
      <c r="CH166" s="75">
        <f t="shared" si="80"/>
        <v>-292.699411</v>
      </c>
      <c r="CI166" s="75">
        <f t="shared" si="81"/>
        <v>0</v>
      </c>
      <c r="CJ166" s="75">
        <f t="shared" si="82"/>
        <v>3.141592654</v>
      </c>
      <c r="CK166" s="75">
        <f t="shared" si="83"/>
        <v>292.699411</v>
      </c>
      <c r="CL166" s="50">
        <f t="shared" si="84"/>
        <v>0</v>
      </c>
      <c r="CM166" s="72">
        <f t="shared" si="85"/>
        <v>0</v>
      </c>
      <c r="CN166" s="72">
        <f t="shared" si="86"/>
        <v>0</v>
      </c>
      <c r="CO166" s="72">
        <f t="shared" si="87"/>
        <v>0</v>
      </c>
      <c r="CP166" s="73">
        <f t="shared" si="88"/>
        <v>228.4108037</v>
      </c>
      <c r="CQ166" s="74">
        <f t="shared" si="89"/>
        <v>228.4108037</v>
      </c>
      <c r="CR166" s="75">
        <f t="shared" si="90"/>
        <v>913.6432149</v>
      </c>
      <c r="CS166" s="75">
        <f t="shared" si="91"/>
        <v>0</v>
      </c>
      <c r="CT166" s="75">
        <f t="shared" si="92"/>
        <v>0</v>
      </c>
      <c r="CU166" s="75">
        <f t="shared" si="93"/>
        <v>913.6432149</v>
      </c>
      <c r="CV166" s="50">
        <f t="shared" si="94"/>
        <v>9.424777961</v>
      </c>
      <c r="CW166" s="50">
        <f t="shared" si="95"/>
        <v>3.141592654</v>
      </c>
      <c r="CX166" s="72">
        <f t="shared" si="96"/>
        <v>12.56637061</v>
      </c>
      <c r="CY166" s="72">
        <f t="shared" si="97"/>
        <v>0</v>
      </c>
      <c r="CZ166" s="72">
        <f t="shared" si="98"/>
        <v>0</v>
      </c>
      <c r="DA166" s="73">
        <f t="shared" si="99"/>
        <v>21.9238151</v>
      </c>
      <c r="DB166" s="73">
        <f t="shared" si="100"/>
        <v>0.4402970355</v>
      </c>
      <c r="DC166" s="74">
        <f t="shared" si="101"/>
        <v>9.652990798</v>
      </c>
      <c r="DD166" s="75">
        <f t="shared" si="102"/>
        <v>38.61196319</v>
      </c>
      <c r="DE166" s="75">
        <f t="shared" si="103"/>
        <v>0</v>
      </c>
      <c r="DF166" s="75">
        <f t="shared" si="104"/>
        <v>0</v>
      </c>
      <c r="DG166" s="75">
        <f t="shared" si="105"/>
        <v>38.61196319</v>
      </c>
      <c r="DH166" s="50">
        <f t="shared" ref="DH166:DJ166" si="2838">DH$1*AA166</f>
        <v>3.141592654</v>
      </c>
      <c r="DI166" s="50">
        <f t="shared" si="2838"/>
        <v>0</v>
      </c>
      <c r="DJ166" s="50">
        <f t="shared" si="2838"/>
        <v>3.141592654</v>
      </c>
      <c r="DK166" s="72">
        <f t="shared" si="107"/>
        <v>6.283185307</v>
      </c>
      <c r="DL166" s="72">
        <f t="shared" si="108"/>
        <v>0</v>
      </c>
      <c r="DM166" s="72">
        <f t="shared" si="109"/>
        <v>0</v>
      </c>
      <c r="DN166" s="73">
        <f t="shared" ref="DN166:DP166" si="2839">POWER(AE166,DN$1)</f>
        <v>2.798801149</v>
      </c>
      <c r="DO166" s="73">
        <f t="shared" si="2839"/>
        <v>6.112781618</v>
      </c>
      <c r="DP166" s="73">
        <f t="shared" si="2839"/>
        <v>0.4402970355</v>
      </c>
      <c r="DQ166" s="74">
        <f t="shared" si="111"/>
        <v>7.532804316</v>
      </c>
      <c r="DR166" s="75">
        <f t="shared" si="112"/>
        <v>-135.5904777</v>
      </c>
      <c r="DS166" s="75">
        <f t="shared" si="113"/>
        <v>0</v>
      </c>
      <c r="DT166" s="75">
        <f t="shared" si="114"/>
        <v>3.141592654</v>
      </c>
      <c r="DU166" s="75">
        <f t="shared" si="115"/>
        <v>135.5904777</v>
      </c>
      <c r="DV166" s="50">
        <f t="shared" si="116"/>
        <v>6.283185307</v>
      </c>
      <c r="DW166" s="72">
        <f t="shared" si="117"/>
        <v>6.283185307</v>
      </c>
      <c r="DX166" s="72">
        <f t="shared" si="118"/>
        <v>0</v>
      </c>
      <c r="DY166" s="72">
        <f t="shared" si="119"/>
        <v>0</v>
      </c>
      <c r="DZ166" s="73">
        <f t="shared" si="120"/>
        <v>0.1938614795</v>
      </c>
      <c r="EA166" s="74">
        <f t="shared" si="121"/>
        <v>0.1938614795</v>
      </c>
      <c r="EB166" s="75">
        <f t="shared" si="122"/>
        <v>5.234259947</v>
      </c>
      <c r="EC166" s="75">
        <f t="shared" si="123"/>
        <v>0</v>
      </c>
      <c r="ED166" s="75">
        <f t="shared" si="124"/>
        <v>0</v>
      </c>
      <c r="EE166" s="75">
        <f t="shared" si="125"/>
        <v>5.234259947</v>
      </c>
      <c r="EF166" s="76">
        <f t="shared" ref="EF166:EG166" si="2840">CH166+CR166+DD166+DR166+EB166</f>
        <v>529.1995494</v>
      </c>
      <c r="EG166" s="76">
        <f t="shared" si="2840"/>
        <v>0</v>
      </c>
      <c r="EH166" s="76">
        <f t="shared" si="127"/>
        <v>0</v>
      </c>
      <c r="EI166" s="77">
        <f t="shared" si="128"/>
        <v>529.1995494</v>
      </c>
      <c r="EJ166" s="50">
        <f t="shared" si="129"/>
        <v>0</v>
      </c>
      <c r="EK166" s="72">
        <f t="shared" si="130"/>
        <v>0</v>
      </c>
      <c r="EL166" s="72">
        <f t="shared" si="131"/>
        <v>0</v>
      </c>
      <c r="EM166" s="72">
        <f t="shared" si="132"/>
        <v>0</v>
      </c>
      <c r="EN166" s="73">
        <f t="shared" si="133"/>
        <v>23.00433762</v>
      </c>
      <c r="EO166" s="74">
        <f t="shared" si="134"/>
        <v>23.00433762</v>
      </c>
      <c r="EP166" s="75">
        <f t="shared" si="135"/>
        <v>119.5340447</v>
      </c>
      <c r="EQ166" s="75">
        <f t="shared" si="136"/>
        <v>0</v>
      </c>
      <c r="ER166" s="75">
        <f t="shared" si="137"/>
        <v>0</v>
      </c>
      <c r="ES166" s="75">
        <f t="shared" si="138"/>
        <v>119.5340447</v>
      </c>
      <c r="ET166" s="76">
        <f t="shared" ref="ET166:EU166" si="2841">BV166+EP166</f>
        <v>21.29355287</v>
      </c>
      <c r="EU166" s="76">
        <f t="shared" si="2841"/>
        <v>0</v>
      </c>
      <c r="EV166" s="76">
        <f t="shared" si="140"/>
        <v>0</v>
      </c>
      <c r="EW166" s="77">
        <f t="shared" si="141"/>
        <v>21.29355287</v>
      </c>
      <c r="EX166" s="50">
        <f t="shared" si="142"/>
        <v>0</v>
      </c>
      <c r="EY166" s="72">
        <f t="shared" si="143"/>
        <v>0</v>
      </c>
      <c r="EZ166" s="72">
        <f t="shared" si="144"/>
        <v>0</v>
      </c>
      <c r="FA166" s="72">
        <f t="shared" si="145"/>
        <v>0</v>
      </c>
      <c r="FB166" s="73">
        <f t="shared" si="146"/>
        <v>2.771720135</v>
      </c>
      <c r="FC166" s="74">
        <f t="shared" si="147"/>
        <v>2.771720135</v>
      </c>
      <c r="FD166" s="75">
        <f t="shared" si="148"/>
        <v>0.7333052431</v>
      </c>
      <c r="FE166" s="75">
        <f t="shared" si="149"/>
        <v>0</v>
      </c>
      <c r="FF166" s="75">
        <f t="shared" si="150"/>
        <v>0</v>
      </c>
      <c r="FG166" s="75">
        <f t="shared" si="151"/>
        <v>0.7333052431</v>
      </c>
      <c r="FH166" s="50">
        <f t="shared" si="152"/>
        <v>6.283185307</v>
      </c>
      <c r="FI166" s="72">
        <f t="shared" si="153"/>
        <v>6.283185307</v>
      </c>
      <c r="FJ166" s="72">
        <f t="shared" si="154"/>
        <v>0</v>
      </c>
      <c r="FK166" s="72">
        <f t="shared" si="155"/>
        <v>0</v>
      </c>
      <c r="FL166" s="73">
        <f t="shared" si="156"/>
        <v>7.833287874</v>
      </c>
      <c r="FM166" s="74">
        <f t="shared" si="157"/>
        <v>7.833287874</v>
      </c>
      <c r="FN166" s="75">
        <f t="shared" si="158"/>
        <v>-7.833287874</v>
      </c>
      <c r="FO166" s="75">
        <f t="shared" si="159"/>
        <v>0</v>
      </c>
      <c r="FP166" s="75">
        <f t="shared" si="160"/>
        <v>3.141592654</v>
      </c>
      <c r="FQ166" s="75">
        <f t="shared" si="161"/>
        <v>7.833287874</v>
      </c>
      <c r="FR166" s="76">
        <f t="shared" si="162"/>
        <v>10.50505698</v>
      </c>
      <c r="FS166" s="76">
        <f t="shared" si="163"/>
        <v>0</v>
      </c>
      <c r="FT166" s="76">
        <f t="shared" si="164"/>
        <v>0</v>
      </c>
      <c r="FU166" s="77">
        <f t="shared" si="165"/>
        <v>10.50505698</v>
      </c>
      <c r="FV166" s="50">
        <f t="shared" si="166"/>
        <v>0</v>
      </c>
      <c r="FW166" s="50">
        <f t="shared" si="167"/>
        <v>0</v>
      </c>
      <c r="FX166" s="72">
        <f t="shared" si="168"/>
        <v>0</v>
      </c>
      <c r="FY166" s="72">
        <f t="shared" si="169"/>
        <v>0</v>
      </c>
      <c r="FZ166" s="72">
        <f t="shared" si="170"/>
        <v>0</v>
      </c>
      <c r="GA166" s="73">
        <f t="shared" si="171"/>
        <v>10.50505698</v>
      </c>
      <c r="GB166" s="73">
        <f t="shared" si="172"/>
        <v>1.3636886</v>
      </c>
      <c r="GC166" s="74">
        <f t="shared" si="173"/>
        <v>14.32562644</v>
      </c>
      <c r="GD166" s="75">
        <f t="shared" si="174"/>
        <v>1.591736271</v>
      </c>
      <c r="GE166" s="75">
        <f t="shared" si="175"/>
        <v>0</v>
      </c>
      <c r="GF166" s="75">
        <f t="shared" si="176"/>
        <v>0</v>
      </c>
      <c r="GG166" s="75">
        <f t="shared" si="177"/>
        <v>1.591736271</v>
      </c>
      <c r="GH166" s="78">
        <f t="shared" si="178"/>
        <v>-0.5</v>
      </c>
      <c r="GI166" s="78">
        <f t="shared" si="179"/>
        <v>-0.8660254038</v>
      </c>
      <c r="GJ166" s="78">
        <f t="shared" si="180"/>
        <v>-2.094395102</v>
      </c>
      <c r="GK166" s="78">
        <f t="shared" si="181"/>
        <v>1</v>
      </c>
      <c r="GL166" s="79">
        <f t="shared" si="182"/>
        <v>-0.5</v>
      </c>
      <c r="GM166" s="79">
        <f t="shared" si="183"/>
        <v>0.8660254038</v>
      </c>
      <c r="GN166" s="79">
        <f t="shared" si="184"/>
        <v>2.094395102</v>
      </c>
      <c r="GO166" s="79">
        <f t="shared" si="185"/>
        <v>1</v>
      </c>
      <c r="GP166" s="50">
        <f t="shared" si="186"/>
        <v>-2.094395102</v>
      </c>
      <c r="GQ166" s="50">
        <f t="shared" si="187"/>
        <v>0</v>
      </c>
      <c r="GR166" s="72">
        <f t="shared" si="188"/>
        <v>-2.094395102</v>
      </c>
      <c r="GS166" s="72">
        <f t="shared" si="189"/>
        <v>-2.094395102</v>
      </c>
      <c r="GT166" s="72">
        <f t="shared" si="190"/>
        <v>-2.094395102</v>
      </c>
      <c r="GU166" s="73">
        <f t="shared" si="191"/>
        <v>1</v>
      </c>
      <c r="GV166" s="73">
        <f t="shared" si="192"/>
        <v>0.7333052431</v>
      </c>
      <c r="GW166" s="74">
        <f t="shared" si="193"/>
        <v>0.7333052431</v>
      </c>
      <c r="GX166" s="75">
        <f t="shared" si="194"/>
        <v>-0.3666526215</v>
      </c>
      <c r="GY166" s="75">
        <f t="shared" si="195"/>
        <v>-0.6350609693</v>
      </c>
      <c r="GZ166" s="75">
        <f t="shared" si="196"/>
        <v>-2.094395102</v>
      </c>
      <c r="HA166" s="75">
        <f t="shared" si="197"/>
        <v>0.7333052431</v>
      </c>
      <c r="HB166" s="50">
        <f t="shared" si="198"/>
        <v>2.094395102</v>
      </c>
      <c r="HC166" s="50">
        <f t="shared" si="199"/>
        <v>0</v>
      </c>
      <c r="HD166" s="72">
        <f t="shared" si="200"/>
        <v>2.094395102</v>
      </c>
      <c r="HE166" s="72">
        <f t="shared" si="201"/>
        <v>2.094395102</v>
      </c>
      <c r="HF166" s="72">
        <f t="shared" si="202"/>
        <v>2.094395102</v>
      </c>
      <c r="HG166" s="73">
        <f t="shared" si="203"/>
        <v>1</v>
      </c>
      <c r="HH166" s="73">
        <f t="shared" si="204"/>
        <v>1.591736271</v>
      </c>
      <c r="HI166" s="74">
        <f t="shared" si="205"/>
        <v>1.591736271</v>
      </c>
      <c r="HJ166" s="75">
        <f t="shared" si="206"/>
        <v>-0.7958681356</v>
      </c>
      <c r="HK166" s="75">
        <f t="shared" si="207"/>
        <v>1.378484047</v>
      </c>
      <c r="HL166" s="75">
        <f t="shared" si="208"/>
        <v>2.094395102</v>
      </c>
      <c r="HM166" s="75">
        <f t="shared" si="209"/>
        <v>1.591736271</v>
      </c>
      <c r="HN166" s="50">
        <f t="shared" si="210"/>
        <v>2.094395102</v>
      </c>
      <c r="HO166" s="50">
        <f t="shared" si="211"/>
        <v>0</v>
      </c>
      <c r="HP166" s="72">
        <f t="shared" si="212"/>
        <v>2.094395102</v>
      </c>
      <c r="HQ166" s="72">
        <f t="shared" si="213"/>
        <v>2.094395102</v>
      </c>
      <c r="HR166" s="72">
        <f t="shared" si="214"/>
        <v>2.094395102</v>
      </c>
      <c r="HS166" s="73">
        <f t="shared" si="215"/>
        <v>1</v>
      </c>
      <c r="HT166" s="73">
        <f t="shared" si="216"/>
        <v>0.7333052431</v>
      </c>
      <c r="HU166" s="74">
        <f t="shared" si="217"/>
        <v>0.7333052431</v>
      </c>
      <c r="HV166" s="75">
        <f t="shared" si="218"/>
        <v>-0.3666526215</v>
      </c>
      <c r="HW166" s="75">
        <f t="shared" si="219"/>
        <v>0.6350609693</v>
      </c>
      <c r="HX166" s="75">
        <f t="shared" si="220"/>
        <v>2.094395102</v>
      </c>
      <c r="HY166" s="75">
        <f t="shared" si="221"/>
        <v>0.7333052431</v>
      </c>
      <c r="HZ166" s="50">
        <f t="shared" si="222"/>
        <v>-2.094395102</v>
      </c>
      <c r="IA166" s="50">
        <f t="shared" si="223"/>
        <v>0</v>
      </c>
      <c r="IB166" s="72">
        <f t="shared" si="224"/>
        <v>-2.094395102</v>
      </c>
      <c r="IC166" s="72">
        <f t="shared" si="225"/>
        <v>-2.094395102</v>
      </c>
      <c r="ID166" s="72">
        <f t="shared" si="226"/>
        <v>-2.094395102</v>
      </c>
      <c r="IE166" s="73">
        <f t="shared" si="227"/>
        <v>1</v>
      </c>
      <c r="IF166" s="73">
        <f t="shared" si="228"/>
        <v>1.591736271</v>
      </c>
      <c r="IG166" s="74">
        <f t="shared" si="229"/>
        <v>1.591736271</v>
      </c>
      <c r="IH166" s="75">
        <f t="shared" si="230"/>
        <v>-0.7958681356</v>
      </c>
      <c r="II166" s="75">
        <f t="shared" si="231"/>
        <v>-1.378484047</v>
      </c>
      <c r="IJ166" s="75">
        <f t="shared" si="232"/>
        <v>-2.094395102</v>
      </c>
      <c r="IK166" s="75">
        <f t="shared" si="233"/>
        <v>1.591736271</v>
      </c>
    </row>
    <row r="167" ht="12.75" customHeight="1">
      <c r="A167" s="80">
        <f>'Cubic Input'!P171</f>
        <v>0.1421007032</v>
      </c>
      <c r="B167" s="80">
        <f>'Cubic Input'!Q171</f>
        <v>-0.3500840444</v>
      </c>
      <c r="C167" s="80">
        <f>'Cubic Input'!R171</f>
        <v>0.8794096104</v>
      </c>
      <c r="D167" s="80">
        <f>'Cubic Input'!S171</f>
        <v>-0.02718106642</v>
      </c>
      <c r="E167" s="80">
        <f t="shared" ref="E167:H167" si="2842">0</f>
        <v>0</v>
      </c>
      <c r="F167" s="80">
        <f t="shared" si="2842"/>
        <v>0</v>
      </c>
      <c r="G167" s="80">
        <f t="shared" si="2842"/>
        <v>0</v>
      </c>
      <c r="H167" s="81">
        <f t="shared" si="2842"/>
        <v>0</v>
      </c>
      <c r="I167" s="65">
        <f>'Cubic Input'!M171</f>
        <v>0.03014831223</v>
      </c>
      <c r="J167" s="66">
        <f t="shared" si="27"/>
        <v>0.03129319517</v>
      </c>
      <c r="K167" s="66">
        <f t="shared" si="28"/>
        <v>1.216170123</v>
      </c>
      <c r="L167" s="67">
        <f t="shared" si="29"/>
        <v>0.03129319517</v>
      </c>
      <c r="M167" s="67">
        <f t="shared" si="30"/>
        <v>0</v>
      </c>
      <c r="N167" s="68">
        <f t="shared" si="31"/>
        <v>1.216170123</v>
      </c>
      <c r="O167" s="68">
        <f t="shared" si="32"/>
        <v>-2.152545265</v>
      </c>
      <c r="P167" s="69">
        <f t="shared" si="33"/>
        <v>1.216170123</v>
      </c>
      <c r="Q167" s="69">
        <f t="shared" si="34"/>
        <v>2.152545265</v>
      </c>
      <c r="R167" s="70">
        <f t="shared" ref="R167:U167" si="2843">ATAN2(A167,E167)</f>
        <v>0</v>
      </c>
      <c r="S167" s="70">
        <f t="shared" si="2843"/>
        <v>3.141592654</v>
      </c>
      <c r="T167" s="70">
        <f t="shared" si="2843"/>
        <v>0</v>
      </c>
      <c r="U167" s="70">
        <f t="shared" si="2843"/>
        <v>3.141592654</v>
      </c>
      <c r="V167" s="70">
        <f t="shared" ref="V167:Y167" si="2844">SQRT(POWER(A167,2)+POWER(E167,2))</f>
        <v>0.1421007032</v>
      </c>
      <c r="W167" s="70">
        <f t="shared" si="2844"/>
        <v>0.3500840444</v>
      </c>
      <c r="X167" s="70">
        <f t="shared" si="2844"/>
        <v>0.8794096104</v>
      </c>
      <c r="Y167" s="70">
        <f t="shared" si="2844"/>
        <v>0.02718106642</v>
      </c>
      <c r="Z167" s="71">
        <f t="shared" ref="Z167:AC167" si="2845">R167-$R167</f>
        <v>0</v>
      </c>
      <c r="AA167" s="71">
        <f t="shared" si="2845"/>
        <v>3.141592654</v>
      </c>
      <c r="AB167" s="71">
        <f t="shared" si="2845"/>
        <v>0</v>
      </c>
      <c r="AC167" s="71">
        <f t="shared" si="2845"/>
        <v>3.141592654</v>
      </c>
      <c r="AD167" s="71">
        <f t="shared" ref="AD167:AG167" si="2846">V167/$V167</f>
        <v>1</v>
      </c>
      <c r="AE167" s="71">
        <f t="shared" si="2846"/>
        <v>2.463633442</v>
      </c>
      <c r="AF167" s="71">
        <f t="shared" si="2846"/>
        <v>6.188636586</v>
      </c>
      <c r="AG167" s="71">
        <f t="shared" si="2846"/>
        <v>0.1912803091</v>
      </c>
      <c r="AH167" s="80">
        <f t="shared" ref="AH167:AK167" si="2847">AD167*COS(Z167)</f>
        <v>1</v>
      </c>
      <c r="AI167" s="80">
        <f t="shared" si="2847"/>
        <v>-2.463633442</v>
      </c>
      <c r="AJ167" s="80">
        <f t="shared" si="2847"/>
        <v>6.188636586</v>
      </c>
      <c r="AK167" s="80">
        <f t="shared" si="2847"/>
        <v>-0.1912803091</v>
      </c>
      <c r="AL167" s="80">
        <f t="shared" ref="AL167:AO167" si="2848">AD167*SIN(Z167)</f>
        <v>0</v>
      </c>
      <c r="AM167" s="80">
        <f t="shared" si="2848"/>
        <v>0</v>
      </c>
      <c r="AN167" s="80">
        <f t="shared" si="2848"/>
        <v>0</v>
      </c>
      <c r="AO167" s="80">
        <f t="shared" si="2848"/>
        <v>0</v>
      </c>
      <c r="AP167" s="50">
        <f t="shared" si="41"/>
        <v>9.424777961</v>
      </c>
      <c r="AQ167" s="72">
        <f t="shared" si="42"/>
        <v>9.424777961</v>
      </c>
      <c r="AR167" s="72">
        <f t="shared" si="43"/>
        <v>3.141592654</v>
      </c>
      <c r="AS167" s="72">
        <f t="shared" si="44"/>
        <v>3.141592654</v>
      </c>
      <c r="AT167" s="73">
        <f t="shared" si="45"/>
        <v>14.95299789</v>
      </c>
      <c r="AU167" s="74">
        <f t="shared" si="46"/>
        <v>14.95299789</v>
      </c>
      <c r="AV167" s="75">
        <f t="shared" si="47"/>
        <v>29.90599579</v>
      </c>
      <c r="AW167" s="75">
        <f t="shared" si="48"/>
        <v>0</v>
      </c>
      <c r="AX167" s="75">
        <f t="shared" si="49"/>
        <v>0</v>
      </c>
      <c r="AY167" s="75">
        <f t="shared" si="50"/>
        <v>29.90599579</v>
      </c>
      <c r="AZ167" s="50">
        <f t="shared" ref="AZ167:BA167" si="2849">AZ$1*AA167</f>
        <v>3.141592654</v>
      </c>
      <c r="BA167" s="50">
        <f t="shared" si="2849"/>
        <v>0</v>
      </c>
      <c r="BB167" s="72">
        <f t="shared" si="52"/>
        <v>3.141592654</v>
      </c>
      <c r="BC167" s="72">
        <f t="shared" si="53"/>
        <v>3.141592654</v>
      </c>
      <c r="BD167" s="72">
        <f t="shared" si="54"/>
        <v>3.141592654</v>
      </c>
      <c r="BE167" s="73">
        <f t="shared" ref="BE167:BF167" si="2850">POWER(AE167,BE$1)</f>
        <v>2.463633442</v>
      </c>
      <c r="BF167" s="73">
        <f t="shared" si="2850"/>
        <v>6.188636586</v>
      </c>
      <c r="BG167" s="74">
        <f t="shared" si="56"/>
        <v>15.24653205</v>
      </c>
      <c r="BH167" s="75">
        <f t="shared" si="57"/>
        <v>-137.2187885</v>
      </c>
      <c r="BI167" s="75">
        <f t="shared" si="58"/>
        <v>0</v>
      </c>
      <c r="BJ167" s="75">
        <f t="shared" si="59"/>
        <v>3.141592654</v>
      </c>
      <c r="BK167" s="75">
        <f t="shared" si="60"/>
        <v>137.2187885</v>
      </c>
      <c r="BL167" s="50">
        <f t="shared" si="61"/>
        <v>3.141592654</v>
      </c>
      <c r="BM167" s="72">
        <f t="shared" si="62"/>
        <v>3.141592654</v>
      </c>
      <c r="BN167" s="72">
        <f t="shared" si="63"/>
        <v>3.141592654</v>
      </c>
      <c r="BO167" s="72">
        <f t="shared" si="64"/>
        <v>3.141592654</v>
      </c>
      <c r="BP167" s="73">
        <f t="shared" si="65"/>
        <v>0.1912803091</v>
      </c>
      <c r="BQ167" s="74">
        <f t="shared" si="66"/>
        <v>0.1912803091</v>
      </c>
      <c r="BR167" s="75">
        <f t="shared" si="67"/>
        <v>5.164568346</v>
      </c>
      <c r="BS167" s="75">
        <f t="shared" si="68"/>
        <v>0</v>
      </c>
      <c r="BT167" s="75">
        <f t="shared" si="69"/>
        <v>0</v>
      </c>
      <c r="BU167" s="75">
        <f t="shared" si="70"/>
        <v>5.164568346</v>
      </c>
      <c r="BV167" s="76">
        <f t="shared" ref="BV167:BW167" si="2851">AV167+BH167+BR167</f>
        <v>-102.1482244</v>
      </c>
      <c r="BW167" s="76">
        <f t="shared" si="2851"/>
        <v>0</v>
      </c>
      <c r="BX167" s="76">
        <f t="shared" si="72"/>
        <v>3.141592654</v>
      </c>
      <c r="BY167" s="77">
        <f t="shared" si="73"/>
        <v>102.1482244</v>
      </c>
      <c r="BZ167" s="50">
        <f t="shared" ref="BZ167:CA167" si="2852">BZ$1*AA167</f>
        <v>6.283185307</v>
      </c>
      <c r="CA167" s="50">
        <f t="shared" si="2852"/>
        <v>0</v>
      </c>
      <c r="CB167" s="72">
        <f t="shared" si="75"/>
        <v>6.283185307</v>
      </c>
      <c r="CC167" s="72">
        <f t="shared" si="76"/>
        <v>0</v>
      </c>
      <c r="CD167" s="72">
        <f t="shared" si="77"/>
        <v>0</v>
      </c>
      <c r="CE167" s="73">
        <f t="shared" ref="CE167:CF167" si="2853">POWER(AE167,CE$1)</f>
        <v>6.069489737</v>
      </c>
      <c r="CF167" s="73">
        <f t="shared" si="2853"/>
        <v>38.29922279</v>
      </c>
      <c r="CG167" s="74">
        <f t="shared" si="79"/>
        <v>232.4567397</v>
      </c>
      <c r="CH167" s="75">
        <f t="shared" si="80"/>
        <v>-232.4567397</v>
      </c>
      <c r="CI167" s="75">
        <f t="shared" si="81"/>
        <v>0</v>
      </c>
      <c r="CJ167" s="75">
        <f t="shared" si="82"/>
        <v>3.141592654</v>
      </c>
      <c r="CK167" s="75">
        <f t="shared" si="83"/>
        <v>232.4567397</v>
      </c>
      <c r="CL167" s="50">
        <f t="shared" si="84"/>
        <v>0</v>
      </c>
      <c r="CM167" s="72">
        <f t="shared" si="85"/>
        <v>0</v>
      </c>
      <c r="CN167" s="72">
        <f t="shared" si="86"/>
        <v>0</v>
      </c>
      <c r="CO167" s="72">
        <f t="shared" si="87"/>
        <v>0</v>
      </c>
      <c r="CP167" s="73">
        <f t="shared" si="88"/>
        <v>237.0199714</v>
      </c>
      <c r="CQ167" s="74">
        <f t="shared" si="89"/>
        <v>237.0199714</v>
      </c>
      <c r="CR167" s="75">
        <f t="shared" si="90"/>
        <v>948.0798855</v>
      </c>
      <c r="CS167" s="75">
        <f t="shared" si="91"/>
        <v>0</v>
      </c>
      <c r="CT167" s="75">
        <f t="shared" si="92"/>
        <v>0</v>
      </c>
      <c r="CU167" s="75">
        <f t="shared" si="93"/>
        <v>948.0798855</v>
      </c>
      <c r="CV167" s="50">
        <f t="shared" si="94"/>
        <v>9.424777961</v>
      </c>
      <c r="CW167" s="50">
        <f t="shared" si="95"/>
        <v>3.141592654</v>
      </c>
      <c r="CX167" s="72">
        <f t="shared" si="96"/>
        <v>12.56637061</v>
      </c>
      <c r="CY167" s="72">
        <f t="shared" si="97"/>
        <v>0</v>
      </c>
      <c r="CZ167" s="72">
        <f t="shared" si="98"/>
        <v>0</v>
      </c>
      <c r="DA167" s="73">
        <f t="shared" si="99"/>
        <v>14.95299789</v>
      </c>
      <c r="DB167" s="73">
        <f t="shared" si="100"/>
        <v>0.1912803091</v>
      </c>
      <c r="DC167" s="74">
        <f t="shared" si="101"/>
        <v>2.860214059</v>
      </c>
      <c r="DD167" s="75">
        <f t="shared" si="102"/>
        <v>11.44085624</v>
      </c>
      <c r="DE167" s="75">
        <f t="shared" si="103"/>
        <v>0</v>
      </c>
      <c r="DF167" s="75">
        <f t="shared" si="104"/>
        <v>0</v>
      </c>
      <c r="DG167" s="75">
        <f t="shared" si="105"/>
        <v>11.44085624</v>
      </c>
      <c r="DH167" s="50">
        <f t="shared" ref="DH167:DJ167" si="2854">DH$1*AA167</f>
        <v>3.141592654</v>
      </c>
      <c r="DI167" s="50">
        <f t="shared" si="2854"/>
        <v>0</v>
      </c>
      <c r="DJ167" s="50">
        <f t="shared" si="2854"/>
        <v>3.141592654</v>
      </c>
      <c r="DK167" s="72">
        <f t="shared" si="107"/>
        <v>6.283185307</v>
      </c>
      <c r="DL167" s="72">
        <f t="shared" si="108"/>
        <v>0</v>
      </c>
      <c r="DM167" s="72">
        <f t="shared" si="109"/>
        <v>0</v>
      </c>
      <c r="DN167" s="73">
        <f t="shared" ref="DN167:DP167" si="2855">POWER(AE167,DN$1)</f>
        <v>2.463633442</v>
      </c>
      <c r="DO167" s="73">
        <f t="shared" si="2855"/>
        <v>6.188636586</v>
      </c>
      <c r="DP167" s="73">
        <f t="shared" si="2855"/>
        <v>0.1912803091</v>
      </c>
      <c r="DQ167" s="74">
        <f t="shared" si="111"/>
        <v>2.916361364</v>
      </c>
      <c r="DR167" s="75">
        <f t="shared" si="112"/>
        <v>-52.49450455</v>
      </c>
      <c r="DS167" s="75">
        <f t="shared" si="113"/>
        <v>0</v>
      </c>
      <c r="DT167" s="75">
        <f t="shared" si="114"/>
        <v>3.141592654</v>
      </c>
      <c r="DU167" s="75">
        <f t="shared" si="115"/>
        <v>52.49450455</v>
      </c>
      <c r="DV167" s="50">
        <f t="shared" si="116"/>
        <v>6.283185307</v>
      </c>
      <c r="DW167" s="72">
        <f t="shared" si="117"/>
        <v>6.283185307</v>
      </c>
      <c r="DX167" s="72">
        <f t="shared" si="118"/>
        <v>0</v>
      </c>
      <c r="DY167" s="72">
        <f t="shared" si="119"/>
        <v>0</v>
      </c>
      <c r="DZ167" s="73">
        <f t="shared" si="120"/>
        <v>0.03658815665</v>
      </c>
      <c r="EA167" s="74">
        <f t="shared" si="121"/>
        <v>0.03658815665</v>
      </c>
      <c r="EB167" s="75">
        <f t="shared" si="122"/>
        <v>0.9878802295</v>
      </c>
      <c r="EC167" s="75">
        <f t="shared" si="123"/>
        <v>0</v>
      </c>
      <c r="ED167" s="75">
        <f t="shared" si="124"/>
        <v>0</v>
      </c>
      <c r="EE167" s="75">
        <f t="shared" si="125"/>
        <v>0.9878802295</v>
      </c>
      <c r="EF167" s="76">
        <f t="shared" ref="EF167:EG167" si="2856">CH167+CR167+DD167+DR167+EB167</f>
        <v>675.5573777</v>
      </c>
      <c r="EG167" s="76">
        <f t="shared" si="2856"/>
        <v>0</v>
      </c>
      <c r="EH167" s="76">
        <f t="shared" si="127"/>
        <v>0</v>
      </c>
      <c r="EI167" s="77">
        <f t="shared" si="128"/>
        <v>675.5573777</v>
      </c>
      <c r="EJ167" s="50">
        <f t="shared" si="129"/>
        <v>0</v>
      </c>
      <c r="EK167" s="72">
        <f t="shared" si="130"/>
        <v>0</v>
      </c>
      <c r="EL167" s="72">
        <f t="shared" si="131"/>
        <v>0</v>
      </c>
      <c r="EM167" s="72">
        <f t="shared" si="132"/>
        <v>0</v>
      </c>
      <c r="EN167" s="73">
        <f t="shared" si="133"/>
        <v>25.99148664</v>
      </c>
      <c r="EO167" s="74">
        <f t="shared" si="134"/>
        <v>25.99148664</v>
      </c>
      <c r="EP167" s="75">
        <f t="shared" si="135"/>
        <v>135.0557263</v>
      </c>
      <c r="EQ167" s="75">
        <f t="shared" si="136"/>
        <v>0</v>
      </c>
      <c r="ER167" s="75">
        <f t="shared" si="137"/>
        <v>0</v>
      </c>
      <c r="ES167" s="75">
        <f t="shared" si="138"/>
        <v>135.0557263</v>
      </c>
      <c r="ET167" s="76">
        <f t="shared" ref="ET167:EU167" si="2857">BV167+EP167</f>
        <v>32.90750192</v>
      </c>
      <c r="EU167" s="76">
        <f t="shared" si="2857"/>
        <v>0</v>
      </c>
      <c r="EV167" s="76">
        <f t="shared" si="140"/>
        <v>0</v>
      </c>
      <c r="EW167" s="77">
        <f t="shared" si="141"/>
        <v>32.90750192</v>
      </c>
      <c r="EX167" s="50">
        <f t="shared" si="142"/>
        <v>0</v>
      </c>
      <c r="EY167" s="72">
        <f t="shared" si="143"/>
        <v>0</v>
      </c>
      <c r="EZ167" s="72">
        <f t="shared" si="144"/>
        <v>0</v>
      </c>
      <c r="FA167" s="72">
        <f t="shared" si="145"/>
        <v>0</v>
      </c>
      <c r="FB167" s="73">
        <f t="shared" si="146"/>
        <v>3.204534649</v>
      </c>
      <c r="FC167" s="74">
        <f t="shared" si="147"/>
        <v>3.204534649</v>
      </c>
      <c r="FD167" s="75">
        <f t="shared" si="148"/>
        <v>0.8478136122</v>
      </c>
      <c r="FE167" s="75">
        <f t="shared" si="149"/>
        <v>0</v>
      </c>
      <c r="FF167" s="75">
        <f t="shared" si="150"/>
        <v>0</v>
      </c>
      <c r="FG167" s="75">
        <f t="shared" si="151"/>
        <v>0.8478136122</v>
      </c>
      <c r="FH167" s="50">
        <f t="shared" si="152"/>
        <v>6.283185307</v>
      </c>
      <c r="FI167" s="72">
        <f t="shared" si="153"/>
        <v>6.283185307</v>
      </c>
      <c r="FJ167" s="72">
        <f t="shared" si="154"/>
        <v>0</v>
      </c>
      <c r="FK167" s="72">
        <f t="shared" si="155"/>
        <v>0</v>
      </c>
      <c r="FL167" s="73">
        <f t="shared" si="156"/>
        <v>6.069489737</v>
      </c>
      <c r="FM167" s="74">
        <f t="shared" si="157"/>
        <v>6.069489737</v>
      </c>
      <c r="FN167" s="75">
        <f t="shared" si="158"/>
        <v>-6.069489737</v>
      </c>
      <c r="FO167" s="75">
        <f t="shared" si="159"/>
        <v>0</v>
      </c>
      <c r="FP167" s="75">
        <f t="shared" si="160"/>
        <v>3.141592654</v>
      </c>
      <c r="FQ167" s="75">
        <f t="shared" si="161"/>
        <v>6.069489737</v>
      </c>
      <c r="FR167" s="76">
        <f t="shared" si="162"/>
        <v>12.49642002</v>
      </c>
      <c r="FS167" s="76">
        <f t="shared" si="163"/>
        <v>0</v>
      </c>
      <c r="FT167" s="76">
        <f t="shared" si="164"/>
        <v>0</v>
      </c>
      <c r="FU167" s="77">
        <f t="shared" si="165"/>
        <v>12.49642002</v>
      </c>
      <c r="FV167" s="50">
        <f t="shared" si="166"/>
        <v>0</v>
      </c>
      <c r="FW167" s="50">
        <f t="shared" si="167"/>
        <v>0</v>
      </c>
      <c r="FX167" s="72">
        <f t="shared" si="168"/>
        <v>0</v>
      </c>
      <c r="FY167" s="72">
        <f t="shared" si="169"/>
        <v>0</v>
      </c>
      <c r="FZ167" s="72">
        <f t="shared" si="170"/>
        <v>0</v>
      </c>
      <c r="GA167" s="73">
        <f t="shared" si="171"/>
        <v>12.49642002</v>
      </c>
      <c r="GB167" s="73">
        <f t="shared" si="172"/>
        <v>1.179504535</v>
      </c>
      <c r="GC167" s="74">
        <f t="shared" si="173"/>
        <v>14.73958408</v>
      </c>
      <c r="GD167" s="75">
        <f t="shared" si="174"/>
        <v>1.637731564</v>
      </c>
      <c r="GE167" s="75">
        <f t="shared" si="175"/>
        <v>0</v>
      </c>
      <c r="GF167" s="75">
        <f t="shared" si="176"/>
        <v>0</v>
      </c>
      <c r="GG167" s="75">
        <f t="shared" si="177"/>
        <v>1.637731564</v>
      </c>
      <c r="GH167" s="78">
        <f t="shared" si="178"/>
        <v>-0.5</v>
      </c>
      <c r="GI167" s="78">
        <f t="shared" si="179"/>
        <v>-0.8660254038</v>
      </c>
      <c r="GJ167" s="78">
        <f t="shared" si="180"/>
        <v>-2.094395102</v>
      </c>
      <c r="GK167" s="78">
        <f t="shared" si="181"/>
        <v>1</v>
      </c>
      <c r="GL167" s="79">
        <f t="shared" si="182"/>
        <v>-0.5</v>
      </c>
      <c r="GM167" s="79">
        <f t="shared" si="183"/>
        <v>0.8660254038</v>
      </c>
      <c r="GN167" s="79">
        <f t="shared" si="184"/>
        <v>2.094395102</v>
      </c>
      <c r="GO167" s="79">
        <f t="shared" si="185"/>
        <v>1</v>
      </c>
      <c r="GP167" s="50">
        <f t="shared" si="186"/>
        <v>-2.094395102</v>
      </c>
      <c r="GQ167" s="50">
        <f t="shared" si="187"/>
        <v>0</v>
      </c>
      <c r="GR167" s="72">
        <f t="shared" si="188"/>
        <v>-2.094395102</v>
      </c>
      <c r="GS167" s="72">
        <f t="shared" si="189"/>
        <v>-2.094395102</v>
      </c>
      <c r="GT167" s="72">
        <f t="shared" si="190"/>
        <v>-2.094395102</v>
      </c>
      <c r="GU167" s="73">
        <f t="shared" si="191"/>
        <v>1</v>
      </c>
      <c r="GV167" s="73">
        <f t="shared" si="192"/>
        <v>0.8478136122</v>
      </c>
      <c r="GW167" s="74">
        <f t="shared" si="193"/>
        <v>0.8478136122</v>
      </c>
      <c r="GX167" s="75">
        <f t="shared" si="194"/>
        <v>-0.4239068061</v>
      </c>
      <c r="GY167" s="75">
        <f t="shared" si="195"/>
        <v>-0.7342281258</v>
      </c>
      <c r="GZ167" s="75">
        <f t="shared" si="196"/>
        <v>-2.094395102</v>
      </c>
      <c r="HA167" s="75">
        <f t="shared" si="197"/>
        <v>0.8478136122</v>
      </c>
      <c r="HB167" s="50">
        <f t="shared" si="198"/>
        <v>2.094395102</v>
      </c>
      <c r="HC167" s="50">
        <f t="shared" si="199"/>
        <v>0</v>
      </c>
      <c r="HD167" s="72">
        <f t="shared" si="200"/>
        <v>2.094395102</v>
      </c>
      <c r="HE167" s="72">
        <f t="shared" si="201"/>
        <v>2.094395102</v>
      </c>
      <c r="HF167" s="72">
        <f t="shared" si="202"/>
        <v>2.094395102</v>
      </c>
      <c r="HG167" s="73">
        <f t="shared" si="203"/>
        <v>1</v>
      </c>
      <c r="HH167" s="73">
        <f t="shared" si="204"/>
        <v>1.637731564</v>
      </c>
      <c r="HI167" s="74">
        <f t="shared" si="205"/>
        <v>1.637731564</v>
      </c>
      <c r="HJ167" s="75">
        <f t="shared" si="206"/>
        <v>-0.8188657822</v>
      </c>
      <c r="HK167" s="75">
        <f t="shared" si="207"/>
        <v>1.418317139</v>
      </c>
      <c r="HL167" s="75">
        <f t="shared" si="208"/>
        <v>2.094395102</v>
      </c>
      <c r="HM167" s="75">
        <f t="shared" si="209"/>
        <v>1.637731564</v>
      </c>
      <c r="HN167" s="50">
        <f t="shared" si="210"/>
        <v>2.094395102</v>
      </c>
      <c r="HO167" s="50">
        <f t="shared" si="211"/>
        <v>0</v>
      </c>
      <c r="HP167" s="72">
        <f t="shared" si="212"/>
        <v>2.094395102</v>
      </c>
      <c r="HQ167" s="72">
        <f t="shared" si="213"/>
        <v>2.094395102</v>
      </c>
      <c r="HR167" s="72">
        <f t="shared" si="214"/>
        <v>2.094395102</v>
      </c>
      <c r="HS167" s="73">
        <f t="shared" si="215"/>
        <v>1</v>
      </c>
      <c r="HT167" s="73">
        <f t="shared" si="216"/>
        <v>0.8478136122</v>
      </c>
      <c r="HU167" s="74">
        <f t="shared" si="217"/>
        <v>0.8478136122</v>
      </c>
      <c r="HV167" s="75">
        <f t="shared" si="218"/>
        <v>-0.4239068061</v>
      </c>
      <c r="HW167" s="75">
        <f t="shared" si="219"/>
        <v>0.7342281258</v>
      </c>
      <c r="HX167" s="75">
        <f t="shared" si="220"/>
        <v>2.094395102</v>
      </c>
      <c r="HY167" s="75">
        <f t="shared" si="221"/>
        <v>0.8478136122</v>
      </c>
      <c r="HZ167" s="50">
        <f t="shared" si="222"/>
        <v>-2.094395102</v>
      </c>
      <c r="IA167" s="50">
        <f t="shared" si="223"/>
        <v>0</v>
      </c>
      <c r="IB167" s="72">
        <f t="shared" si="224"/>
        <v>-2.094395102</v>
      </c>
      <c r="IC167" s="72">
        <f t="shared" si="225"/>
        <v>-2.094395102</v>
      </c>
      <c r="ID167" s="72">
        <f t="shared" si="226"/>
        <v>-2.094395102</v>
      </c>
      <c r="IE167" s="73">
        <f t="shared" si="227"/>
        <v>1</v>
      </c>
      <c r="IF167" s="73">
        <f t="shared" si="228"/>
        <v>1.637731564</v>
      </c>
      <c r="IG167" s="74">
        <f t="shared" si="229"/>
        <v>1.637731564</v>
      </c>
      <c r="IH167" s="75">
        <f t="shared" si="230"/>
        <v>-0.8188657822</v>
      </c>
      <c r="II167" s="75">
        <f t="shared" si="231"/>
        <v>-1.418317139</v>
      </c>
      <c r="IJ167" s="75">
        <f t="shared" si="232"/>
        <v>-2.094395102</v>
      </c>
      <c r="IK167" s="75">
        <f t="shared" si="233"/>
        <v>1.637731564</v>
      </c>
    </row>
    <row r="168" ht="12.75" customHeight="1">
      <c r="A168" s="80">
        <f>'Cubic Input'!P172</f>
        <v>0.1421007032</v>
      </c>
      <c r="B168" s="80">
        <f>'Cubic Input'!Q172</f>
        <v>0.07809667107</v>
      </c>
      <c r="C168" s="80">
        <f>'Cubic Input'!R172</f>
        <v>0.8284480661</v>
      </c>
      <c r="D168" s="80">
        <f>'Cubic Input'!S172</f>
        <v>0.002157715064</v>
      </c>
      <c r="E168" s="80">
        <f t="shared" ref="E168:H168" si="2858">0</f>
        <v>0</v>
      </c>
      <c r="F168" s="80">
        <f t="shared" si="2858"/>
        <v>0</v>
      </c>
      <c r="G168" s="80">
        <f t="shared" si="2858"/>
        <v>0</v>
      </c>
      <c r="H168" s="81">
        <f t="shared" si="2858"/>
        <v>0</v>
      </c>
      <c r="I168" s="65">
        <f>'Cubic Input'!M172</f>
        <v>0.003284903368</v>
      </c>
      <c r="J168" s="66">
        <f t="shared" si="27"/>
        <v>-0.002605163404</v>
      </c>
      <c r="K168" s="66">
        <f t="shared" si="28"/>
        <v>-0.2734908195</v>
      </c>
      <c r="L168" s="67">
        <f t="shared" si="29"/>
        <v>-0.002605163404</v>
      </c>
      <c r="M168" s="67">
        <f t="shared" si="30"/>
        <v>0</v>
      </c>
      <c r="N168" s="68">
        <f t="shared" si="31"/>
        <v>-0.2734908195</v>
      </c>
      <c r="O168" s="68">
        <f t="shared" si="32"/>
        <v>-2.398704775</v>
      </c>
      <c r="P168" s="69">
        <f t="shared" si="33"/>
        <v>-0.2734908195</v>
      </c>
      <c r="Q168" s="69">
        <f t="shared" si="34"/>
        <v>2.398704775</v>
      </c>
      <c r="R168" s="70">
        <f t="shared" ref="R168:U168" si="2859">ATAN2(A168,E168)</f>
        <v>0</v>
      </c>
      <c r="S168" s="70">
        <f t="shared" si="2859"/>
        <v>0</v>
      </c>
      <c r="T168" s="70">
        <f t="shared" si="2859"/>
        <v>0</v>
      </c>
      <c r="U168" s="70">
        <f t="shared" si="2859"/>
        <v>0</v>
      </c>
      <c r="V168" s="70">
        <f t="shared" ref="V168:Y168" si="2860">SQRT(POWER(A168,2)+POWER(E168,2))</f>
        <v>0.1421007032</v>
      </c>
      <c r="W168" s="70">
        <f t="shared" si="2860"/>
        <v>0.07809667107</v>
      </c>
      <c r="X168" s="70">
        <f t="shared" si="2860"/>
        <v>0.8284480661</v>
      </c>
      <c r="Y168" s="70">
        <f t="shared" si="2860"/>
        <v>0.002157715064</v>
      </c>
      <c r="Z168" s="71">
        <f t="shared" ref="Z168:AC168" si="2861">R168-$R168</f>
        <v>0</v>
      </c>
      <c r="AA168" s="71">
        <f t="shared" si="2861"/>
        <v>0</v>
      </c>
      <c r="AB168" s="71">
        <f t="shared" si="2861"/>
        <v>0</v>
      </c>
      <c r="AC168" s="71">
        <f t="shared" si="2861"/>
        <v>0</v>
      </c>
      <c r="AD168" s="71">
        <f t="shared" ref="AD168:AG168" si="2862">V168/$V168</f>
        <v>1</v>
      </c>
      <c r="AE168" s="71">
        <f t="shared" si="2862"/>
        <v>0.5495868025</v>
      </c>
      <c r="AF168" s="71">
        <f t="shared" si="2862"/>
        <v>5.830006803</v>
      </c>
      <c r="AG168" s="71">
        <f t="shared" si="2862"/>
        <v>0.01518440807</v>
      </c>
      <c r="AH168" s="80">
        <f t="shared" ref="AH168:AK168" si="2863">AD168*COS(Z168)</f>
        <v>1</v>
      </c>
      <c r="AI168" s="80">
        <f t="shared" si="2863"/>
        <v>0.5495868025</v>
      </c>
      <c r="AJ168" s="80">
        <f t="shared" si="2863"/>
        <v>5.830006803</v>
      </c>
      <c r="AK168" s="80">
        <f t="shared" si="2863"/>
        <v>0.01518440807</v>
      </c>
      <c r="AL168" s="80">
        <f t="shared" ref="AL168:AO168" si="2864">AD168*SIN(Z168)</f>
        <v>0</v>
      </c>
      <c r="AM168" s="80">
        <f t="shared" si="2864"/>
        <v>0</v>
      </c>
      <c r="AN168" s="80">
        <f t="shared" si="2864"/>
        <v>0</v>
      </c>
      <c r="AO168" s="80">
        <f t="shared" si="2864"/>
        <v>0</v>
      </c>
      <c r="AP168" s="50">
        <f t="shared" si="41"/>
        <v>0</v>
      </c>
      <c r="AQ168" s="72">
        <f t="shared" si="42"/>
        <v>0</v>
      </c>
      <c r="AR168" s="72">
        <f t="shared" si="43"/>
        <v>0</v>
      </c>
      <c r="AS168" s="72">
        <f t="shared" si="44"/>
        <v>0</v>
      </c>
      <c r="AT168" s="73">
        <f t="shared" si="45"/>
        <v>0.1660003049</v>
      </c>
      <c r="AU168" s="74">
        <f t="shared" si="46"/>
        <v>0.1660003049</v>
      </c>
      <c r="AV168" s="75">
        <f t="shared" si="47"/>
        <v>-0.3320006097</v>
      </c>
      <c r="AW168" s="75">
        <f t="shared" si="48"/>
        <v>0</v>
      </c>
      <c r="AX168" s="75">
        <f t="shared" si="49"/>
        <v>3.141592654</v>
      </c>
      <c r="AY168" s="75">
        <f t="shared" si="50"/>
        <v>0.3320006097</v>
      </c>
      <c r="AZ168" s="50">
        <f t="shared" ref="AZ168:BA168" si="2865">AZ$1*AA168</f>
        <v>0</v>
      </c>
      <c r="BA168" s="50">
        <f t="shared" si="2865"/>
        <v>0</v>
      </c>
      <c r="BB168" s="72">
        <f t="shared" si="52"/>
        <v>0</v>
      </c>
      <c r="BC168" s="72">
        <f t="shared" si="53"/>
        <v>0</v>
      </c>
      <c r="BD168" s="72">
        <f t="shared" si="54"/>
        <v>0</v>
      </c>
      <c r="BE168" s="73">
        <f t="shared" ref="BE168:BF168" si="2866">POWER(AE168,BE$1)</f>
        <v>0.5495868025</v>
      </c>
      <c r="BF168" s="73">
        <f t="shared" si="2866"/>
        <v>5.830006803</v>
      </c>
      <c r="BG168" s="74">
        <f t="shared" si="56"/>
        <v>3.204094797</v>
      </c>
      <c r="BH168" s="75">
        <f t="shared" si="57"/>
        <v>28.83685317</v>
      </c>
      <c r="BI168" s="75">
        <f t="shared" si="58"/>
        <v>0</v>
      </c>
      <c r="BJ168" s="75">
        <f t="shared" si="59"/>
        <v>0</v>
      </c>
      <c r="BK168" s="75">
        <f t="shared" si="60"/>
        <v>28.83685317</v>
      </c>
      <c r="BL168" s="50">
        <f t="shared" si="61"/>
        <v>0</v>
      </c>
      <c r="BM168" s="72">
        <f t="shared" si="62"/>
        <v>0</v>
      </c>
      <c r="BN168" s="72">
        <f t="shared" si="63"/>
        <v>0</v>
      </c>
      <c r="BO168" s="72">
        <f t="shared" si="64"/>
        <v>0</v>
      </c>
      <c r="BP168" s="73">
        <f t="shared" si="65"/>
        <v>0.01518440807</v>
      </c>
      <c r="BQ168" s="74">
        <f t="shared" si="66"/>
        <v>0.01518440807</v>
      </c>
      <c r="BR168" s="75">
        <f t="shared" si="67"/>
        <v>-0.4099790179</v>
      </c>
      <c r="BS168" s="75">
        <f t="shared" si="68"/>
        <v>0</v>
      </c>
      <c r="BT168" s="75">
        <f t="shared" si="69"/>
        <v>3.141592654</v>
      </c>
      <c r="BU168" s="75">
        <f t="shared" si="70"/>
        <v>0.4099790179</v>
      </c>
      <c r="BV168" s="76">
        <f t="shared" ref="BV168:BW168" si="2867">AV168+BH168+BR168</f>
        <v>28.09487355</v>
      </c>
      <c r="BW168" s="76">
        <f t="shared" si="2867"/>
        <v>0</v>
      </c>
      <c r="BX168" s="76">
        <f t="shared" si="72"/>
        <v>0</v>
      </c>
      <c r="BY168" s="77">
        <f t="shared" si="73"/>
        <v>28.09487355</v>
      </c>
      <c r="BZ168" s="50">
        <f t="shared" ref="BZ168:CA168" si="2868">BZ$1*AA168</f>
        <v>0</v>
      </c>
      <c r="CA168" s="50">
        <f t="shared" si="2868"/>
        <v>0</v>
      </c>
      <c r="CB168" s="72">
        <f t="shared" si="75"/>
        <v>0</v>
      </c>
      <c r="CC168" s="72">
        <f t="shared" si="76"/>
        <v>0</v>
      </c>
      <c r="CD168" s="72">
        <f t="shared" si="77"/>
        <v>0</v>
      </c>
      <c r="CE168" s="73">
        <f t="shared" ref="CE168:CF168" si="2869">POWER(AE168,CE$1)</f>
        <v>0.3020456534</v>
      </c>
      <c r="CF168" s="73">
        <f t="shared" si="2869"/>
        <v>33.98897932</v>
      </c>
      <c r="CG168" s="74">
        <f t="shared" si="79"/>
        <v>10.26622347</v>
      </c>
      <c r="CH168" s="75">
        <f t="shared" si="80"/>
        <v>-10.26622347</v>
      </c>
      <c r="CI168" s="75">
        <f t="shared" si="81"/>
        <v>0</v>
      </c>
      <c r="CJ168" s="75">
        <f t="shared" si="82"/>
        <v>3.141592654</v>
      </c>
      <c r="CK168" s="75">
        <f t="shared" si="83"/>
        <v>10.26622347</v>
      </c>
      <c r="CL168" s="50">
        <f t="shared" si="84"/>
        <v>0</v>
      </c>
      <c r="CM168" s="72">
        <f t="shared" si="85"/>
        <v>0</v>
      </c>
      <c r="CN168" s="72">
        <f t="shared" si="86"/>
        <v>0</v>
      </c>
      <c r="CO168" s="72">
        <f t="shared" si="87"/>
        <v>0</v>
      </c>
      <c r="CP168" s="73">
        <f t="shared" si="88"/>
        <v>198.1559807</v>
      </c>
      <c r="CQ168" s="74">
        <f t="shared" si="89"/>
        <v>198.1559807</v>
      </c>
      <c r="CR168" s="75">
        <f t="shared" si="90"/>
        <v>792.6239227</v>
      </c>
      <c r="CS168" s="75">
        <f t="shared" si="91"/>
        <v>0</v>
      </c>
      <c r="CT168" s="75">
        <f t="shared" si="92"/>
        <v>0</v>
      </c>
      <c r="CU168" s="75">
        <f t="shared" si="93"/>
        <v>792.6239227</v>
      </c>
      <c r="CV168" s="50">
        <f t="shared" si="94"/>
        <v>0</v>
      </c>
      <c r="CW168" s="50">
        <f t="shared" si="95"/>
        <v>0</v>
      </c>
      <c r="CX168" s="72">
        <f t="shared" si="96"/>
        <v>0</v>
      </c>
      <c r="CY168" s="72">
        <f t="shared" si="97"/>
        <v>0</v>
      </c>
      <c r="CZ168" s="72">
        <f t="shared" si="98"/>
        <v>0</v>
      </c>
      <c r="DA168" s="73">
        <f t="shared" si="99"/>
        <v>0.1660003049</v>
      </c>
      <c r="DB168" s="73">
        <f t="shared" si="100"/>
        <v>0.01518440807</v>
      </c>
      <c r="DC168" s="74">
        <f t="shared" si="101"/>
        <v>0.002520616369</v>
      </c>
      <c r="DD168" s="75">
        <f t="shared" si="102"/>
        <v>0.01008246548</v>
      </c>
      <c r="DE168" s="75">
        <f t="shared" si="103"/>
        <v>0</v>
      </c>
      <c r="DF168" s="75">
        <f t="shared" si="104"/>
        <v>0</v>
      </c>
      <c r="DG168" s="75">
        <f t="shared" si="105"/>
        <v>0.01008246548</v>
      </c>
      <c r="DH168" s="50">
        <f t="shared" ref="DH168:DJ168" si="2870">DH$1*AA168</f>
        <v>0</v>
      </c>
      <c r="DI168" s="50">
        <f t="shared" si="2870"/>
        <v>0</v>
      </c>
      <c r="DJ168" s="50">
        <f t="shared" si="2870"/>
        <v>0</v>
      </c>
      <c r="DK168" s="72">
        <f t="shared" si="107"/>
        <v>0</v>
      </c>
      <c r="DL168" s="72">
        <f t="shared" si="108"/>
        <v>0</v>
      </c>
      <c r="DM168" s="72">
        <f t="shared" si="109"/>
        <v>0</v>
      </c>
      <c r="DN168" s="73">
        <f t="shared" ref="DN168:DP168" si="2871">POWER(AE168,DN$1)</f>
        <v>0.5495868025</v>
      </c>
      <c r="DO168" s="73">
        <f t="shared" si="2871"/>
        <v>5.830006803</v>
      </c>
      <c r="DP168" s="73">
        <f t="shared" si="2871"/>
        <v>0.01518440807</v>
      </c>
      <c r="DQ168" s="74">
        <f t="shared" si="111"/>
        <v>0.0486522829</v>
      </c>
      <c r="DR168" s="75">
        <f t="shared" si="112"/>
        <v>-0.8757410922</v>
      </c>
      <c r="DS168" s="75">
        <f t="shared" si="113"/>
        <v>0</v>
      </c>
      <c r="DT168" s="75">
        <f t="shared" si="114"/>
        <v>3.141592654</v>
      </c>
      <c r="DU168" s="75">
        <f t="shared" si="115"/>
        <v>0.8757410922</v>
      </c>
      <c r="DV168" s="50">
        <f t="shared" si="116"/>
        <v>0</v>
      </c>
      <c r="DW168" s="72">
        <f t="shared" si="117"/>
        <v>0</v>
      </c>
      <c r="DX168" s="72">
        <f t="shared" si="118"/>
        <v>0</v>
      </c>
      <c r="DY168" s="72">
        <f t="shared" si="119"/>
        <v>0</v>
      </c>
      <c r="DZ168" s="73">
        <f t="shared" si="120"/>
        <v>0.0002305662485</v>
      </c>
      <c r="EA168" s="74">
        <f t="shared" si="121"/>
        <v>0.0002305662485</v>
      </c>
      <c r="EB168" s="75">
        <f t="shared" si="122"/>
        <v>0.006225288709</v>
      </c>
      <c r="EC168" s="75">
        <f t="shared" si="123"/>
        <v>0</v>
      </c>
      <c r="ED168" s="75">
        <f t="shared" si="124"/>
        <v>0</v>
      </c>
      <c r="EE168" s="75">
        <f t="shared" si="125"/>
        <v>0.006225288709</v>
      </c>
      <c r="EF168" s="76">
        <f t="shared" ref="EF168:EG168" si="2872">CH168+CR168+DD168+DR168+EB168</f>
        <v>781.4982659</v>
      </c>
      <c r="EG168" s="76">
        <f t="shared" si="2872"/>
        <v>0</v>
      </c>
      <c r="EH168" s="76">
        <f t="shared" si="127"/>
        <v>0</v>
      </c>
      <c r="EI168" s="77">
        <f t="shared" si="128"/>
        <v>781.4982659</v>
      </c>
      <c r="EJ168" s="50">
        <f t="shared" si="129"/>
        <v>0</v>
      </c>
      <c r="EK168" s="72">
        <f t="shared" si="130"/>
        <v>0</v>
      </c>
      <c r="EL168" s="72">
        <f t="shared" si="131"/>
        <v>0</v>
      </c>
      <c r="EM168" s="72">
        <f t="shared" si="132"/>
        <v>0</v>
      </c>
      <c r="EN168" s="73">
        <f t="shared" si="133"/>
        <v>27.95529048</v>
      </c>
      <c r="EO168" s="74">
        <f t="shared" si="134"/>
        <v>27.95529048</v>
      </c>
      <c r="EP168" s="75">
        <f t="shared" si="135"/>
        <v>145.2599504</v>
      </c>
      <c r="EQ168" s="75">
        <f t="shared" si="136"/>
        <v>0</v>
      </c>
      <c r="ER168" s="75">
        <f t="shared" si="137"/>
        <v>0</v>
      </c>
      <c r="ES168" s="75">
        <f t="shared" si="138"/>
        <v>145.2599504</v>
      </c>
      <c r="ET168" s="76">
        <f t="shared" ref="ET168:EU168" si="2873">BV168+EP168</f>
        <v>173.3548239</v>
      </c>
      <c r="EU168" s="76">
        <f t="shared" si="2873"/>
        <v>0</v>
      </c>
      <c r="EV168" s="76">
        <f t="shared" si="140"/>
        <v>0</v>
      </c>
      <c r="EW168" s="77">
        <f t="shared" si="141"/>
        <v>173.3548239</v>
      </c>
      <c r="EX168" s="50">
        <f t="shared" si="142"/>
        <v>0</v>
      </c>
      <c r="EY168" s="72">
        <f t="shared" si="143"/>
        <v>0</v>
      </c>
      <c r="EZ168" s="72">
        <f t="shared" si="144"/>
        <v>0</v>
      </c>
      <c r="FA168" s="72">
        <f t="shared" si="145"/>
        <v>0</v>
      </c>
      <c r="FB168" s="73">
        <f t="shared" si="146"/>
        <v>5.575861492</v>
      </c>
      <c r="FC168" s="74">
        <f t="shared" si="147"/>
        <v>5.575861492</v>
      </c>
      <c r="FD168" s="75">
        <f t="shared" si="148"/>
        <v>1.475188066</v>
      </c>
      <c r="FE168" s="75">
        <f t="shared" si="149"/>
        <v>0</v>
      </c>
      <c r="FF168" s="75">
        <f t="shared" si="150"/>
        <v>0</v>
      </c>
      <c r="FG168" s="75">
        <f t="shared" si="151"/>
        <v>1.475188066</v>
      </c>
      <c r="FH168" s="50">
        <f t="shared" si="152"/>
        <v>0</v>
      </c>
      <c r="FI168" s="72">
        <f t="shared" si="153"/>
        <v>0</v>
      </c>
      <c r="FJ168" s="72">
        <f t="shared" si="154"/>
        <v>0</v>
      </c>
      <c r="FK168" s="72">
        <f t="shared" si="155"/>
        <v>0</v>
      </c>
      <c r="FL168" s="73">
        <f t="shared" si="156"/>
        <v>0.3020456534</v>
      </c>
      <c r="FM168" s="74">
        <f t="shared" si="157"/>
        <v>0.3020456534</v>
      </c>
      <c r="FN168" s="75">
        <f t="shared" si="158"/>
        <v>-0.3020456534</v>
      </c>
      <c r="FO168" s="75">
        <f t="shared" si="159"/>
        <v>0</v>
      </c>
      <c r="FP168" s="75">
        <f t="shared" si="160"/>
        <v>3.141592654</v>
      </c>
      <c r="FQ168" s="75">
        <f t="shared" si="161"/>
        <v>0.3020456534</v>
      </c>
      <c r="FR168" s="76">
        <f t="shared" si="162"/>
        <v>17.18797476</v>
      </c>
      <c r="FS168" s="76">
        <f t="shared" si="163"/>
        <v>0</v>
      </c>
      <c r="FT168" s="76">
        <f t="shared" si="164"/>
        <v>0</v>
      </c>
      <c r="FU168" s="77">
        <f t="shared" si="165"/>
        <v>17.18797476</v>
      </c>
      <c r="FV168" s="50">
        <f t="shared" si="166"/>
        <v>0</v>
      </c>
      <c r="FW168" s="50">
        <f t="shared" si="167"/>
        <v>0</v>
      </c>
      <c r="FX168" s="72">
        <f t="shared" si="168"/>
        <v>0</v>
      </c>
      <c r="FY168" s="72">
        <f t="shared" si="169"/>
        <v>0</v>
      </c>
      <c r="FZ168" s="72">
        <f t="shared" si="170"/>
        <v>0</v>
      </c>
      <c r="GA168" s="73">
        <f t="shared" si="171"/>
        <v>17.18797476</v>
      </c>
      <c r="GB168" s="73">
        <f t="shared" si="172"/>
        <v>0.6778796703</v>
      </c>
      <c r="GC168" s="74">
        <f t="shared" si="173"/>
        <v>11.65137866</v>
      </c>
      <c r="GD168" s="75">
        <f t="shared" si="174"/>
        <v>1.294597629</v>
      </c>
      <c r="GE168" s="75">
        <f t="shared" si="175"/>
        <v>0</v>
      </c>
      <c r="GF168" s="75">
        <f t="shared" si="176"/>
        <v>0</v>
      </c>
      <c r="GG168" s="75">
        <f t="shared" si="177"/>
        <v>1.294597629</v>
      </c>
      <c r="GH168" s="78">
        <f t="shared" si="178"/>
        <v>-0.5</v>
      </c>
      <c r="GI168" s="78">
        <f t="shared" si="179"/>
        <v>-0.8660254038</v>
      </c>
      <c r="GJ168" s="78">
        <f t="shared" si="180"/>
        <v>-2.094395102</v>
      </c>
      <c r="GK168" s="78">
        <f t="shared" si="181"/>
        <v>1</v>
      </c>
      <c r="GL168" s="79">
        <f t="shared" si="182"/>
        <v>-0.5</v>
      </c>
      <c r="GM168" s="79">
        <f t="shared" si="183"/>
        <v>0.8660254038</v>
      </c>
      <c r="GN168" s="79">
        <f t="shared" si="184"/>
        <v>2.094395102</v>
      </c>
      <c r="GO168" s="79">
        <f t="shared" si="185"/>
        <v>1</v>
      </c>
      <c r="GP168" s="50">
        <f t="shared" si="186"/>
        <v>-2.094395102</v>
      </c>
      <c r="GQ168" s="50">
        <f t="shared" si="187"/>
        <v>0</v>
      </c>
      <c r="GR168" s="72">
        <f t="shared" si="188"/>
        <v>-2.094395102</v>
      </c>
      <c r="GS168" s="72">
        <f t="shared" si="189"/>
        <v>-2.094395102</v>
      </c>
      <c r="GT168" s="72">
        <f t="shared" si="190"/>
        <v>-2.094395102</v>
      </c>
      <c r="GU168" s="73">
        <f t="shared" si="191"/>
        <v>1</v>
      </c>
      <c r="GV168" s="73">
        <f t="shared" si="192"/>
        <v>1.475188066</v>
      </c>
      <c r="GW168" s="74">
        <f t="shared" si="193"/>
        <v>1.475188066</v>
      </c>
      <c r="GX168" s="75">
        <f t="shared" si="194"/>
        <v>-0.7375940332</v>
      </c>
      <c r="GY168" s="75">
        <f t="shared" si="195"/>
        <v>-1.277550341</v>
      </c>
      <c r="GZ168" s="75">
        <f t="shared" si="196"/>
        <v>-2.094395102</v>
      </c>
      <c r="HA168" s="75">
        <f t="shared" si="197"/>
        <v>1.475188066</v>
      </c>
      <c r="HB168" s="50">
        <f t="shared" si="198"/>
        <v>2.094395102</v>
      </c>
      <c r="HC168" s="50">
        <f t="shared" si="199"/>
        <v>0</v>
      </c>
      <c r="HD168" s="72">
        <f t="shared" si="200"/>
        <v>2.094395102</v>
      </c>
      <c r="HE168" s="72">
        <f t="shared" si="201"/>
        <v>2.094395102</v>
      </c>
      <c r="HF168" s="72">
        <f t="shared" si="202"/>
        <v>2.094395102</v>
      </c>
      <c r="HG168" s="73">
        <f t="shared" si="203"/>
        <v>1</v>
      </c>
      <c r="HH168" s="73">
        <f t="shared" si="204"/>
        <v>1.294597629</v>
      </c>
      <c r="HI168" s="74">
        <f t="shared" si="205"/>
        <v>1.294597629</v>
      </c>
      <c r="HJ168" s="75">
        <f t="shared" si="206"/>
        <v>-0.6472988144</v>
      </c>
      <c r="HK168" s="75">
        <f t="shared" si="207"/>
        <v>1.121154434</v>
      </c>
      <c r="HL168" s="75">
        <f t="shared" si="208"/>
        <v>2.094395102</v>
      </c>
      <c r="HM168" s="75">
        <f t="shared" si="209"/>
        <v>1.294597629</v>
      </c>
      <c r="HN168" s="50">
        <f t="shared" si="210"/>
        <v>2.094395102</v>
      </c>
      <c r="HO168" s="50">
        <f t="shared" si="211"/>
        <v>0</v>
      </c>
      <c r="HP168" s="72">
        <f t="shared" si="212"/>
        <v>2.094395102</v>
      </c>
      <c r="HQ168" s="72">
        <f t="shared" si="213"/>
        <v>2.094395102</v>
      </c>
      <c r="HR168" s="72">
        <f t="shared" si="214"/>
        <v>2.094395102</v>
      </c>
      <c r="HS168" s="73">
        <f t="shared" si="215"/>
        <v>1</v>
      </c>
      <c r="HT168" s="73">
        <f t="shared" si="216"/>
        <v>1.475188066</v>
      </c>
      <c r="HU168" s="74">
        <f t="shared" si="217"/>
        <v>1.475188066</v>
      </c>
      <c r="HV168" s="75">
        <f t="shared" si="218"/>
        <v>-0.7375940332</v>
      </c>
      <c r="HW168" s="75">
        <f t="shared" si="219"/>
        <v>1.277550341</v>
      </c>
      <c r="HX168" s="75">
        <f t="shared" si="220"/>
        <v>2.094395102</v>
      </c>
      <c r="HY168" s="75">
        <f t="shared" si="221"/>
        <v>1.475188066</v>
      </c>
      <c r="HZ168" s="50">
        <f t="shared" si="222"/>
        <v>-2.094395102</v>
      </c>
      <c r="IA168" s="50">
        <f t="shared" si="223"/>
        <v>0</v>
      </c>
      <c r="IB168" s="72">
        <f t="shared" si="224"/>
        <v>-2.094395102</v>
      </c>
      <c r="IC168" s="72">
        <f t="shared" si="225"/>
        <v>-2.094395102</v>
      </c>
      <c r="ID168" s="72">
        <f t="shared" si="226"/>
        <v>-2.094395102</v>
      </c>
      <c r="IE168" s="73">
        <f t="shared" si="227"/>
        <v>1</v>
      </c>
      <c r="IF168" s="73">
        <f t="shared" si="228"/>
        <v>1.294597629</v>
      </c>
      <c r="IG168" s="74">
        <f t="shared" si="229"/>
        <v>1.294597629</v>
      </c>
      <c r="IH168" s="75">
        <f t="shared" si="230"/>
        <v>-0.6472988144</v>
      </c>
      <c r="II168" s="75">
        <f t="shared" si="231"/>
        <v>-1.121154434</v>
      </c>
      <c r="IJ168" s="75">
        <f t="shared" si="232"/>
        <v>-2.094395102</v>
      </c>
      <c r="IK168" s="75">
        <f t="shared" si="233"/>
        <v>1.294597629</v>
      </c>
    </row>
    <row r="169" ht="12.75" customHeight="1">
      <c r="A169" s="80">
        <f>'Cubic Input'!P173</f>
        <v>0.1421007032</v>
      </c>
      <c r="B169" s="80">
        <f>'Cubic Input'!Q173</f>
        <v>-0.1911007668</v>
      </c>
      <c r="C169" s="80">
        <f>'Cubic Input'!R173</f>
        <v>0.8749561505</v>
      </c>
      <c r="D169" s="80">
        <f>'Cubic Input'!S173</f>
        <v>-0.06608504018</v>
      </c>
      <c r="E169" s="80">
        <f t="shared" ref="E169:H169" si="2874">0</f>
        <v>0</v>
      </c>
      <c r="F169" s="80">
        <f t="shared" si="2874"/>
        <v>0</v>
      </c>
      <c r="G169" s="80">
        <f t="shared" si="2874"/>
        <v>0</v>
      </c>
      <c r="H169" s="81">
        <f t="shared" si="2874"/>
        <v>0</v>
      </c>
      <c r="I169" s="65">
        <f>'Cubic Input'!M173</f>
        <v>0.07464033377</v>
      </c>
      <c r="J169" s="66">
        <f t="shared" si="27"/>
        <v>0.07674245735</v>
      </c>
      <c r="K169" s="66">
        <f t="shared" si="28"/>
        <v>0.6340419351</v>
      </c>
      <c r="L169" s="67">
        <f t="shared" si="29"/>
        <v>0.07674245735</v>
      </c>
      <c r="M169" s="67">
        <f t="shared" si="30"/>
        <v>0</v>
      </c>
      <c r="N169" s="68">
        <f t="shared" si="31"/>
        <v>0.6340419351</v>
      </c>
      <c r="O169" s="68">
        <f t="shared" si="32"/>
        <v>-2.378649064</v>
      </c>
      <c r="P169" s="69">
        <f t="shared" si="33"/>
        <v>0.6340419351</v>
      </c>
      <c r="Q169" s="69">
        <f t="shared" si="34"/>
        <v>2.378649064</v>
      </c>
      <c r="R169" s="70">
        <f t="shared" ref="R169:U169" si="2875">ATAN2(A169,E169)</f>
        <v>0</v>
      </c>
      <c r="S169" s="70">
        <f t="shared" si="2875"/>
        <v>3.141592654</v>
      </c>
      <c r="T169" s="70">
        <f t="shared" si="2875"/>
        <v>0</v>
      </c>
      <c r="U169" s="70">
        <f t="shared" si="2875"/>
        <v>3.141592654</v>
      </c>
      <c r="V169" s="70">
        <f t="shared" ref="V169:Y169" si="2876">SQRT(POWER(A169,2)+POWER(E169,2))</f>
        <v>0.1421007032</v>
      </c>
      <c r="W169" s="70">
        <f t="shared" si="2876"/>
        <v>0.1911007668</v>
      </c>
      <c r="X169" s="70">
        <f t="shared" si="2876"/>
        <v>0.8749561505</v>
      </c>
      <c r="Y169" s="70">
        <f t="shared" si="2876"/>
        <v>0.06608504018</v>
      </c>
      <c r="Z169" s="71">
        <f t="shared" ref="Z169:AC169" si="2877">R169-$R169</f>
        <v>0</v>
      </c>
      <c r="AA169" s="71">
        <f t="shared" si="2877"/>
        <v>3.141592654</v>
      </c>
      <c r="AB169" s="71">
        <f t="shared" si="2877"/>
        <v>0</v>
      </c>
      <c r="AC169" s="71">
        <f t="shared" si="2877"/>
        <v>3.141592654</v>
      </c>
      <c r="AD169" s="71">
        <f t="shared" ref="AD169:AG169" si="2878">V169/$V169</f>
        <v>1</v>
      </c>
      <c r="AE169" s="71">
        <f t="shared" si="2878"/>
        <v>1.344826327</v>
      </c>
      <c r="AF169" s="71">
        <f t="shared" si="2878"/>
        <v>6.157296418</v>
      </c>
      <c r="AG169" s="71">
        <f t="shared" si="2878"/>
        <v>0.4650577986</v>
      </c>
      <c r="AH169" s="80">
        <f t="shared" ref="AH169:AK169" si="2879">AD169*COS(Z169)</f>
        <v>1</v>
      </c>
      <c r="AI169" s="80">
        <f t="shared" si="2879"/>
        <v>-1.344826327</v>
      </c>
      <c r="AJ169" s="80">
        <f t="shared" si="2879"/>
        <v>6.157296418</v>
      </c>
      <c r="AK169" s="80">
        <f t="shared" si="2879"/>
        <v>-0.4650577986</v>
      </c>
      <c r="AL169" s="80">
        <f t="shared" ref="AL169:AO169" si="2880">AD169*SIN(Z169)</f>
        <v>0</v>
      </c>
      <c r="AM169" s="80">
        <f t="shared" si="2880"/>
        <v>0</v>
      </c>
      <c r="AN169" s="80">
        <f t="shared" si="2880"/>
        <v>0</v>
      </c>
      <c r="AO169" s="80">
        <f t="shared" si="2880"/>
        <v>0</v>
      </c>
      <c r="AP169" s="50">
        <f t="shared" si="41"/>
        <v>9.424777961</v>
      </c>
      <c r="AQ169" s="72">
        <f t="shared" si="42"/>
        <v>9.424777961</v>
      </c>
      <c r="AR169" s="72">
        <f t="shared" si="43"/>
        <v>3.141592654</v>
      </c>
      <c r="AS169" s="72">
        <f t="shared" si="44"/>
        <v>3.141592654</v>
      </c>
      <c r="AT169" s="73">
        <f t="shared" si="45"/>
        <v>2.432196213</v>
      </c>
      <c r="AU169" s="74">
        <f t="shared" si="46"/>
        <v>2.432196213</v>
      </c>
      <c r="AV169" s="75">
        <f t="shared" si="47"/>
        <v>4.864392426</v>
      </c>
      <c r="AW169" s="75">
        <f t="shared" si="48"/>
        <v>0</v>
      </c>
      <c r="AX169" s="75">
        <f t="shared" si="49"/>
        <v>0</v>
      </c>
      <c r="AY169" s="75">
        <f t="shared" si="50"/>
        <v>4.864392426</v>
      </c>
      <c r="AZ169" s="50">
        <f t="shared" ref="AZ169:BA169" si="2881">AZ$1*AA169</f>
        <v>3.141592654</v>
      </c>
      <c r="BA169" s="50">
        <f t="shared" si="2881"/>
        <v>0</v>
      </c>
      <c r="BB169" s="72">
        <f t="shared" si="52"/>
        <v>3.141592654</v>
      </c>
      <c r="BC169" s="72">
        <f t="shared" si="53"/>
        <v>3.141592654</v>
      </c>
      <c r="BD169" s="72">
        <f t="shared" si="54"/>
        <v>3.141592654</v>
      </c>
      <c r="BE169" s="73">
        <f t="shared" ref="BE169:BF169" si="2882">POWER(AE169,BE$1)</f>
        <v>1.344826327</v>
      </c>
      <c r="BF169" s="73">
        <f t="shared" si="2882"/>
        <v>6.157296418</v>
      </c>
      <c r="BG169" s="74">
        <f t="shared" si="56"/>
        <v>8.280494329</v>
      </c>
      <c r="BH169" s="75">
        <f t="shared" si="57"/>
        <v>-74.52444896</v>
      </c>
      <c r="BI169" s="75">
        <f t="shared" si="58"/>
        <v>0</v>
      </c>
      <c r="BJ169" s="75">
        <f t="shared" si="59"/>
        <v>3.141592654</v>
      </c>
      <c r="BK169" s="75">
        <f t="shared" si="60"/>
        <v>74.52444896</v>
      </c>
      <c r="BL169" s="50">
        <f t="shared" si="61"/>
        <v>3.141592654</v>
      </c>
      <c r="BM169" s="72">
        <f t="shared" si="62"/>
        <v>3.141592654</v>
      </c>
      <c r="BN169" s="72">
        <f t="shared" si="63"/>
        <v>3.141592654</v>
      </c>
      <c r="BO169" s="72">
        <f t="shared" si="64"/>
        <v>3.141592654</v>
      </c>
      <c r="BP169" s="73">
        <f t="shared" si="65"/>
        <v>0.4650577986</v>
      </c>
      <c r="BQ169" s="74">
        <f t="shared" si="66"/>
        <v>0.4650577986</v>
      </c>
      <c r="BR169" s="75">
        <f t="shared" si="67"/>
        <v>12.55656056</v>
      </c>
      <c r="BS169" s="75">
        <f t="shared" si="68"/>
        <v>0</v>
      </c>
      <c r="BT169" s="75">
        <f t="shared" si="69"/>
        <v>0</v>
      </c>
      <c r="BU169" s="75">
        <f t="shared" si="70"/>
        <v>12.55656056</v>
      </c>
      <c r="BV169" s="76">
        <f t="shared" ref="BV169:BW169" si="2883">AV169+BH169+BR169</f>
        <v>-57.10349597</v>
      </c>
      <c r="BW169" s="76">
        <f t="shared" si="2883"/>
        <v>0</v>
      </c>
      <c r="BX169" s="76">
        <f t="shared" si="72"/>
        <v>3.141592654</v>
      </c>
      <c r="BY169" s="77">
        <f t="shared" si="73"/>
        <v>57.10349597</v>
      </c>
      <c r="BZ169" s="50">
        <f t="shared" ref="BZ169:CA169" si="2884">BZ$1*AA169</f>
        <v>6.283185307</v>
      </c>
      <c r="CA169" s="50">
        <f t="shared" si="2884"/>
        <v>0</v>
      </c>
      <c r="CB169" s="72">
        <f t="shared" si="75"/>
        <v>6.283185307</v>
      </c>
      <c r="CC169" s="72">
        <f t="shared" si="76"/>
        <v>0</v>
      </c>
      <c r="CD169" s="72">
        <f t="shared" si="77"/>
        <v>0</v>
      </c>
      <c r="CE169" s="73">
        <f t="shared" ref="CE169:CF169" si="2885">POWER(AE169,CE$1)</f>
        <v>1.808557851</v>
      </c>
      <c r="CF169" s="73">
        <f t="shared" si="2885"/>
        <v>37.91229918</v>
      </c>
      <c r="CG169" s="74">
        <f t="shared" si="79"/>
        <v>68.56658633</v>
      </c>
      <c r="CH169" s="75">
        <f t="shared" si="80"/>
        <v>-68.56658633</v>
      </c>
      <c r="CI169" s="75">
        <f t="shared" si="81"/>
        <v>0</v>
      </c>
      <c r="CJ169" s="75">
        <f t="shared" si="82"/>
        <v>3.141592654</v>
      </c>
      <c r="CK169" s="75">
        <f t="shared" si="83"/>
        <v>68.56658633</v>
      </c>
      <c r="CL169" s="50">
        <f t="shared" si="84"/>
        <v>0</v>
      </c>
      <c r="CM169" s="72">
        <f t="shared" si="85"/>
        <v>0</v>
      </c>
      <c r="CN169" s="72">
        <f t="shared" si="86"/>
        <v>0</v>
      </c>
      <c r="CO169" s="72">
        <f t="shared" si="87"/>
        <v>0</v>
      </c>
      <c r="CP169" s="73">
        <f t="shared" si="88"/>
        <v>233.4372639</v>
      </c>
      <c r="CQ169" s="74">
        <f t="shared" si="89"/>
        <v>233.4372639</v>
      </c>
      <c r="CR169" s="75">
        <f t="shared" si="90"/>
        <v>933.7490557</v>
      </c>
      <c r="CS169" s="75">
        <f t="shared" si="91"/>
        <v>0</v>
      </c>
      <c r="CT169" s="75">
        <f t="shared" si="92"/>
        <v>0</v>
      </c>
      <c r="CU169" s="75">
        <f t="shared" si="93"/>
        <v>933.7490557</v>
      </c>
      <c r="CV169" s="50">
        <f t="shared" si="94"/>
        <v>9.424777961</v>
      </c>
      <c r="CW169" s="50">
        <f t="shared" si="95"/>
        <v>3.141592654</v>
      </c>
      <c r="CX169" s="72">
        <f t="shared" si="96"/>
        <v>12.56637061</v>
      </c>
      <c r="CY169" s="72">
        <f t="shared" si="97"/>
        <v>0</v>
      </c>
      <c r="CZ169" s="72">
        <f t="shared" si="98"/>
        <v>0</v>
      </c>
      <c r="DA169" s="73">
        <f t="shared" si="99"/>
        <v>2.432196213</v>
      </c>
      <c r="DB169" s="73">
        <f t="shared" si="100"/>
        <v>0.4650577986</v>
      </c>
      <c r="DC169" s="74">
        <f t="shared" si="101"/>
        <v>1.131111816</v>
      </c>
      <c r="DD169" s="75">
        <f t="shared" si="102"/>
        <v>4.524447266</v>
      </c>
      <c r="DE169" s="75">
        <f t="shared" si="103"/>
        <v>0</v>
      </c>
      <c r="DF169" s="75">
        <f t="shared" si="104"/>
        <v>0</v>
      </c>
      <c r="DG169" s="75">
        <f t="shared" si="105"/>
        <v>4.524447266</v>
      </c>
      <c r="DH169" s="50">
        <f t="shared" ref="DH169:DJ169" si="2886">DH$1*AA169</f>
        <v>3.141592654</v>
      </c>
      <c r="DI169" s="50">
        <f t="shared" si="2886"/>
        <v>0</v>
      </c>
      <c r="DJ169" s="50">
        <f t="shared" si="2886"/>
        <v>3.141592654</v>
      </c>
      <c r="DK169" s="72">
        <f t="shared" si="107"/>
        <v>6.283185307</v>
      </c>
      <c r="DL169" s="72">
        <f t="shared" si="108"/>
        <v>0</v>
      </c>
      <c r="DM169" s="72">
        <f t="shared" si="109"/>
        <v>0</v>
      </c>
      <c r="DN169" s="73">
        <f t="shared" ref="DN169:DP169" si="2887">POWER(AE169,DN$1)</f>
        <v>1.344826327</v>
      </c>
      <c r="DO169" s="73">
        <f t="shared" si="2887"/>
        <v>6.157296418</v>
      </c>
      <c r="DP169" s="73">
        <f t="shared" si="2887"/>
        <v>0.4650577986</v>
      </c>
      <c r="DQ169" s="74">
        <f t="shared" si="111"/>
        <v>3.850908464</v>
      </c>
      <c r="DR169" s="75">
        <f t="shared" si="112"/>
        <v>-69.31635234</v>
      </c>
      <c r="DS169" s="75">
        <f t="shared" si="113"/>
        <v>0</v>
      </c>
      <c r="DT169" s="75">
        <f t="shared" si="114"/>
        <v>3.141592654</v>
      </c>
      <c r="DU169" s="75">
        <f t="shared" si="115"/>
        <v>69.31635234</v>
      </c>
      <c r="DV169" s="50">
        <f t="shared" si="116"/>
        <v>6.283185307</v>
      </c>
      <c r="DW169" s="72">
        <f t="shared" si="117"/>
        <v>6.283185307</v>
      </c>
      <c r="DX169" s="72">
        <f t="shared" si="118"/>
        <v>0</v>
      </c>
      <c r="DY169" s="72">
        <f t="shared" si="119"/>
        <v>0</v>
      </c>
      <c r="DZ169" s="73">
        <f t="shared" si="120"/>
        <v>0.216278756</v>
      </c>
      <c r="EA169" s="74">
        <f t="shared" si="121"/>
        <v>0.216278756</v>
      </c>
      <c r="EB169" s="75">
        <f t="shared" si="122"/>
        <v>5.839526412</v>
      </c>
      <c r="EC169" s="75">
        <f t="shared" si="123"/>
        <v>0</v>
      </c>
      <c r="ED169" s="75">
        <f t="shared" si="124"/>
        <v>0</v>
      </c>
      <c r="EE169" s="75">
        <f t="shared" si="125"/>
        <v>5.839526412</v>
      </c>
      <c r="EF169" s="76">
        <f t="shared" ref="EF169:EG169" si="2888">CH169+CR169+DD169+DR169+EB169</f>
        <v>806.2300907</v>
      </c>
      <c r="EG169" s="76">
        <f t="shared" si="2888"/>
        <v>0</v>
      </c>
      <c r="EH169" s="76">
        <f t="shared" si="127"/>
        <v>0</v>
      </c>
      <c r="EI169" s="77">
        <f t="shared" si="128"/>
        <v>806.2300907</v>
      </c>
      <c r="EJ169" s="50">
        <f t="shared" si="129"/>
        <v>0</v>
      </c>
      <c r="EK169" s="72">
        <f t="shared" si="130"/>
        <v>0</v>
      </c>
      <c r="EL169" s="72">
        <f t="shared" si="131"/>
        <v>0</v>
      </c>
      <c r="EM169" s="72">
        <f t="shared" si="132"/>
        <v>0</v>
      </c>
      <c r="EN169" s="73">
        <f t="shared" si="133"/>
        <v>28.39419114</v>
      </c>
      <c r="EO169" s="74">
        <f t="shared" si="134"/>
        <v>28.39419114</v>
      </c>
      <c r="EP169" s="75">
        <f t="shared" si="135"/>
        <v>147.5405451</v>
      </c>
      <c r="EQ169" s="75">
        <f t="shared" si="136"/>
        <v>0</v>
      </c>
      <c r="ER169" s="75">
        <f t="shared" si="137"/>
        <v>0</v>
      </c>
      <c r="ES169" s="75">
        <f t="shared" si="138"/>
        <v>147.5405451</v>
      </c>
      <c r="ET169" s="76">
        <f t="shared" ref="ET169:EU169" si="2889">BV169+EP169</f>
        <v>90.43704913</v>
      </c>
      <c r="EU169" s="76">
        <f t="shared" si="2889"/>
        <v>0</v>
      </c>
      <c r="EV169" s="76">
        <f t="shared" si="140"/>
        <v>0</v>
      </c>
      <c r="EW169" s="77">
        <f t="shared" si="141"/>
        <v>90.43704913</v>
      </c>
      <c r="EX169" s="50">
        <f t="shared" si="142"/>
        <v>0</v>
      </c>
      <c r="EY169" s="72">
        <f t="shared" si="143"/>
        <v>0</v>
      </c>
      <c r="EZ169" s="72">
        <f t="shared" si="144"/>
        <v>0</v>
      </c>
      <c r="FA169" s="72">
        <f t="shared" si="145"/>
        <v>0</v>
      </c>
      <c r="FB169" s="73">
        <f t="shared" si="146"/>
        <v>4.488647088</v>
      </c>
      <c r="FC169" s="74">
        <f t="shared" si="147"/>
        <v>4.488647088</v>
      </c>
      <c r="FD169" s="75">
        <f t="shared" si="148"/>
        <v>1.187547185</v>
      </c>
      <c r="FE169" s="75">
        <f t="shared" si="149"/>
        <v>0</v>
      </c>
      <c r="FF169" s="75">
        <f t="shared" si="150"/>
        <v>0</v>
      </c>
      <c r="FG169" s="75">
        <f t="shared" si="151"/>
        <v>1.187547185</v>
      </c>
      <c r="FH169" s="50">
        <f t="shared" si="152"/>
        <v>6.283185307</v>
      </c>
      <c r="FI169" s="72">
        <f t="shared" si="153"/>
        <v>6.283185307</v>
      </c>
      <c r="FJ169" s="72">
        <f t="shared" si="154"/>
        <v>0</v>
      </c>
      <c r="FK169" s="72">
        <f t="shared" si="155"/>
        <v>0</v>
      </c>
      <c r="FL169" s="73">
        <f t="shared" si="156"/>
        <v>1.808557851</v>
      </c>
      <c r="FM169" s="74">
        <f t="shared" si="157"/>
        <v>1.808557851</v>
      </c>
      <c r="FN169" s="75">
        <f t="shared" si="158"/>
        <v>-1.808557851</v>
      </c>
      <c r="FO169" s="75">
        <f t="shared" si="159"/>
        <v>0</v>
      </c>
      <c r="FP169" s="75">
        <f t="shared" si="160"/>
        <v>3.141592654</v>
      </c>
      <c r="FQ169" s="75">
        <f t="shared" si="161"/>
        <v>1.808557851</v>
      </c>
      <c r="FR169" s="76">
        <f t="shared" si="162"/>
        <v>16.6633314</v>
      </c>
      <c r="FS169" s="76">
        <f t="shared" si="163"/>
        <v>0</v>
      </c>
      <c r="FT169" s="76">
        <f t="shared" si="164"/>
        <v>0</v>
      </c>
      <c r="FU169" s="77">
        <f t="shared" si="165"/>
        <v>16.6633314</v>
      </c>
      <c r="FV169" s="50">
        <f t="shared" si="166"/>
        <v>0</v>
      </c>
      <c r="FW169" s="50">
        <f t="shared" si="167"/>
        <v>0</v>
      </c>
      <c r="FX169" s="72">
        <f t="shared" si="168"/>
        <v>0</v>
      </c>
      <c r="FY169" s="72">
        <f t="shared" si="169"/>
        <v>0</v>
      </c>
      <c r="FZ169" s="72">
        <f t="shared" si="170"/>
        <v>0</v>
      </c>
      <c r="GA169" s="73">
        <f t="shared" si="171"/>
        <v>16.6633314</v>
      </c>
      <c r="GB169" s="73">
        <f t="shared" si="172"/>
        <v>0.8420718037</v>
      </c>
      <c r="GC169" s="74">
        <f t="shared" si="173"/>
        <v>14.03172153</v>
      </c>
      <c r="GD169" s="75">
        <f t="shared" si="174"/>
        <v>1.55908017</v>
      </c>
      <c r="GE169" s="75">
        <f t="shared" si="175"/>
        <v>0</v>
      </c>
      <c r="GF169" s="75">
        <f t="shared" si="176"/>
        <v>0</v>
      </c>
      <c r="GG169" s="75">
        <f t="shared" si="177"/>
        <v>1.55908017</v>
      </c>
      <c r="GH169" s="78">
        <f t="shared" si="178"/>
        <v>-0.5</v>
      </c>
      <c r="GI169" s="78">
        <f t="shared" si="179"/>
        <v>-0.8660254038</v>
      </c>
      <c r="GJ169" s="78">
        <f t="shared" si="180"/>
        <v>-2.094395102</v>
      </c>
      <c r="GK169" s="78">
        <f t="shared" si="181"/>
        <v>1</v>
      </c>
      <c r="GL169" s="79">
        <f t="shared" si="182"/>
        <v>-0.5</v>
      </c>
      <c r="GM169" s="79">
        <f t="shared" si="183"/>
        <v>0.8660254038</v>
      </c>
      <c r="GN169" s="79">
        <f t="shared" si="184"/>
        <v>2.094395102</v>
      </c>
      <c r="GO169" s="79">
        <f t="shared" si="185"/>
        <v>1</v>
      </c>
      <c r="GP169" s="50">
        <f t="shared" si="186"/>
        <v>-2.094395102</v>
      </c>
      <c r="GQ169" s="50">
        <f t="shared" si="187"/>
        <v>0</v>
      </c>
      <c r="GR169" s="72">
        <f t="shared" si="188"/>
        <v>-2.094395102</v>
      </c>
      <c r="GS169" s="72">
        <f t="shared" si="189"/>
        <v>-2.094395102</v>
      </c>
      <c r="GT169" s="72">
        <f t="shared" si="190"/>
        <v>-2.094395102</v>
      </c>
      <c r="GU169" s="73">
        <f t="shared" si="191"/>
        <v>1</v>
      </c>
      <c r="GV169" s="73">
        <f t="shared" si="192"/>
        <v>1.187547185</v>
      </c>
      <c r="GW169" s="74">
        <f t="shared" si="193"/>
        <v>1.187547185</v>
      </c>
      <c r="GX169" s="75">
        <f t="shared" si="194"/>
        <v>-0.5937735924</v>
      </c>
      <c r="GY169" s="75">
        <f t="shared" si="195"/>
        <v>-1.02844603</v>
      </c>
      <c r="GZ169" s="75">
        <f t="shared" si="196"/>
        <v>-2.094395102</v>
      </c>
      <c r="HA169" s="75">
        <f t="shared" si="197"/>
        <v>1.187547185</v>
      </c>
      <c r="HB169" s="50">
        <f t="shared" si="198"/>
        <v>2.094395102</v>
      </c>
      <c r="HC169" s="50">
        <f t="shared" si="199"/>
        <v>0</v>
      </c>
      <c r="HD169" s="72">
        <f t="shared" si="200"/>
        <v>2.094395102</v>
      </c>
      <c r="HE169" s="72">
        <f t="shared" si="201"/>
        <v>2.094395102</v>
      </c>
      <c r="HF169" s="72">
        <f t="shared" si="202"/>
        <v>2.094395102</v>
      </c>
      <c r="HG169" s="73">
        <f t="shared" si="203"/>
        <v>1</v>
      </c>
      <c r="HH169" s="73">
        <f t="shared" si="204"/>
        <v>1.55908017</v>
      </c>
      <c r="HI169" s="74">
        <f t="shared" si="205"/>
        <v>1.55908017</v>
      </c>
      <c r="HJ169" s="75">
        <f t="shared" si="206"/>
        <v>-0.779540085</v>
      </c>
      <c r="HK169" s="75">
        <f t="shared" si="207"/>
        <v>1.350203034</v>
      </c>
      <c r="HL169" s="75">
        <f t="shared" si="208"/>
        <v>2.094395102</v>
      </c>
      <c r="HM169" s="75">
        <f t="shared" si="209"/>
        <v>1.55908017</v>
      </c>
      <c r="HN169" s="50">
        <f t="shared" si="210"/>
        <v>2.094395102</v>
      </c>
      <c r="HO169" s="50">
        <f t="shared" si="211"/>
        <v>0</v>
      </c>
      <c r="HP169" s="72">
        <f t="shared" si="212"/>
        <v>2.094395102</v>
      </c>
      <c r="HQ169" s="72">
        <f t="shared" si="213"/>
        <v>2.094395102</v>
      </c>
      <c r="HR169" s="72">
        <f t="shared" si="214"/>
        <v>2.094395102</v>
      </c>
      <c r="HS169" s="73">
        <f t="shared" si="215"/>
        <v>1</v>
      </c>
      <c r="HT169" s="73">
        <f t="shared" si="216"/>
        <v>1.187547185</v>
      </c>
      <c r="HU169" s="74">
        <f t="shared" si="217"/>
        <v>1.187547185</v>
      </c>
      <c r="HV169" s="75">
        <f t="shared" si="218"/>
        <v>-0.5937735924</v>
      </c>
      <c r="HW169" s="75">
        <f t="shared" si="219"/>
        <v>1.02844603</v>
      </c>
      <c r="HX169" s="75">
        <f t="shared" si="220"/>
        <v>2.094395102</v>
      </c>
      <c r="HY169" s="75">
        <f t="shared" si="221"/>
        <v>1.187547185</v>
      </c>
      <c r="HZ169" s="50">
        <f t="shared" si="222"/>
        <v>-2.094395102</v>
      </c>
      <c r="IA169" s="50">
        <f t="shared" si="223"/>
        <v>0</v>
      </c>
      <c r="IB169" s="72">
        <f t="shared" si="224"/>
        <v>-2.094395102</v>
      </c>
      <c r="IC169" s="72">
        <f t="shared" si="225"/>
        <v>-2.094395102</v>
      </c>
      <c r="ID169" s="72">
        <f t="shared" si="226"/>
        <v>-2.094395102</v>
      </c>
      <c r="IE169" s="73">
        <f t="shared" si="227"/>
        <v>1</v>
      </c>
      <c r="IF169" s="73">
        <f t="shared" si="228"/>
        <v>1.55908017</v>
      </c>
      <c r="IG169" s="74">
        <f t="shared" si="229"/>
        <v>1.55908017</v>
      </c>
      <c r="IH169" s="75">
        <f t="shared" si="230"/>
        <v>-0.779540085</v>
      </c>
      <c r="II169" s="75">
        <f t="shared" si="231"/>
        <v>-1.350203034</v>
      </c>
      <c r="IJ169" s="75">
        <f t="shared" si="232"/>
        <v>-2.094395102</v>
      </c>
      <c r="IK169" s="75">
        <f t="shared" si="233"/>
        <v>1.55908017</v>
      </c>
    </row>
    <row r="170" ht="12.75" customHeight="1">
      <c r="A170" s="80">
        <f>'Cubic Input'!P174</f>
        <v>0.1421007032</v>
      </c>
      <c r="B170" s="80">
        <f>'Cubic Input'!Q174</f>
        <v>-0.2302860562</v>
      </c>
      <c r="C170" s="80">
        <f>'Cubic Input'!R174</f>
        <v>0.8763762388</v>
      </c>
      <c r="D170" s="80">
        <f>'Cubic Input'!S174</f>
        <v>-0.06563775887</v>
      </c>
      <c r="E170" s="80">
        <f t="shared" ref="E170:H170" si="2890">0</f>
        <v>0</v>
      </c>
      <c r="F170" s="80">
        <f t="shared" si="2890"/>
        <v>0</v>
      </c>
      <c r="G170" s="80">
        <f t="shared" si="2890"/>
        <v>0</v>
      </c>
      <c r="H170" s="81">
        <f t="shared" si="2890"/>
        <v>0</v>
      </c>
      <c r="I170" s="65">
        <f>'Cubic Input'!M174</f>
        <v>0.07059209223</v>
      </c>
      <c r="J170" s="66">
        <f t="shared" si="27"/>
        <v>0.07635663764</v>
      </c>
      <c r="K170" s="66">
        <f t="shared" si="28"/>
        <v>0.7721134359</v>
      </c>
      <c r="L170" s="67">
        <f t="shared" si="29"/>
        <v>0.07635663764</v>
      </c>
      <c r="M170" s="67">
        <f t="shared" si="30"/>
        <v>0</v>
      </c>
      <c r="N170" s="68">
        <f t="shared" si="31"/>
        <v>0.7721134359</v>
      </c>
      <c r="O170" s="68">
        <f t="shared" si="32"/>
        <v>-2.3352128</v>
      </c>
      <c r="P170" s="69">
        <f t="shared" si="33"/>
        <v>0.7721134359</v>
      </c>
      <c r="Q170" s="69">
        <f t="shared" si="34"/>
        <v>2.3352128</v>
      </c>
      <c r="R170" s="70">
        <f t="shared" ref="R170:U170" si="2891">ATAN2(A170,E170)</f>
        <v>0</v>
      </c>
      <c r="S170" s="70">
        <f t="shared" si="2891"/>
        <v>3.141592654</v>
      </c>
      <c r="T170" s="70">
        <f t="shared" si="2891"/>
        <v>0</v>
      </c>
      <c r="U170" s="70">
        <f t="shared" si="2891"/>
        <v>3.141592654</v>
      </c>
      <c r="V170" s="70">
        <f t="shared" ref="V170:Y170" si="2892">SQRT(POWER(A170,2)+POWER(E170,2))</f>
        <v>0.1421007032</v>
      </c>
      <c r="W170" s="70">
        <f t="shared" si="2892"/>
        <v>0.2302860562</v>
      </c>
      <c r="X170" s="70">
        <f t="shared" si="2892"/>
        <v>0.8763762388</v>
      </c>
      <c r="Y170" s="70">
        <f t="shared" si="2892"/>
        <v>0.06563775887</v>
      </c>
      <c r="Z170" s="71">
        <f t="shared" ref="Z170:AC170" si="2893">R170-$R170</f>
        <v>0</v>
      </c>
      <c r="AA170" s="71">
        <f t="shared" si="2893"/>
        <v>3.141592654</v>
      </c>
      <c r="AB170" s="71">
        <f t="shared" si="2893"/>
        <v>0</v>
      </c>
      <c r="AC170" s="71">
        <f t="shared" si="2893"/>
        <v>3.141592654</v>
      </c>
      <c r="AD170" s="71">
        <f t="shared" ref="AD170:AG170" si="2894">V170/$V170</f>
        <v>1</v>
      </c>
      <c r="AE170" s="71">
        <f t="shared" si="2894"/>
        <v>1.620583509</v>
      </c>
      <c r="AF170" s="71">
        <f t="shared" si="2894"/>
        <v>6.167289952</v>
      </c>
      <c r="AG170" s="71">
        <f t="shared" si="2894"/>
        <v>0.4619101624</v>
      </c>
      <c r="AH170" s="80">
        <f t="shared" ref="AH170:AK170" si="2895">AD170*COS(Z170)</f>
        <v>1</v>
      </c>
      <c r="AI170" s="80">
        <f t="shared" si="2895"/>
        <v>-1.620583509</v>
      </c>
      <c r="AJ170" s="80">
        <f t="shared" si="2895"/>
        <v>6.167289952</v>
      </c>
      <c r="AK170" s="80">
        <f t="shared" si="2895"/>
        <v>-0.4619101624</v>
      </c>
      <c r="AL170" s="80">
        <f t="shared" ref="AL170:AO170" si="2896">AD170*SIN(Z170)</f>
        <v>0</v>
      </c>
      <c r="AM170" s="80">
        <f t="shared" si="2896"/>
        <v>0</v>
      </c>
      <c r="AN170" s="80">
        <f t="shared" si="2896"/>
        <v>0</v>
      </c>
      <c r="AO170" s="80">
        <f t="shared" si="2896"/>
        <v>0</v>
      </c>
      <c r="AP170" s="50">
        <f t="shared" si="41"/>
        <v>9.424777961</v>
      </c>
      <c r="AQ170" s="72">
        <f t="shared" si="42"/>
        <v>9.424777961</v>
      </c>
      <c r="AR170" s="72">
        <f t="shared" si="43"/>
        <v>3.141592654</v>
      </c>
      <c r="AS170" s="72">
        <f t="shared" si="44"/>
        <v>3.141592654</v>
      </c>
      <c r="AT170" s="73">
        <f t="shared" si="45"/>
        <v>4.256123741</v>
      </c>
      <c r="AU170" s="74">
        <f t="shared" si="46"/>
        <v>4.256123741</v>
      </c>
      <c r="AV170" s="75">
        <f t="shared" si="47"/>
        <v>8.512247482</v>
      </c>
      <c r="AW170" s="75">
        <f t="shared" si="48"/>
        <v>0</v>
      </c>
      <c r="AX170" s="75">
        <f t="shared" si="49"/>
        <v>0</v>
      </c>
      <c r="AY170" s="75">
        <f t="shared" si="50"/>
        <v>8.512247482</v>
      </c>
      <c r="AZ170" s="50">
        <f t="shared" ref="AZ170:BA170" si="2897">AZ$1*AA170</f>
        <v>3.141592654</v>
      </c>
      <c r="BA170" s="50">
        <f t="shared" si="2897"/>
        <v>0</v>
      </c>
      <c r="BB170" s="72">
        <f t="shared" si="52"/>
        <v>3.141592654</v>
      </c>
      <c r="BC170" s="72">
        <f t="shared" si="53"/>
        <v>3.141592654</v>
      </c>
      <c r="BD170" s="72">
        <f t="shared" si="54"/>
        <v>3.141592654</v>
      </c>
      <c r="BE170" s="73">
        <f t="shared" ref="BE170:BF170" si="2898">POWER(AE170,BE$1)</f>
        <v>1.620583509</v>
      </c>
      <c r="BF170" s="73">
        <f t="shared" si="2898"/>
        <v>6.167289952</v>
      </c>
      <c r="BG170" s="74">
        <f t="shared" si="56"/>
        <v>9.994608394</v>
      </c>
      <c r="BH170" s="75">
        <f t="shared" si="57"/>
        <v>-89.95147555</v>
      </c>
      <c r="BI170" s="75">
        <f t="shared" si="58"/>
        <v>0</v>
      </c>
      <c r="BJ170" s="75">
        <f t="shared" si="59"/>
        <v>3.141592654</v>
      </c>
      <c r="BK170" s="75">
        <f t="shared" si="60"/>
        <v>89.95147555</v>
      </c>
      <c r="BL170" s="50">
        <f t="shared" si="61"/>
        <v>3.141592654</v>
      </c>
      <c r="BM170" s="72">
        <f t="shared" si="62"/>
        <v>3.141592654</v>
      </c>
      <c r="BN170" s="72">
        <f t="shared" si="63"/>
        <v>3.141592654</v>
      </c>
      <c r="BO170" s="72">
        <f t="shared" si="64"/>
        <v>3.141592654</v>
      </c>
      <c r="BP170" s="73">
        <f t="shared" si="65"/>
        <v>0.4619101624</v>
      </c>
      <c r="BQ170" s="74">
        <f t="shared" si="66"/>
        <v>0.4619101624</v>
      </c>
      <c r="BR170" s="75">
        <f t="shared" si="67"/>
        <v>12.47157439</v>
      </c>
      <c r="BS170" s="75">
        <f t="shared" si="68"/>
        <v>0</v>
      </c>
      <c r="BT170" s="75">
        <f t="shared" si="69"/>
        <v>0</v>
      </c>
      <c r="BU170" s="75">
        <f t="shared" si="70"/>
        <v>12.47157439</v>
      </c>
      <c r="BV170" s="76">
        <f t="shared" ref="BV170:BW170" si="2899">AV170+BH170+BR170</f>
        <v>-68.96765368</v>
      </c>
      <c r="BW170" s="76">
        <f t="shared" si="2899"/>
        <v>0</v>
      </c>
      <c r="BX170" s="76">
        <f t="shared" si="72"/>
        <v>3.141592654</v>
      </c>
      <c r="BY170" s="77">
        <f t="shared" si="73"/>
        <v>68.96765368</v>
      </c>
      <c r="BZ170" s="50">
        <f t="shared" ref="BZ170:CA170" si="2900">BZ$1*AA170</f>
        <v>6.283185307</v>
      </c>
      <c r="CA170" s="50">
        <f t="shared" si="2900"/>
        <v>0</v>
      </c>
      <c r="CB170" s="72">
        <f t="shared" si="75"/>
        <v>6.283185307</v>
      </c>
      <c r="CC170" s="72">
        <f t="shared" si="76"/>
        <v>0</v>
      </c>
      <c r="CD170" s="72">
        <f t="shared" si="77"/>
        <v>0</v>
      </c>
      <c r="CE170" s="73">
        <f t="shared" ref="CE170:CF170" si="2901">POWER(AE170,CE$1)</f>
        <v>2.626290911</v>
      </c>
      <c r="CF170" s="73">
        <f t="shared" si="2901"/>
        <v>38.03546536</v>
      </c>
      <c r="CG170" s="74">
        <f t="shared" si="79"/>
        <v>99.89219696</v>
      </c>
      <c r="CH170" s="75">
        <f t="shared" si="80"/>
        <v>-99.89219696</v>
      </c>
      <c r="CI170" s="75">
        <f t="shared" si="81"/>
        <v>0</v>
      </c>
      <c r="CJ170" s="75">
        <f t="shared" si="82"/>
        <v>3.141592654</v>
      </c>
      <c r="CK170" s="75">
        <f t="shared" si="83"/>
        <v>99.89219696</v>
      </c>
      <c r="CL170" s="50">
        <f t="shared" si="84"/>
        <v>0</v>
      </c>
      <c r="CM170" s="72">
        <f t="shared" si="85"/>
        <v>0</v>
      </c>
      <c r="CN170" s="72">
        <f t="shared" si="86"/>
        <v>0</v>
      </c>
      <c r="CO170" s="72">
        <f t="shared" si="87"/>
        <v>0</v>
      </c>
      <c r="CP170" s="73">
        <f t="shared" si="88"/>
        <v>234.5757433</v>
      </c>
      <c r="CQ170" s="74">
        <f t="shared" si="89"/>
        <v>234.5757433</v>
      </c>
      <c r="CR170" s="75">
        <f t="shared" si="90"/>
        <v>938.3029733</v>
      </c>
      <c r="CS170" s="75">
        <f t="shared" si="91"/>
        <v>0</v>
      </c>
      <c r="CT170" s="75">
        <f t="shared" si="92"/>
        <v>0</v>
      </c>
      <c r="CU170" s="75">
        <f t="shared" si="93"/>
        <v>938.3029733</v>
      </c>
      <c r="CV170" s="50">
        <f t="shared" si="94"/>
        <v>9.424777961</v>
      </c>
      <c r="CW170" s="50">
        <f t="shared" si="95"/>
        <v>3.141592654</v>
      </c>
      <c r="CX170" s="72">
        <f t="shared" si="96"/>
        <v>12.56637061</v>
      </c>
      <c r="CY170" s="72">
        <f t="shared" si="97"/>
        <v>0</v>
      </c>
      <c r="CZ170" s="72">
        <f t="shared" si="98"/>
        <v>0</v>
      </c>
      <c r="DA170" s="73">
        <f t="shared" si="99"/>
        <v>4.256123741</v>
      </c>
      <c r="DB170" s="73">
        <f t="shared" si="100"/>
        <v>0.4619101624</v>
      </c>
      <c r="DC170" s="74">
        <f t="shared" si="101"/>
        <v>1.965946808</v>
      </c>
      <c r="DD170" s="75">
        <f t="shared" si="102"/>
        <v>7.863787234</v>
      </c>
      <c r="DE170" s="75">
        <f t="shared" si="103"/>
        <v>0</v>
      </c>
      <c r="DF170" s="75">
        <f t="shared" si="104"/>
        <v>0</v>
      </c>
      <c r="DG170" s="75">
        <f t="shared" si="105"/>
        <v>7.863787234</v>
      </c>
      <c r="DH170" s="50">
        <f t="shared" ref="DH170:DJ170" si="2902">DH$1*AA170</f>
        <v>3.141592654</v>
      </c>
      <c r="DI170" s="50">
        <f t="shared" si="2902"/>
        <v>0</v>
      </c>
      <c r="DJ170" s="50">
        <f t="shared" si="2902"/>
        <v>3.141592654</v>
      </c>
      <c r="DK170" s="72">
        <f t="shared" si="107"/>
        <v>6.283185307</v>
      </c>
      <c r="DL170" s="72">
        <f t="shared" si="108"/>
        <v>0</v>
      </c>
      <c r="DM170" s="72">
        <f t="shared" si="109"/>
        <v>0</v>
      </c>
      <c r="DN170" s="73">
        <f t="shared" ref="DN170:DP170" si="2903">POWER(AE170,DN$1)</f>
        <v>1.620583509</v>
      </c>
      <c r="DO170" s="73">
        <f t="shared" si="2903"/>
        <v>6.167289952</v>
      </c>
      <c r="DP170" s="73">
        <f t="shared" si="2903"/>
        <v>0.4619101624</v>
      </c>
      <c r="DQ170" s="74">
        <f t="shared" si="111"/>
        <v>4.616611187</v>
      </c>
      <c r="DR170" s="75">
        <f t="shared" si="112"/>
        <v>-83.09900136</v>
      </c>
      <c r="DS170" s="75">
        <f t="shared" si="113"/>
        <v>0</v>
      </c>
      <c r="DT170" s="75">
        <f t="shared" si="114"/>
        <v>3.141592654</v>
      </c>
      <c r="DU170" s="75">
        <f t="shared" si="115"/>
        <v>83.09900136</v>
      </c>
      <c r="DV170" s="50">
        <f t="shared" si="116"/>
        <v>6.283185307</v>
      </c>
      <c r="DW170" s="72">
        <f t="shared" si="117"/>
        <v>6.283185307</v>
      </c>
      <c r="DX170" s="72">
        <f t="shared" si="118"/>
        <v>0</v>
      </c>
      <c r="DY170" s="72">
        <f t="shared" si="119"/>
        <v>0</v>
      </c>
      <c r="DZ170" s="73">
        <f t="shared" si="120"/>
        <v>0.2133609981</v>
      </c>
      <c r="EA170" s="74">
        <f t="shared" si="121"/>
        <v>0.2133609981</v>
      </c>
      <c r="EB170" s="75">
        <f t="shared" si="122"/>
        <v>5.76074695</v>
      </c>
      <c r="EC170" s="75">
        <f t="shared" si="123"/>
        <v>0</v>
      </c>
      <c r="ED170" s="75">
        <f t="shared" si="124"/>
        <v>0</v>
      </c>
      <c r="EE170" s="75">
        <f t="shared" si="125"/>
        <v>5.76074695</v>
      </c>
      <c r="EF170" s="76">
        <f t="shared" ref="EF170:EG170" si="2904">CH170+CR170+DD170+DR170+EB170</f>
        <v>768.9363092</v>
      </c>
      <c r="EG170" s="76">
        <f t="shared" si="2904"/>
        <v>0</v>
      </c>
      <c r="EH170" s="76">
        <f t="shared" si="127"/>
        <v>0</v>
      </c>
      <c r="EI170" s="77">
        <f t="shared" si="128"/>
        <v>768.9363092</v>
      </c>
      <c r="EJ170" s="50">
        <f t="shared" si="129"/>
        <v>0</v>
      </c>
      <c r="EK170" s="72">
        <f t="shared" si="130"/>
        <v>0</v>
      </c>
      <c r="EL170" s="72">
        <f t="shared" si="131"/>
        <v>0</v>
      </c>
      <c r="EM170" s="72">
        <f t="shared" si="132"/>
        <v>0</v>
      </c>
      <c r="EN170" s="73">
        <f t="shared" si="133"/>
        <v>27.72970085</v>
      </c>
      <c r="EO170" s="74">
        <f t="shared" si="134"/>
        <v>27.72970085</v>
      </c>
      <c r="EP170" s="75">
        <f t="shared" si="135"/>
        <v>144.0877522</v>
      </c>
      <c r="EQ170" s="75">
        <f t="shared" si="136"/>
        <v>0</v>
      </c>
      <c r="ER170" s="75">
        <f t="shared" si="137"/>
        <v>0</v>
      </c>
      <c r="ES170" s="75">
        <f t="shared" si="138"/>
        <v>144.0877522</v>
      </c>
      <c r="ET170" s="76">
        <f t="shared" ref="ET170:EU170" si="2905">BV170+EP170</f>
        <v>75.12009857</v>
      </c>
      <c r="EU170" s="76">
        <f t="shared" si="2905"/>
        <v>0</v>
      </c>
      <c r="EV170" s="76">
        <f t="shared" si="140"/>
        <v>0</v>
      </c>
      <c r="EW170" s="77">
        <f t="shared" si="141"/>
        <v>75.12009857</v>
      </c>
      <c r="EX170" s="50">
        <f t="shared" si="142"/>
        <v>0</v>
      </c>
      <c r="EY170" s="72">
        <f t="shared" si="143"/>
        <v>0</v>
      </c>
      <c r="EZ170" s="72">
        <f t="shared" si="144"/>
        <v>0</v>
      </c>
      <c r="FA170" s="72">
        <f t="shared" si="145"/>
        <v>0</v>
      </c>
      <c r="FB170" s="73">
        <f t="shared" si="146"/>
        <v>4.219413127</v>
      </c>
      <c r="FC170" s="74">
        <f t="shared" si="147"/>
        <v>4.219413127</v>
      </c>
      <c r="FD170" s="75">
        <f t="shared" si="148"/>
        <v>1.116316806</v>
      </c>
      <c r="FE170" s="75">
        <f t="shared" si="149"/>
        <v>0</v>
      </c>
      <c r="FF170" s="75">
        <f t="shared" si="150"/>
        <v>0</v>
      </c>
      <c r="FG170" s="75">
        <f t="shared" si="151"/>
        <v>1.116316806</v>
      </c>
      <c r="FH170" s="50">
        <f t="shared" si="152"/>
        <v>6.283185307</v>
      </c>
      <c r="FI170" s="72">
        <f t="shared" si="153"/>
        <v>6.283185307</v>
      </c>
      <c r="FJ170" s="72">
        <f t="shared" si="154"/>
        <v>0</v>
      </c>
      <c r="FK170" s="72">
        <f t="shared" si="155"/>
        <v>0</v>
      </c>
      <c r="FL170" s="73">
        <f t="shared" si="156"/>
        <v>2.626290911</v>
      </c>
      <c r="FM170" s="74">
        <f t="shared" si="157"/>
        <v>2.626290911</v>
      </c>
      <c r="FN170" s="75">
        <f t="shared" si="158"/>
        <v>-2.626290911</v>
      </c>
      <c r="FO170" s="75">
        <f t="shared" si="159"/>
        <v>0</v>
      </c>
      <c r="FP170" s="75">
        <f t="shared" si="160"/>
        <v>3.141592654</v>
      </c>
      <c r="FQ170" s="75">
        <f t="shared" si="161"/>
        <v>2.626290911</v>
      </c>
      <c r="FR170" s="76">
        <f t="shared" si="162"/>
        <v>15.87557895</v>
      </c>
      <c r="FS170" s="76">
        <f t="shared" si="163"/>
        <v>0</v>
      </c>
      <c r="FT170" s="76">
        <f t="shared" si="164"/>
        <v>0</v>
      </c>
      <c r="FU170" s="77">
        <f t="shared" si="165"/>
        <v>15.87557895</v>
      </c>
      <c r="FV170" s="50">
        <f t="shared" si="166"/>
        <v>0</v>
      </c>
      <c r="FW170" s="50">
        <f t="shared" si="167"/>
        <v>0</v>
      </c>
      <c r="FX170" s="72">
        <f t="shared" si="168"/>
        <v>0</v>
      </c>
      <c r="FY170" s="72">
        <f t="shared" si="169"/>
        <v>0</v>
      </c>
      <c r="FZ170" s="72">
        <f t="shared" si="170"/>
        <v>0</v>
      </c>
      <c r="GA170" s="73">
        <f t="shared" si="171"/>
        <v>15.87557895</v>
      </c>
      <c r="GB170" s="73">
        <f t="shared" si="172"/>
        <v>0.8958030503</v>
      </c>
      <c r="GC170" s="74">
        <f t="shared" si="173"/>
        <v>14.22139204</v>
      </c>
      <c r="GD170" s="75">
        <f t="shared" si="174"/>
        <v>1.580154672</v>
      </c>
      <c r="GE170" s="75">
        <f t="shared" si="175"/>
        <v>0</v>
      </c>
      <c r="GF170" s="75">
        <f t="shared" si="176"/>
        <v>0</v>
      </c>
      <c r="GG170" s="75">
        <f t="shared" si="177"/>
        <v>1.580154672</v>
      </c>
      <c r="GH170" s="78">
        <f t="shared" si="178"/>
        <v>-0.5</v>
      </c>
      <c r="GI170" s="78">
        <f t="shared" si="179"/>
        <v>-0.8660254038</v>
      </c>
      <c r="GJ170" s="78">
        <f t="shared" si="180"/>
        <v>-2.094395102</v>
      </c>
      <c r="GK170" s="78">
        <f t="shared" si="181"/>
        <v>1</v>
      </c>
      <c r="GL170" s="79">
        <f t="shared" si="182"/>
        <v>-0.5</v>
      </c>
      <c r="GM170" s="79">
        <f t="shared" si="183"/>
        <v>0.8660254038</v>
      </c>
      <c r="GN170" s="79">
        <f t="shared" si="184"/>
        <v>2.094395102</v>
      </c>
      <c r="GO170" s="79">
        <f t="shared" si="185"/>
        <v>1</v>
      </c>
      <c r="GP170" s="50">
        <f t="shared" si="186"/>
        <v>-2.094395102</v>
      </c>
      <c r="GQ170" s="50">
        <f t="shared" si="187"/>
        <v>0</v>
      </c>
      <c r="GR170" s="72">
        <f t="shared" si="188"/>
        <v>-2.094395102</v>
      </c>
      <c r="GS170" s="72">
        <f t="shared" si="189"/>
        <v>-2.094395102</v>
      </c>
      <c r="GT170" s="72">
        <f t="shared" si="190"/>
        <v>-2.094395102</v>
      </c>
      <c r="GU170" s="73">
        <f t="shared" si="191"/>
        <v>1</v>
      </c>
      <c r="GV170" s="73">
        <f t="shared" si="192"/>
        <v>1.116316806</v>
      </c>
      <c r="GW170" s="74">
        <f t="shared" si="193"/>
        <v>1.116316806</v>
      </c>
      <c r="GX170" s="75">
        <f t="shared" si="194"/>
        <v>-0.5581584031</v>
      </c>
      <c r="GY170" s="75">
        <f t="shared" si="195"/>
        <v>-0.9667587128</v>
      </c>
      <c r="GZ170" s="75">
        <f t="shared" si="196"/>
        <v>-2.094395102</v>
      </c>
      <c r="HA170" s="75">
        <f t="shared" si="197"/>
        <v>1.116316806</v>
      </c>
      <c r="HB170" s="50">
        <f t="shared" si="198"/>
        <v>2.094395102</v>
      </c>
      <c r="HC170" s="50">
        <f t="shared" si="199"/>
        <v>0</v>
      </c>
      <c r="HD170" s="72">
        <f t="shared" si="200"/>
        <v>2.094395102</v>
      </c>
      <c r="HE170" s="72">
        <f t="shared" si="201"/>
        <v>2.094395102</v>
      </c>
      <c r="HF170" s="72">
        <f t="shared" si="202"/>
        <v>2.094395102</v>
      </c>
      <c r="HG170" s="73">
        <f t="shared" si="203"/>
        <v>1</v>
      </c>
      <c r="HH170" s="73">
        <f t="shared" si="204"/>
        <v>1.580154672</v>
      </c>
      <c r="HI170" s="74">
        <f t="shared" si="205"/>
        <v>1.580154672</v>
      </c>
      <c r="HJ170" s="75">
        <f t="shared" si="206"/>
        <v>-0.7900773358</v>
      </c>
      <c r="HK170" s="75">
        <f t="shared" si="207"/>
        <v>1.368454088</v>
      </c>
      <c r="HL170" s="75">
        <f t="shared" si="208"/>
        <v>2.094395102</v>
      </c>
      <c r="HM170" s="75">
        <f t="shared" si="209"/>
        <v>1.580154672</v>
      </c>
      <c r="HN170" s="50">
        <f t="shared" si="210"/>
        <v>2.094395102</v>
      </c>
      <c r="HO170" s="50">
        <f t="shared" si="211"/>
        <v>0</v>
      </c>
      <c r="HP170" s="72">
        <f t="shared" si="212"/>
        <v>2.094395102</v>
      </c>
      <c r="HQ170" s="72">
        <f t="shared" si="213"/>
        <v>2.094395102</v>
      </c>
      <c r="HR170" s="72">
        <f t="shared" si="214"/>
        <v>2.094395102</v>
      </c>
      <c r="HS170" s="73">
        <f t="shared" si="215"/>
        <v>1</v>
      </c>
      <c r="HT170" s="73">
        <f t="shared" si="216"/>
        <v>1.116316806</v>
      </c>
      <c r="HU170" s="74">
        <f t="shared" si="217"/>
        <v>1.116316806</v>
      </c>
      <c r="HV170" s="75">
        <f t="shared" si="218"/>
        <v>-0.5581584031</v>
      </c>
      <c r="HW170" s="75">
        <f t="shared" si="219"/>
        <v>0.9667587128</v>
      </c>
      <c r="HX170" s="75">
        <f t="shared" si="220"/>
        <v>2.094395102</v>
      </c>
      <c r="HY170" s="75">
        <f t="shared" si="221"/>
        <v>1.116316806</v>
      </c>
      <c r="HZ170" s="50">
        <f t="shared" si="222"/>
        <v>-2.094395102</v>
      </c>
      <c r="IA170" s="50">
        <f t="shared" si="223"/>
        <v>0</v>
      </c>
      <c r="IB170" s="72">
        <f t="shared" si="224"/>
        <v>-2.094395102</v>
      </c>
      <c r="IC170" s="72">
        <f t="shared" si="225"/>
        <v>-2.094395102</v>
      </c>
      <c r="ID170" s="72">
        <f t="shared" si="226"/>
        <v>-2.094395102</v>
      </c>
      <c r="IE170" s="73">
        <f t="shared" si="227"/>
        <v>1</v>
      </c>
      <c r="IF170" s="73">
        <f t="shared" si="228"/>
        <v>1.580154672</v>
      </c>
      <c r="IG170" s="74">
        <f t="shared" si="229"/>
        <v>1.580154672</v>
      </c>
      <c r="IH170" s="75">
        <f t="shared" si="230"/>
        <v>-0.7900773358</v>
      </c>
      <c r="II170" s="75">
        <f t="shared" si="231"/>
        <v>-1.368454088</v>
      </c>
      <c r="IJ170" s="75">
        <f t="shared" si="232"/>
        <v>-2.094395102</v>
      </c>
      <c r="IK170" s="75">
        <f t="shared" si="233"/>
        <v>1.580154672</v>
      </c>
    </row>
    <row r="171" ht="12.75" customHeight="1">
      <c r="A171" s="80">
        <f>'Cubic Input'!P175</f>
        <v>0.1421007032</v>
      </c>
      <c r="B171" s="80">
        <f>'Cubic Input'!Q175</f>
        <v>0.04816336345</v>
      </c>
      <c r="C171" s="80">
        <f>'Cubic Input'!R175</f>
        <v>0.8366010901</v>
      </c>
      <c r="D171" s="80">
        <f>'Cubic Input'!S175</f>
        <v>0.01012810139</v>
      </c>
      <c r="E171" s="80">
        <f t="shared" ref="E171:H171" si="2906">0</f>
        <v>0</v>
      </c>
      <c r="F171" s="80">
        <f t="shared" si="2906"/>
        <v>0</v>
      </c>
      <c r="G171" s="80">
        <f t="shared" si="2906"/>
        <v>0</v>
      </c>
      <c r="H171" s="81">
        <f t="shared" si="2906"/>
        <v>0</v>
      </c>
      <c r="I171" s="65">
        <f>'Cubic Input'!M175</f>
        <v>-0.01133808533</v>
      </c>
      <c r="J171" s="66">
        <f t="shared" si="27"/>
        <v>-0.01211439628</v>
      </c>
      <c r="K171" s="66">
        <f t="shared" si="28"/>
        <v>-0.1634119262</v>
      </c>
      <c r="L171" s="67">
        <f t="shared" si="29"/>
        <v>-0.01211439628</v>
      </c>
      <c r="M171" s="67">
        <f t="shared" si="30"/>
        <v>0</v>
      </c>
      <c r="N171" s="68">
        <f t="shared" si="31"/>
        <v>-0.1634119262</v>
      </c>
      <c r="O171" s="68">
        <f t="shared" si="32"/>
        <v>-2.420065917</v>
      </c>
      <c r="P171" s="69">
        <f t="shared" si="33"/>
        <v>-0.1634119262</v>
      </c>
      <c r="Q171" s="69">
        <f t="shared" si="34"/>
        <v>2.420065917</v>
      </c>
      <c r="R171" s="70">
        <f t="shared" ref="R171:U171" si="2907">ATAN2(A171,E171)</f>
        <v>0</v>
      </c>
      <c r="S171" s="70">
        <f t="shared" si="2907"/>
        <v>0</v>
      </c>
      <c r="T171" s="70">
        <f t="shared" si="2907"/>
        <v>0</v>
      </c>
      <c r="U171" s="70">
        <f t="shared" si="2907"/>
        <v>0</v>
      </c>
      <c r="V171" s="70">
        <f t="shared" ref="V171:Y171" si="2908">SQRT(POWER(A171,2)+POWER(E171,2))</f>
        <v>0.1421007032</v>
      </c>
      <c r="W171" s="70">
        <f t="shared" si="2908"/>
        <v>0.04816336345</v>
      </c>
      <c r="X171" s="70">
        <f t="shared" si="2908"/>
        <v>0.8366010901</v>
      </c>
      <c r="Y171" s="70">
        <f t="shared" si="2908"/>
        <v>0.01012810139</v>
      </c>
      <c r="Z171" s="71">
        <f t="shared" ref="Z171:AC171" si="2909">R171-$R171</f>
        <v>0</v>
      </c>
      <c r="AA171" s="71">
        <f t="shared" si="2909"/>
        <v>0</v>
      </c>
      <c r="AB171" s="71">
        <f t="shared" si="2909"/>
        <v>0</v>
      </c>
      <c r="AC171" s="71">
        <f t="shared" si="2909"/>
        <v>0</v>
      </c>
      <c r="AD171" s="71">
        <f t="shared" ref="AD171:AG171" si="2910">V171/$V171</f>
        <v>1</v>
      </c>
      <c r="AE171" s="71">
        <f t="shared" si="2910"/>
        <v>0.3389382486</v>
      </c>
      <c r="AF171" s="71">
        <f t="shared" si="2910"/>
        <v>5.887381776</v>
      </c>
      <c r="AG171" s="71">
        <f t="shared" si="2910"/>
        <v>0.07127411168</v>
      </c>
      <c r="AH171" s="80">
        <f t="shared" ref="AH171:AK171" si="2911">AD171*COS(Z171)</f>
        <v>1</v>
      </c>
      <c r="AI171" s="80">
        <f t="shared" si="2911"/>
        <v>0.3389382486</v>
      </c>
      <c r="AJ171" s="80">
        <f t="shared" si="2911"/>
        <v>5.887381776</v>
      </c>
      <c r="AK171" s="80">
        <f t="shared" si="2911"/>
        <v>0.07127411168</v>
      </c>
      <c r="AL171" s="80">
        <f t="shared" ref="AL171:AO171" si="2912">AD171*SIN(Z171)</f>
        <v>0</v>
      </c>
      <c r="AM171" s="80">
        <f t="shared" si="2912"/>
        <v>0</v>
      </c>
      <c r="AN171" s="80">
        <f t="shared" si="2912"/>
        <v>0</v>
      </c>
      <c r="AO171" s="80">
        <f t="shared" si="2912"/>
        <v>0</v>
      </c>
      <c r="AP171" s="50">
        <f t="shared" si="41"/>
        <v>0</v>
      </c>
      <c r="AQ171" s="72">
        <f t="shared" si="42"/>
        <v>0</v>
      </c>
      <c r="AR171" s="72">
        <f t="shared" si="43"/>
        <v>0</v>
      </c>
      <c r="AS171" s="72">
        <f t="shared" si="44"/>
        <v>0</v>
      </c>
      <c r="AT171" s="73">
        <f t="shared" si="45"/>
        <v>0.03893693329</v>
      </c>
      <c r="AU171" s="74">
        <f t="shared" si="46"/>
        <v>0.03893693329</v>
      </c>
      <c r="AV171" s="75">
        <f t="shared" si="47"/>
        <v>-0.07787386658</v>
      </c>
      <c r="AW171" s="75">
        <f t="shared" si="48"/>
        <v>0</v>
      </c>
      <c r="AX171" s="75">
        <f t="shared" si="49"/>
        <v>3.141592654</v>
      </c>
      <c r="AY171" s="75">
        <f t="shared" si="50"/>
        <v>0.07787386658</v>
      </c>
      <c r="AZ171" s="50">
        <f t="shared" ref="AZ171:BA171" si="2913">AZ$1*AA171</f>
        <v>0</v>
      </c>
      <c r="BA171" s="50">
        <f t="shared" si="2913"/>
        <v>0</v>
      </c>
      <c r="BB171" s="72">
        <f t="shared" si="52"/>
        <v>0</v>
      </c>
      <c r="BC171" s="72">
        <f t="shared" si="53"/>
        <v>0</v>
      </c>
      <c r="BD171" s="72">
        <f t="shared" si="54"/>
        <v>0</v>
      </c>
      <c r="BE171" s="73">
        <f t="shared" ref="BE171:BF171" si="2914">POWER(AE171,BE$1)</f>
        <v>0.3389382486</v>
      </c>
      <c r="BF171" s="73">
        <f t="shared" si="2914"/>
        <v>5.887381776</v>
      </c>
      <c r="BG171" s="74">
        <f t="shared" si="56"/>
        <v>1.995458868</v>
      </c>
      <c r="BH171" s="75">
        <f t="shared" si="57"/>
        <v>17.95912981</v>
      </c>
      <c r="BI171" s="75">
        <f t="shared" si="58"/>
        <v>0</v>
      </c>
      <c r="BJ171" s="75">
        <f t="shared" si="59"/>
        <v>0</v>
      </c>
      <c r="BK171" s="75">
        <f t="shared" si="60"/>
        <v>17.95912981</v>
      </c>
      <c r="BL171" s="50">
        <f t="shared" si="61"/>
        <v>0</v>
      </c>
      <c r="BM171" s="72">
        <f t="shared" si="62"/>
        <v>0</v>
      </c>
      <c r="BN171" s="72">
        <f t="shared" si="63"/>
        <v>0</v>
      </c>
      <c r="BO171" s="72">
        <f t="shared" si="64"/>
        <v>0</v>
      </c>
      <c r="BP171" s="73">
        <f t="shared" si="65"/>
        <v>0.07127411168</v>
      </c>
      <c r="BQ171" s="74">
        <f t="shared" si="66"/>
        <v>0.07127411168</v>
      </c>
      <c r="BR171" s="75">
        <f t="shared" si="67"/>
        <v>-1.924401015</v>
      </c>
      <c r="BS171" s="75">
        <f t="shared" si="68"/>
        <v>0</v>
      </c>
      <c r="BT171" s="75">
        <f t="shared" si="69"/>
        <v>3.141592654</v>
      </c>
      <c r="BU171" s="75">
        <f t="shared" si="70"/>
        <v>1.924401015</v>
      </c>
      <c r="BV171" s="76">
        <f t="shared" ref="BV171:BW171" si="2915">AV171+BH171+BR171</f>
        <v>15.95685493</v>
      </c>
      <c r="BW171" s="76">
        <f t="shared" si="2915"/>
        <v>0</v>
      </c>
      <c r="BX171" s="76">
        <f t="shared" si="72"/>
        <v>0</v>
      </c>
      <c r="BY171" s="77">
        <f t="shared" si="73"/>
        <v>15.95685493</v>
      </c>
      <c r="BZ171" s="50">
        <f t="shared" ref="BZ171:CA171" si="2916">BZ$1*AA171</f>
        <v>0</v>
      </c>
      <c r="CA171" s="50">
        <f t="shared" si="2916"/>
        <v>0</v>
      </c>
      <c r="CB171" s="72">
        <f t="shared" si="75"/>
        <v>0</v>
      </c>
      <c r="CC171" s="72">
        <f t="shared" si="76"/>
        <v>0</v>
      </c>
      <c r="CD171" s="72">
        <f t="shared" si="77"/>
        <v>0</v>
      </c>
      <c r="CE171" s="73">
        <f t="shared" ref="CE171:CF171" si="2917">POWER(AE171,CE$1)</f>
        <v>0.1148791364</v>
      </c>
      <c r="CF171" s="73">
        <f t="shared" si="2917"/>
        <v>34.66126418</v>
      </c>
      <c r="CG171" s="74">
        <f t="shared" si="79"/>
        <v>3.981856095</v>
      </c>
      <c r="CH171" s="75">
        <f t="shared" si="80"/>
        <v>-3.981856095</v>
      </c>
      <c r="CI171" s="75">
        <f t="shared" si="81"/>
        <v>0</v>
      </c>
      <c r="CJ171" s="75">
        <f t="shared" si="82"/>
        <v>3.141592654</v>
      </c>
      <c r="CK171" s="75">
        <f t="shared" si="83"/>
        <v>3.981856095</v>
      </c>
      <c r="CL171" s="50">
        <f t="shared" si="84"/>
        <v>0</v>
      </c>
      <c r="CM171" s="72">
        <f t="shared" si="85"/>
        <v>0</v>
      </c>
      <c r="CN171" s="72">
        <f t="shared" si="86"/>
        <v>0</v>
      </c>
      <c r="CO171" s="72">
        <f t="shared" si="87"/>
        <v>0</v>
      </c>
      <c r="CP171" s="73">
        <f t="shared" si="88"/>
        <v>204.0640951</v>
      </c>
      <c r="CQ171" s="74">
        <f t="shared" si="89"/>
        <v>204.0640951</v>
      </c>
      <c r="CR171" s="75">
        <f t="shared" si="90"/>
        <v>816.2563802</v>
      </c>
      <c r="CS171" s="75">
        <f t="shared" si="91"/>
        <v>0</v>
      </c>
      <c r="CT171" s="75">
        <f t="shared" si="92"/>
        <v>0</v>
      </c>
      <c r="CU171" s="75">
        <f t="shared" si="93"/>
        <v>816.2563802</v>
      </c>
      <c r="CV171" s="50">
        <f t="shared" si="94"/>
        <v>0</v>
      </c>
      <c r="CW171" s="50">
        <f t="shared" si="95"/>
        <v>0</v>
      </c>
      <c r="CX171" s="72">
        <f t="shared" si="96"/>
        <v>0</v>
      </c>
      <c r="CY171" s="72">
        <f t="shared" si="97"/>
        <v>0</v>
      </c>
      <c r="CZ171" s="72">
        <f t="shared" si="98"/>
        <v>0</v>
      </c>
      <c r="DA171" s="73">
        <f t="shared" si="99"/>
        <v>0.03893693329</v>
      </c>
      <c r="DB171" s="73">
        <f t="shared" si="100"/>
        <v>0.07127411168</v>
      </c>
      <c r="DC171" s="74">
        <f t="shared" si="101"/>
        <v>0.002775195332</v>
      </c>
      <c r="DD171" s="75">
        <f t="shared" si="102"/>
        <v>0.01110078133</v>
      </c>
      <c r="DE171" s="75">
        <f t="shared" si="103"/>
        <v>0</v>
      </c>
      <c r="DF171" s="75">
        <f t="shared" si="104"/>
        <v>0</v>
      </c>
      <c r="DG171" s="75">
        <f t="shared" si="105"/>
        <v>0.01110078133</v>
      </c>
      <c r="DH171" s="50">
        <f t="shared" ref="DH171:DJ171" si="2918">DH$1*AA171</f>
        <v>0</v>
      </c>
      <c r="DI171" s="50">
        <f t="shared" si="2918"/>
        <v>0</v>
      </c>
      <c r="DJ171" s="50">
        <f t="shared" si="2918"/>
        <v>0</v>
      </c>
      <c r="DK171" s="72">
        <f t="shared" si="107"/>
        <v>0</v>
      </c>
      <c r="DL171" s="72">
        <f t="shared" si="108"/>
        <v>0</v>
      </c>
      <c r="DM171" s="72">
        <f t="shared" si="109"/>
        <v>0</v>
      </c>
      <c r="DN171" s="73">
        <f t="shared" ref="DN171:DP171" si="2919">POWER(AE171,DN$1)</f>
        <v>0.3389382486</v>
      </c>
      <c r="DO171" s="73">
        <f t="shared" si="2919"/>
        <v>5.887381776</v>
      </c>
      <c r="DP171" s="73">
        <f t="shared" si="2919"/>
        <v>0.07127411168</v>
      </c>
      <c r="DQ171" s="74">
        <f t="shared" si="111"/>
        <v>0.1422245582</v>
      </c>
      <c r="DR171" s="75">
        <f t="shared" si="112"/>
        <v>-2.560042048</v>
      </c>
      <c r="DS171" s="75">
        <f t="shared" si="113"/>
        <v>0</v>
      </c>
      <c r="DT171" s="75">
        <f t="shared" si="114"/>
        <v>3.141592654</v>
      </c>
      <c r="DU171" s="75">
        <f t="shared" si="115"/>
        <v>2.560042048</v>
      </c>
      <c r="DV171" s="50">
        <f t="shared" si="116"/>
        <v>0</v>
      </c>
      <c r="DW171" s="72">
        <f t="shared" si="117"/>
        <v>0</v>
      </c>
      <c r="DX171" s="72">
        <f t="shared" si="118"/>
        <v>0</v>
      </c>
      <c r="DY171" s="72">
        <f t="shared" si="119"/>
        <v>0</v>
      </c>
      <c r="DZ171" s="73">
        <f t="shared" si="120"/>
        <v>0.005079998995</v>
      </c>
      <c r="EA171" s="74">
        <f t="shared" si="121"/>
        <v>0.005079998995</v>
      </c>
      <c r="EB171" s="75">
        <f t="shared" si="122"/>
        <v>0.1371599729</v>
      </c>
      <c r="EC171" s="75">
        <f t="shared" si="123"/>
        <v>0</v>
      </c>
      <c r="ED171" s="75">
        <f t="shared" si="124"/>
        <v>0</v>
      </c>
      <c r="EE171" s="75">
        <f t="shared" si="125"/>
        <v>0.1371599729</v>
      </c>
      <c r="EF171" s="76">
        <f t="shared" ref="EF171:EG171" si="2920">CH171+CR171+DD171+DR171+EB171</f>
        <v>809.8627428</v>
      </c>
      <c r="EG171" s="76">
        <f t="shared" si="2920"/>
        <v>0</v>
      </c>
      <c r="EH171" s="76">
        <f t="shared" si="127"/>
        <v>0</v>
      </c>
      <c r="EI171" s="77">
        <f t="shared" si="128"/>
        <v>809.8627428</v>
      </c>
      <c r="EJ171" s="50">
        <f t="shared" si="129"/>
        <v>0</v>
      </c>
      <c r="EK171" s="72">
        <f t="shared" si="130"/>
        <v>0</v>
      </c>
      <c r="EL171" s="72">
        <f t="shared" si="131"/>
        <v>0</v>
      </c>
      <c r="EM171" s="72">
        <f t="shared" si="132"/>
        <v>0</v>
      </c>
      <c r="EN171" s="73">
        <f t="shared" si="133"/>
        <v>28.45808748</v>
      </c>
      <c r="EO171" s="74">
        <f t="shared" si="134"/>
        <v>28.45808748</v>
      </c>
      <c r="EP171" s="75">
        <f t="shared" si="135"/>
        <v>147.8725602</v>
      </c>
      <c r="EQ171" s="75">
        <f t="shared" si="136"/>
        <v>0</v>
      </c>
      <c r="ER171" s="75">
        <f t="shared" si="137"/>
        <v>0</v>
      </c>
      <c r="ES171" s="75">
        <f t="shared" si="138"/>
        <v>147.8725602</v>
      </c>
      <c r="ET171" s="76">
        <f t="shared" ref="ET171:EU171" si="2921">BV171+EP171</f>
        <v>163.8294151</v>
      </c>
      <c r="EU171" s="76">
        <f t="shared" si="2921"/>
        <v>0</v>
      </c>
      <c r="EV171" s="76">
        <f t="shared" si="140"/>
        <v>0</v>
      </c>
      <c r="EW171" s="77">
        <f t="shared" si="141"/>
        <v>163.8294151</v>
      </c>
      <c r="EX171" s="50">
        <f t="shared" si="142"/>
        <v>0</v>
      </c>
      <c r="EY171" s="72">
        <f t="shared" si="143"/>
        <v>0</v>
      </c>
      <c r="EZ171" s="72">
        <f t="shared" si="144"/>
        <v>0</v>
      </c>
      <c r="FA171" s="72">
        <f t="shared" si="145"/>
        <v>0</v>
      </c>
      <c r="FB171" s="73">
        <f t="shared" si="146"/>
        <v>5.471805189</v>
      </c>
      <c r="FC171" s="74">
        <f t="shared" si="147"/>
        <v>5.471805189</v>
      </c>
      <c r="FD171" s="75">
        <f t="shared" si="148"/>
        <v>1.447658219</v>
      </c>
      <c r="FE171" s="75">
        <f t="shared" si="149"/>
        <v>0</v>
      </c>
      <c r="FF171" s="75">
        <f t="shared" si="150"/>
        <v>0</v>
      </c>
      <c r="FG171" s="75">
        <f t="shared" si="151"/>
        <v>1.447658219</v>
      </c>
      <c r="FH171" s="50">
        <f t="shared" si="152"/>
        <v>0</v>
      </c>
      <c r="FI171" s="72">
        <f t="shared" si="153"/>
        <v>0</v>
      </c>
      <c r="FJ171" s="72">
        <f t="shared" si="154"/>
        <v>0</v>
      </c>
      <c r="FK171" s="72">
        <f t="shared" si="155"/>
        <v>0</v>
      </c>
      <c r="FL171" s="73">
        <f t="shared" si="156"/>
        <v>0.1148791364</v>
      </c>
      <c r="FM171" s="74">
        <f t="shared" si="157"/>
        <v>0.1148791364</v>
      </c>
      <c r="FN171" s="75">
        <f t="shared" si="158"/>
        <v>-0.1148791364</v>
      </c>
      <c r="FO171" s="75">
        <f t="shared" si="159"/>
        <v>0</v>
      </c>
      <c r="FP171" s="75">
        <f t="shared" si="160"/>
        <v>3.141592654</v>
      </c>
      <c r="FQ171" s="75">
        <f t="shared" si="161"/>
        <v>0.1148791364</v>
      </c>
      <c r="FR171" s="76">
        <f t="shared" si="162"/>
        <v>17.54726619</v>
      </c>
      <c r="FS171" s="76">
        <f t="shared" si="163"/>
        <v>0</v>
      </c>
      <c r="FT171" s="76">
        <f t="shared" si="164"/>
        <v>0</v>
      </c>
      <c r="FU171" s="77">
        <f t="shared" si="165"/>
        <v>17.54726619</v>
      </c>
      <c r="FV171" s="50">
        <f t="shared" si="166"/>
        <v>0</v>
      </c>
      <c r="FW171" s="50">
        <f t="shared" si="167"/>
        <v>0</v>
      </c>
      <c r="FX171" s="72">
        <f t="shared" si="168"/>
        <v>0</v>
      </c>
      <c r="FY171" s="72">
        <f t="shared" si="169"/>
        <v>0</v>
      </c>
      <c r="FZ171" s="72">
        <f t="shared" si="170"/>
        <v>0</v>
      </c>
      <c r="GA171" s="73">
        <f t="shared" si="171"/>
        <v>17.54726619</v>
      </c>
      <c r="GB171" s="73">
        <f t="shared" si="172"/>
        <v>0.6907707821</v>
      </c>
      <c r="GC171" s="74">
        <f t="shared" si="173"/>
        <v>12.12113879</v>
      </c>
      <c r="GD171" s="75">
        <f t="shared" si="174"/>
        <v>1.346793199</v>
      </c>
      <c r="GE171" s="75">
        <f t="shared" si="175"/>
        <v>0</v>
      </c>
      <c r="GF171" s="75">
        <f t="shared" si="176"/>
        <v>0</v>
      </c>
      <c r="GG171" s="75">
        <f t="shared" si="177"/>
        <v>1.346793199</v>
      </c>
      <c r="GH171" s="78">
        <f t="shared" si="178"/>
        <v>-0.5</v>
      </c>
      <c r="GI171" s="78">
        <f t="shared" si="179"/>
        <v>-0.8660254038</v>
      </c>
      <c r="GJ171" s="78">
        <f t="shared" si="180"/>
        <v>-2.094395102</v>
      </c>
      <c r="GK171" s="78">
        <f t="shared" si="181"/>
        <v>1</v>
      </c>
      <c r="GL171" s="79">
        <f t="shared" si="182"/>
        <v>-0.5</v>
      </c>
      <c r="GM171" s="79">
        <f t="shared" si="183"/>
        <v>0.8660254038</v>
      </c>
      <c r="GN171" s="79">
        <f t="shared" si="184"/>
        <v>2.094395102</v>
      </c>
      <c r="GO171" s="79">
        <f t="shared" si="185"/>
        <v>1</v>
      </c>
      <c r="GP171" s="50">
        <f t="shared" si="186"/>
        <v>-2.094395102</v>
      </c>
      <c r="GQ171" s="50">
        <f t="shared" si="187"/>
        <v>0</v>
      </c>
      <c r="GR171" s="72">
        <f t="shared" si="188"/>
        <v>-2.094395102</v>
      </c>
      <c r="GS171" s="72">
        <f t="shared" si="189"/>
        <v>-2.094395102</v>
      </c>
      <c r="GT171" s="72">
        <f t="shared" si="190"/>
        <v>-2.094395102</v>
      </c>
      <c r="GU171" s="73">
        <f t="shared" si="191"/>
        <v>1</v>
      </c>
      <c r="GV171" s="73">
        <f t="shared" si="192"/>
        <v>1.447658219</v>
      </c>
      <c r="GW171" s="74">
        <f t="shared" si="193"/>
        <v>1.447658219</v>
      </c>
      <c r="GX171" s="75">
        <f t="shared" si="194"/>
        <v>-0.7238291094</v>
      </c>
      <c r="GY171" s="75">
        <f t="shared" si="195"/>
        <v>-1.253708794</v>
      </c>
      <c r="GZ171" s="75">
        <f t="shared" si="196"/>
        <v>-2.094395102</v>
      </c>
      <c r="HA171" s="75">
        <f t="shared" si="197"/>
        <v>1.447658219</v>
      </c>
      <c r="HB171" s="50">
        <f t="shared" si="198"/>
        <v>2.094395102</v>
      </c>
      <c r="HC171" s="50">
        <f t="shared" si="199"/>
        <v>0</v>
      </c>
      <c r="HD171" s="72">
        <f t="shared" si="200"/>
        <v>2.094395102</v>
      </c>
      <c r="HE171" s="72">
        <f t="shared" si="201"/>
        <v>2.094395102</v>
      </c>
      <c r="HF171" s="72">
        <f t="shared" si="202"/>
        <v>2.094395102</v>
      </c>
      <c r="HG171" s="73">
        <f t="shared" si="203"/>
        <v>1</v>
      </c>
      <c r="HH171" s="73">
        <f t="shared" si="204"/>
        <v>1.346793199</v>
      </c>
      <c r="HI171" s="74">
        <f t="shared" si="205"/>
        <v>1.346793199</v>
      </c>
      <c r="HJ171" s="75">
        <f t="shared" si="206"/>
        <v>-0.6733965995</v>
      </c>
      <c r="HK171" s="75">
        <f t="shared" si="207"/>
        <v>1.166357124</v>
      </c>
      <c r="HL171" s="75">
        <f t="shared" si="208"/>
        <v>2.094395102</v>
      </c>
      <c r="HM171" s="75">
        <f t="shared" si="209"/>
        <v>1.346793199</v>
      </c>
      <c r="HN171" s="50">
        <f t="shared" si="210"/>
        <v>2.094395102</v>
      </c>
      <c r="HO171" s="50">
        <f t="shared" si="211"/>
        <v>0</v>
      </c>
      <c r="HP171" s="72">
        <f t="shared" si="212"/>
        <v>2.094395102</v>
      </c>
      <c r="HQ171" s="72">
        <f t="shared" si="213"/>
        <v>2.094395102</v>
      </c>
      <c r="HR171" s="72">
        <f t="shared" si="214"/>
        <v>2.094395102</v>
      </c>
      <c r="HS171" s="73">
        <f t="shared" si="215"/>
        <v>1</v>
      </c>
      <c r="HT171" s="73">
        <f t="shared" si="216"/>
        <v>1.447658219</v>
      </c>
      <c r="HU171" s="74">
        <f t="shared" si="217"/>
        <v>1.447658219</v>
      </c>
      <c r="HV171" s="75">
        <f t="shared" si="218"/>
        <v>-0.7238291094</v>
      </c>
      <c r="HW171" s="75">
        <f t="shared" si="219"/>
        <v>1.253708794</v>
      </c>
      <c r="HX171" s="75">
        <f t="shared" si="220"/>
        <v>2.094395102</v>
      </c>
      <c r="HY171" s="75">
        <f t="shared" si="221"/>
        <v>1.447658219</v>
      </c>
      <c r="HZ171" s="50">
        <f t="shared" si="222"/>
        <v>-2.094395102</v>
      </c>
      <c r="IA171" s="50">
        <f t="shared" si="223"/>
        <v>0</v>
      </c>
      <c r="IB171" s="72">
        <f t="shared" si="224"/>
        <v>-2.094395102</v>
      </c>
      <c r="IC171" s="72">
        <f t="shared" si="225"/>
        <v>-2.094395102</v>
      </c>
      <c r="ID171" s="72">
        <f t="shared" si="226"/>
        <v>-2.094395102</v>
      </c>
      <c r="IE171" s="73">
        <f t="shared" si="227"/>
        <v>1</v>
      </c>
      <c r="IF171" s="73">
        <f t="shared" si="228"/>
        <v>1.346793199</v>
      </c>
      <c r="IG171" s="74">
        <f t="shared" si="229"/>
        <v>1.346793199</v>
      </c>
      <c r="IH171" s="75">
        <f t="shared" si="230"/>
        <v>-0.6733965995</v>
      </c>
      <c r="II171" s="75">
        <f t="shared" si="231"/>
        <v>-1.166357124</v>
      </c>
      <c r="IJ171" s="75">
        <f t="shared" si="232"/>
        <v>-2.094395102</v>
      </c>
      <c r="IK171" s="75">
        <f t="shared" si="233"/>
        <v>1.346793199</v>
      </c>
    </row>
    <row r="172" ht="12.75" customHeight="1">
      <c r="A172" s="80">
        <f>'Cubic Input'!P176</f>
        <v>0.1421007032</v>
      </c>
      <c r="B172" s="80">
        <f>'Cubic Input'!Q176</f>
        <v>-0.4266805969</v>
      </c>
      <c r="C172" s="80">
        <f>'Cubic Input'!R176</f>
        <v>0.8662708769</v>
      </c>
      <c r="D172" s="80">
        <f>'Cubic Input'!S176</f>
        <v>-0.05581798107</v>
      </c>
      <c r="E172" s="80">
        <f t="shared" ref="E172:H172" si="2922">0</f>
        <v>0</v>
      </c>
      <c r="F172" s="80">
        <f t="shared" si="2922"/>
        <v>0</v>
      </c>
      <c r="G172" s="80">
        <f t="shared" si="2922"/>
        <v>0</v>
      </c>
      <c r="H172" s="81">
        <f t="shared" si="2922"/>
        <v>0</v>
      </c>
      <c r="I172" s="65">
        <f>'Cubic Input'!M176</f>
        <v>0.05639882451</v>
      </c>
      <c r="J172" s="66">
        <f t="shared" si="27"/>
        <v>0.06656910091</v>
      </c>
      <c r="K172" s="66">
        <f t="shared" si="28"/>
        <v>1.468047207</v>
      </c>
      <c r="L172" s="67">
        <f t="shared" si="29"/>
        <v>0.06656910091</v>
      </c>
      <c r="M172" s="67">
        <f t="shared" si="30"/>
        <v>0</v>
      </c>
      <c r="N172" s="68">
        <f t="shared" si="31"/>
        <v>1.468047207</v>
      </c>
      <c r="O172" s="68">
        <f t="shared" si="32"/>
        <v>-1.935344955</v>
      </c>
      <c r="P172" s="69">
        <f t="shared" si="33"/>
        <v>1.468047207</v>
      </c>
      <c r="Q172" s="69">
        <f t="shared" si="34"/>
        <v>1.935344955</v>
      </c>
      <c r="R172" s="70">
        <f t="shared" ref="R172:U172" si="2923">ATAN2(A172,E172)</f>
        <v>0</v>
      </c>
      <c r="S172" s="70">
        <f t="shared" si="2923"/>
        <v>3.141592654</v>
      </c>
      <c r="T172" s="70">
        <f t="shared" si="2923"/>
        <v>0</v>
      </c>
      <c r="U172" s="70">
        <f t="shared" si="2923"/>
        <v>3.141592654</v>
      </c>
      <c r="V172" s="70">
        <f t="shared" ref="V172:Y172" si="2924">SQRT(POWER(A172,2)+POWER(E172,2))</f>
        <v>0.1421007032</v>
      </c>
      <c r="W172" s="70">
        <f t="shared" si="2924"/>
        <v>0.4266805969</v>
      </c>
      <c r="X172" s="70">
        <f t="shared" si="2924"/>
        <v>0.8662708769</v>
      </c>
      <c r="Y172" s="70">
        <f t="shared" si="2924"/>
        <v>0.05581798107</v>
      </c>
      <c r="Z172" s="71">
        <f t="shared" ref="Z172:AC172" si="2925">R172-$R172</f>
        <v>0</v>
      </c>
      <c r="AA172" s="71">
        <f t="shared" si="2925"/>
        <v>3.141592654</v>
      </c>
      <c r="AB172" s="71">
        <f t="shared" si="2925"/>
        <v>0</v>
      </c>
      <c r="AC172" s="71">
        <f t="shared" si="2925"/>
        <v>3.141592654</v>
      </c>
      <c r="AD172" s="71">
        <f t="shared" ref="AD172:AG172" si="2926">V172/$V172</f>
        <v>1</v>
      </c>
      <c r="AE172" s="71">
        <f t="shared" si="2926"/>
        <v>3.002663515</v>
      </c>
      <c r="AF172" s="71">
        <f t="shared" si="2926"/>
        <v>6.096175865</v>
      </c>
      <c r="AG172" s="71">
        <f t="shared" si="2926"/>
        <v>0.3928058048</v>
      </c>
      <c r="AH172" s="80">
        <f t="shared" ref="AH172:AK172" si="2927">AD172*COS(Z172)</f>
        <v>1</v>
      </c>
      <c r="AI172" s="80">
        <f t="shared" si="2927"/>
        <v>-3.002663515</v>
      </c>
      <c r="AJ172" s="80">
        <f t="shared" si="2927"/>
        <v>6.096175865</v>
      </c>
      <c r="AK172" s="80">
        <f t="shared" si="2927"/>
        <v>-0.3928058048</v>
      </c>
      <c r="AL172" s="80">
        <f t="shared" ref="AL172:AO172" si="2928">AD172*SIN(Z172)</f>
        <v>0</v>
      </c>
      <c r="AM172" s="80">
        <f t="shared" si="2928"/>
        <v>0</v>
      </c>
      <c r="AN172" s="80">
        <f t="shared" si="2928"/>
        <v>0</v>
      </c>
      <c r="AO172" s="80">
        <f t="shared" si="2928"/>
        <v>0</v>
      </c>
      <c r="AP172" s="50">
        <f t="shared" si="41"/>
        <v>9.424777961</v>
      </c>
      <c r="AQ172" s="72">
        <f t="shared" si="42"/>
        <v>9.424777961</v>
      </c>
      <c r="AR172" s="72">
        <f t="shared" si="43"/>
        <v>3.141592654</v>
      </c>
      <c r="AS172" s="72">
        <f t="shared" si="44"/>
        <v>3.141592654</v>
      </c>
      <c r="AT172" s="73">
        <f t="shared" si="45"/>
        <v>27.07197878</v>
      </c>
      <c r="AU172" s="74">
        <f t="shared" si="46"/>
        <v>27.07197878</v>
      </c>
      <c r="AV172" s="75">
        <f t="shared" si="47"/>
        <v>54.14395756</v>
      </c>
      <c r="AW172" s="75">
        <f t="shared" si="48"/>
        <v>0</v>
      </c>
      <c r="AX172" s="75">
        <f t="shared" si="49"/>
        <v>0</v>
      </c>
      <c r="AY172" s="75">
        <f t="shared" si="50"/>
        <v>54.14395756</v>
      </c>
      <c r="AZ172" s="50">
        <f t="shared" ref="AZ172:BA172" si="2929">AZ$1*AA172</f>
        <v>3.141592654</v>
      </c>
      <c r="BA172" s="50">
        <f t="shared" si="2929"/>
        <v>0</v>
      </c>
      <c r="BB172" s="72">
        <f t="shared" si="52"/>
        <v>3.141592654</v>
      </c>
      <c r="BC172" s="72">
        <f t="shared" si="53"/>
        <v>3.141592654</v>
      </c>
      <c r="BD172" s="72">
        <f t="shared" si="54"/>
        <v>3.141592654</v>
      </c>
      <c r="BE172" s="73">
        <f t="shared" ref="BE172:BF172" si="2930">POWER(AE172,BE$1)</f>
        <v>3.002663515</v>
      </c>
      <c r="BF172" s="73">
        <f t="shared" si="2930"/>
        <v>6.096175865</v>
      </c>
      <c r="BG172" s="74">
        <f t="shared" si="56"/>
        <v>18.30476485</v>
      </c>
      <c r="BH172" s="75">
        <f t="shared" si="57"/>
        <v>-164.7428837</v>
      </c>
      <c r="BI172" s="75">
        <f t="shared" si="58"/>
        <v>0</v>
      </c>
      <c r="BJ172" s="75">
        <f t="shared" si="59"/>
        <v>3.141592654</v>
      </c>
      <c r="BK172" s="75">
        <f t="shared" si="60"/>
        <v>164.7428837</v>
      </c>
      <c r="BL172" s="50">
        <f t="shared" si="61"/>
        <v>3.141592654</v>
      </c>
      <c r="BM172" s="72">
        <f t="shared" si="62"/>
        <v>3.141592654</v>
      </c>
      <c r="BN172" s="72">
        <f t="shared" si="63"/>
        <v>3.141592654</v>
      </c>
      <c r="BO172" s="72">
        <f t="shared" si="64"/>
        <v>3.141592654</v>
      </c>
      <c r="BP172" s="73">
        <f t="shared" si="65"/>
        <v>0.3928058048</v>
      </c>
      <c r="BQ172" s="74">
        <f t="shared" si="66"/>
        <v>0.3928058048</v>
      </c>
      <c r="BR172" s="75">
        <f t="shared" si="67"/>
        <v>10.60575673</v>
      </c>
      <c r="BS172" s="75">
        <f t="shared" si="68"/>
        <v>0</v>
      </c>
      <c r="BT172" s="75">
        <f t="shared" si="69"/>
        <v>0</v>
      </c>
      <c r="BU172" s="75">
        <f t="shared" si="70"/>
        <v>10.60575673</v>
      </c>
      <c r="BV172" s="76">
        <f t="shared" ref="BV172:BW172" si="2931">AV172+BH172+BR172</f>
        <v>-99.99316937</v>
      </c>
      <c r="BW172" s="76">
        <f t="shared" si="2931"/>
        <v>0</v>
      </c>
      <c r="BX172" s="76">
        <f t="shared" si="72"/>
        <v>3.141592654</v>
      </c>
      <c r="BY172" s="77">
        <f t="shared" si="73"/>
        <v>99.99316937</v>
      </c>
      <c r="BZ172" s="50">
        <f t="shared" ref="BZ172:CA172" si="2932">BZ$1*AA172</f>
        <v>6.283185307</v>
      </c>
      <c r="CA172" s="50">
        <f t="shared" si="2932"/>
        <v>0</v>
      </c>
      <c r="CB172" s="72">
        <f t="shared" si="75"/>
        <v>6.283185307</v>
      </c>
      <c r="CC172" s="72">
        <f t="shared" si="76"/>
        <v>0</v>
      </c>
      <c r="CD172" s="72">
        <f t="shared" si="77"/>
        <v>0</v>
      </c>
      <c r="CE172" s="73">
        <f t="shared" ref="CE172:CF172" si="2933">POWER(AE172,CE$1)</f>
        <v>9.015988186</v>
      </c>
      <c r="CF172" s="73">
        <f t="shared" si="2933"/>
        <v>37.16336017</v>
      </c>
      <c r="CG172" s="74">
        <f t="shared" si="79"/>
        <v>335.0644163</v>
      </c>
      <c r="CH172" s="75">
        <f t="shared" si="80"/>
        <v>-335.0644163</v>
      </c>
      <c r="CI172" s="75">
        <f t="shared" si="81"/>
        <v>0</v>
      </c>
      <c r="CJ172" s="75">
        <f t="shared" si="82"/>
        <v>3.141592654</v>
      </c>
      <c r="CK172" s="75">
        <f t="shared" si="83"/>
        <v>335.0644163</v>
      </c>
      <c r="CL172" s="50">
        <f t="shared" si="84"/>
        <v>0</v>
      </c>
      <c r="CM172" s="72">
        <f t="shared" si="85"/>
        <v>0</v>
      </c>
      <c r="CN172" s="72">
        <f t="shared" si="86"/>
        <v>0</v>
      </c>
      <c r="CO172" s="72">
        <f t="shared" si="87"/>
        <v>0</v>
      </c>
      <c r="CP172" s="73">
        <f t="shared" si="88"/>
        <v>226.5543793</v>
      </c>
      <c r="CQ172" s="74">
        <f t="shared" si="89"/>
        <v>226.5543793</v>
      </c>
      <c r="CR172" s="75">
        <f t="shared" si="90"/>
        <v>906.2175173</v>
      </c>
      <c r="CS172" s="75">
        <f t="shared" si="91"/>
        <v>0</v>
      </c>
      <c r="CT172" s="75">
        <f t="shared" si="92"/>
        <v>0</v>
      </c>
      <c r="CU172" s="75">
        <f t="shared" si="93"/>
        <v>906.2175173</v>
      </c>
      <c r="CV172" s="50">
        <f t="shared" si="94"/>
        <v>9.424777961</v>
      </c>
      <c r="CW172" s="50">
        <f t="shared" si="95"/>
        <v>3.141592654</v>
      </c>
      <c r="CX172" s="72">
        <f t="shared" si="96"/>
        <v>12.56637061</v>
      </c>
      <c r="CY172" s="72">
        <f t="shared" si="97"/>
        <v>0</v>
      </c>
      <c r="CZ172" s="72">
        <f t="shared" si="98"/>
        <v>0</v>
      </c>
      <c r="DA172" s="73">
        <f t="shared" si="99"/>
        <v>27.07197878</v>
      </c>
      <c r="DB172" s="73">
        <f t="shared" si="100"/>
        <v>0.3928058048</v>
      </c>
      <c r="DC172" s="74">
        <f t="shared" si="101"/>
        <v>10.63403041</v>
      </c>
      <c r="DD172" s="75">
        <f t="shared" si="102"/>
        <v>42.53612165</v>
      </c>
      <c r="DE172" s="75">
        <f t="shared" si="103"/>
        <v>0</v>
      </c>
      <c r="DF172" s="75">
        <f t="shared" si="104"/>
        <v>0</v>
      </c>
      <c r="DG172" s="75">
        <f t="shared" si="105"/>
        <v>42.53612165</v>
      </c>
      <c r="DH172" s="50">
        <f t="shared" ref="DH172:DJ172" si="2934">DH$1*AA172</f>
        <v>3.141592654</v>
      </c>
      <c r="DI172" s="50">
        <f t="shared" si="2934"/>
        <v>0</v>
      </c>
      <c r="DJ172" s="50">
        <f t="shared" si="2934"/>
        <v>3.141592654</v>
      </c>
      <c r="DK172" s="72">
        <f t="shared" si="107"/>
        <v>6.283185307</v>
      </c>
      <c r="DL172" s="72">
        <f t="shared" si="108"/>
        <v>0</v>
      </c>
      <c r="DM172" s="72">
        <f t="shared" si="109"/>
        <v>0</v>
      </c>
      <c r="DN172" s="73">
        <f t="shared" ref="DN172:DP172" si="2935">POWER(AE172,DN$1)</f>
        <v>3.002663515</v>
      </c>
      <c r="DO172" s="73">
        <f t="shared" si="2935"/>
        <v>6.096175865</v>
      </c>
      <c r="DP172" s="73">
        <f t="shared" si="2935"/>
        <v>0.3928058048</v>
      </c>
      <c r="DQ172" s="74">
        <f t="shared" si="111"/>
        <v>7.190217889</v>
      </c>
      <c r="DR172" s="75">
        <f t="shared" si="112"/>
        <v>-129.423922</v>
      </c>
      <c r="DS172" s="75">
        <f t="shared" si="113"/>
        <v>0</v>
      </c>
      <c r="DT172" s="75">
        <f t="shared" si="114"/>
        <v>3.141592654</v>
      </c>
      <c r="DU172" s="75">
        <f t="shared" si="115"/>
        <v>129.423922</v>
      </c>
      <c r="DV172" s="50">
        <f t="shared" si="116"/>
        <v>6.283185307</v>
      </c>
      <c r="DW172" s="72">
        <f t="shared" si="117"/>
        <v>6.283185307</v>
      </c>
      <c r="DX172" s="72">
        <f t="shared" si="118"/>
        <v>0</v>
      </c>
      <c r="DY172" s="72">
        <f t="shared" si="119"/>
        <v>0</v>
      </c>
      <c r="DZ172" s="73">
        <f t="shared" si="120"/>
        <v>0.1542964003</v>
      </c>
      <c r="EA172" s="74">
        <f t="shared" si="121"/>
        <v>0.1542964003</v>
      </c>
      <c r="EB172" s="75">
        <f t="shared" si="122"/>
        <v>4.166002808</v>
      </c>
      <c r="EC172" s="75">
        <f t="shared" si="123"/>
        <v>0</v>
      </c>
      <c r="ED172" s="75">
        <f t="shared" si="124"/>
        <v>0</v>
      </c>
      <c r="EE172" s="75">
        <f t="shared" si="125"/>
        <v>4.166002808</v>
      </c>
      <c r="EF172" s="76">
        <f t="shared" ref="EF172:EG172" si="2936">CH172+CR172+DD172+DR172+EB172</f>
        <v>488.4313035</v>
      </c>
      <c r="EG172" s="76">
        <f t="shared" si="2936"/>
        <v>0</v>
      </c>
      <c r="EH172" s="76">
        <f t="shared" si="127"/>
        <v>0</v>
      </c>
      <c r="EI172" s="77">
        <f t="shared" si="128"/>
        <v>488.4313035</v>
      </c>
      <c r="EJ172" s="50">
        <f t="shared" si="129"/>
        <v>0</v>
      </c>
      <c r="EK172" s="72">
        <f t="shared" si="130"/>
        <v>0</v>
      </c>
      <c r="EL172" s="72">
        <f t="shared" si="131"/>
        <v>0</v>
      </c>
      <c r="EM172" s="72">
        <f t="shared" si="132"/>
        <v>0</v>
      </c>
      <c r="EN172" s="73">
        <f t="shared" si="133"/>
        <v>22.10048197</v>
      </c>
      <c r="EO172" s="74">
        <f t="shared" si="134"/>
        <v>22.10048197</v>
      </c>
      <c r="EP172" s="75">
        <f t="shared" si="135"/>
        <v>114.837473</v>
      </c>
      <c r="EQ172" s="75">
        <f t="shared" si="136"/>
        <v>0</v>
      </c>
      <c r="ER172" s="75">
        <f t="shared" si="137"/>
        <v>0</v>
      </c>
      <c r="ES172" s="75">
        <f t="shared" si="138"/>
        <v>114.837473</v>
      </c>
      <c r="ET172" s="76">
        <f t="shared" ref="ET172:EU172" si="2937">BV172+EP172</f>
        <v>14.84430358</v>
      </c>
      <c r="EU172" s="76">
        <f t="shared" si="2937"/>
        <v>0</v>
      </c>
      <c r="EV172" s="76">
        <f t="shared" si="140"/>
        <v>0</v>
      </c>
      <c r="EW172" s="77">
        <f t="shared" si="141"/>
        <v>14.84430358</v>
      </c>
      <c r="EX172" s="50">
        <f t="shared" si="142"/>
        <v>0</v>
      </c>
      <c r="EY172" s="72">
        <f t="shared" si="143"/>
        <v>0</v>
      </c>
      <c r="EZ172" s="72">
        <f t="shared" si="144"/>
        <v>0</v>
      </c>
      <c r="FA172" s="72">
        <f t="shared" si="145"/>
        <v>0</v>
      </c>
      <c r="FB172" s="73">
        <f t="shared" si="146"/>
        <v>2.457649482</v>
      </c>
      <c r="FC172" s="74">
        <f t="shared" si="147"/>
        <v>2.457649482</v>
      </c>
      <c r="FD172" s="75">
        <f t="shared" si="148"/>
        <v>0.6502125622</v>
      </c>
      <c r="FE172" s="75">
        <f t="shared" si="149"/>
        <v>0</v>
      </c>
      <c r="FF172" s="75">
        <f t="shared" si="150"/>
        <v>0</v>
      </c>
      <c r="FG172" s="75">
        <f t="shared" si="151"/>
        <v>0.6502125622</v>
      </c>
      <c r="FH172" s="50">
        <f t="shared" si="152"/>
        <v>6.283185307</v>
      </c>
      <c r="FI172" s="72">
        <f t="shared" si="153"/>
        <v>6.283185307</v>
      </c>
      <c r="FJ172" s="72">
        <f t="shared" si="154"/>
        <v>0</v>
      </c>
      <c r="FK172" s="72">
        <f t="shared" si="155"/>
        <v>0</v>
      </c>
      <c r="FL172" s="73">
        <f t="shared" si="156"/>
        <v>9.015988186</v>
      </c>
      <c r="FM172" s="74">
        <f t="shared" si="157"/>
        <v>9.015988186</v>
      </c>
      <c r="FN172" s="75">
        <f t="shared" si="158"/>
        <v>-9.015988186</v>
      </c>
      <c r="FO172" s="75">
        <f t="shared" si="159"/>
        <v>0</v>
      </c>
      <c r="FP172" s="75">
        <f t="shared" si="160"/>
        <v>3.141592654</v>
      </c>
      <c r="FQ172" s="75">
        <f t="shared" si="161"/>
        <v>9.015988186</v>
      </c>
      <c r="FR172" s="76">
        <f t="shared" si="162"/>
        <v>9.272539407</v>
      </c>
      <c r="FS172" s="76">
        <f t="shared" si="163"/>
        <v>0</v>
      </c>
      <c r="FT172" s="76">
        <f t="shared" si="164"/>
        <v>0</v>
      </c>
      <c r="FU172" s="77">
        <f t="shared" si="165"/>
        <v>9.272539407</v>
      </c>
      <c r="FV172" s="50">
        <f t="shared" si="166"/>
        <v>0</v>
      </c>
      <c r="FW172" s="50">
        <f t="shared" si="167"/>
        <v>0</v>
      </c>
      <c r="FX172" s="72">
        <f t="shared" si="168"/>
        <v>0</v>
      </c>
      <c r="FY172" s="72">
        <f t="shared" si="169"/>
        <v>0</v>
      </c>
      <c r="FZ172" s="72">
        <f t="shared" si="170"/>
        <v>0</v>
      </c>
      <c r="GA172" s="73">
        <f t="shared" si="171"/>
        <v>9.272539407</v>
      </c>
      <c r="GB172" s="73">
        <f t="shared" si="172"/>
        <v>1.537958597</v>
      </c>
      <c r="GC172" s="74">
        <f t="shared" si="173"/>
        <v>14.2607817</v>
      </c>
      <c r="GD172" s="75">
        <f t="shared" si="174"/>
        <v>1.5845313</v>
      </c>
      <c r="GE172" s="75">
        <f t="shared" si="175"/>
        <v>0</v>
      </c>
      <c r="GF172" s="75">
        <f t="shared" si="176"/>
        <v>0</v>
      </c>
      <c r="GG172" s="75">
        <f t="shared" si="177"/>
        <v>1.5845313</v>
      </c>
      <c r="GH172" s="78">
        <f t="shared" si="178"/>
        <v>-0.5</v>
      </c>
      <c r="GI172" s="78">
        <f t="shared" si="179"/>
        <v>-0.8660254038</v>
      </c>
      <c r="GJ172" s="78">
        <f t="shared" si="180"/>
        <v>-2.094395102</v>
      </c>
      <c r="GK172" s="78">
        <f t="shared" si="181"/>
        <v>1</v>
      </c>
      <c r="GL172" s="79">
        <f t="shared" si="182"/>
        <v>-0.5</v>
      </c>
      <c r="GM172" s="79">
        <f t="shared" si="183"/>
        <v>0.8660254038</v>
      </c>
      <c r="GN172" s="79">
        <f t="shared" si="184"/>
        <v>2.094395102</v>
      </c>
      <c r="GO172" s="79">
        <f t="shared" si="185"/>
        <v>1</v>
      </c>
      <c r="GP172" s="50">
        <f t="shared" si="186"/>
        <v>-2.094395102</v>
      </c>
      <c r="GQ172" s="50">
        <f t="shared" si="187"/>
        <v>0</v>
      </c>
      <c r="GR172" s="72">
        <f t="shared" si="188"/>
        <v>-2.094395102</v>
      </c>
      <c r="GS172" s="72">
        <f t="shared" si="189"/>
        <v>-2.094395102</v>
      </c>
      <c r="GT172" s="72">
        <f t="shared" si="190"/>
        <v>-2.094395102</v>
      </c>
      <c r="GU172" s="73">
        <f t="shared" si="191"/>
        <v>1</v>
      </c>
      <c r="GV172" s="73">
        <f t="shared" si="192"/>
        <v>0.6502125622</v>
      </c>
      <c r="GW172" s="74">
        <f t="shared" si="193"/>
        <v>0.6502125622</v>
      </c>
      <c r="GX172" s="75">
        <f t="shared" si="194"/>
        <v>-0.3251062811</v>
      </c>
      <c r="GY172" s="75">
        <f t="shared" si="195"/>
        <v>-0.5631005968</v>
      </c>
      <c r="GZ172" s="75">
        <f t="shared" si="196"/>
        <v>-2.094395102</v>
      </c>
      <c r="HA172" s="75">
        <f t="shared" si="197"/>
        <v>0.6502125622</v>
      </c>
      <c r="HB172" s="50">
        <f t="shared" si="198"/>
        <v>2.094395102</v>
      </c>
      <c r="HC172" s="50">
        <f t="shared" si="199"/>
        <v>0</v>
      </c>
      <c r="HD172" s="72">
        <f t="shared" si="200"/>
        <v>2.094395102</v>
      </c>
      <c r="HE172" s="72">
        <f t="shared" si="201"/>
        <v>2.094395102</v>
      </c>
      <c r="HF172" s="72">
        <f t="shared" si="202"/>
        <v>2.094395102</v>
      </c>
      <c r="HG172" s="73">
        <f t="shared" si="203"/>
        <v>1</v>
      </c>
      <c r="HH172" s="73">
        <f t="shared" si="204"/>
        <v>1.5845313</v>
      </c>
      <c r="HI172" s="74">
        <f t="shared" si="205"/>
        <v>1.5845313</v>
      </c>
      <c r="HJ172" s="75">
        <f t="shared" si="206"/>
        <v>-0.7922656499</v>
      </c>
      <c r="HK172" s="75">
        <f t="shared" si="207"/>
        <v>1.372244359</v>
      </c>
      <c r="HL172" s="75">
        <f t="shared" si="208"/>
        <v>2.094395102</v>
      </c>
      <c r="HM172" s="75">
        <f t="shared" si="209"/>
        <v>1.5845313</v>
      </c>
      <c r="HN172" s="50">
        <f t="shared" si="210"/>
        <v>2.094395102</v>
      </c>
      <c r="HO172" s="50">
        <f t="shared" si="211"/>
        <v>0</v>
      </c>
      <c r="HP172" s="72">
        <f t="shared" si="212"/>
        <v>2.094395102</v>
      </c>
      <c r="HQ172" s="72">
        <f t="shared" si="213"/>
        <v>2.094395102</v>
      </c>
      <c r="HR172" s="72">
        <f t="shared" si="214"/>
        <v>2.094395102</v>
      </c>
      <c r="HS172" s="73">
        <f t="shared" si="215"/>
        <v>1</v>
      </c>
      <c r="HT172" s="73">
        <f t="shared" si="216"/>
        <v>0.6502125622</v>
      </c>
      <c r="HU172" s="74">
        <f t="shared" si="217"/>
        <v>0.6502125622</v>
      </c>
      <c r="HV172" s="75">
        <f t="shared" si="218"/>
        <v>-0.3251062811</v>
      </c>
      <c r="HW172" s="75">
        <f t="shared" si="219"/>
        <v>0.5631005968</v>
      </c>
      <c r="HX172" s="75">
        <f t="shared" si="220"/>
        <v>2.094395102</v>
      </c>
      <c r="HY172" s="75">
        <f t="shared" si="221"/>
        <v>0.6502125622</v>
      </c>
      <c r="HZ172" s="50">
        <f t="shared" si="222"/>
        <v>-2.094395102</v>
      </c>
      <c r="IA172" s="50">
        <f t="shared" si="223"/>
        <v>0</v>
      </c>
      <c r="IB172" s="72">
        <f t="shared" si="224"/>
        <v>-2.094395102</v>
      </c>
      <c r="IC172" s="72">
        <f t="shared" si="225"/>
        <v>-2.094395102</v>
      </c>
      <c r="ID172" s="72">
        <f t="shared" si="226"/>
        <v>-2.094395102</v>
      </c>
      <c r="IE172" s="73">
        <f t="shared" si="227"/>
        <v>1</v>
      </c>
      <c r="IF172" s="73">
        <f t="shared" si="228"/>
        <v>1.5845313</v>
      </c>
      <c r="IG172" s="74">
        <f t="shared" si="229"/>
        <v>1.5845313</v>
      </c>
      <c r="IH172" s="75">
        <f t="shared" si="230"/>
        <v>-0.7922656499</v>
      </c>
      <c r="II172" s="75">
        <f t="shared" si="231"/>
        <v>-1.372244359</v>
      </c>
      <c r="IJ172" s="75">
        <f t="shared" si="232"/>
        <v>-2.094395102</v>
      </c>
      <c r="IK172" s="75">
        <f t="shared" si="233"/>
        <v>1.5845313</v>
      </c>
    </row>
    <row r="173" ht="12.75" customHeight="1">
      <c r="A173" s="80">
        <f>'Cubic Input'!P177</f>
        <v>0.1421007032</v>
      </c>
      <c r="B173" s="80">
        <f>'Cubic Input'!Q177</f>
        <v>-0.5162538722</v>
      </c>
      <c r="C173" s="80">
        <f>'Cubic Input'!R177</f>
        <v>0.8501360263</v>
      </c>
      <c r="D173" s="80">
        <f>'Cubic Input'!S177</f>
        <v>-0.05583654715</v>
      </c>
      <c r="E173" s="80">
        <f t="shared" ref="E173:H173" si="2938">0</f>
        <v>0</v>
      </c>
      <c r="F173" s="80">
        <f t="shared" si="2938"/>
        <v>0</v>
      </c>
      <c r="G173" s="80">
        <f t="shared" si="2938"/>
        <v>0</v>
      </c>
      <c r="H173" s="81">
        <f t="shared" si="2938"/>
        <v>0</v>
      </c>
      <c r="I173" s="65">
        <f>'Cubic Input'!M177</f>
        <v>0.0455830637</v>
      </c>
      <c r="J173" s="66">
        <f t="shared" si="27"/>
        <v>0.06847305901</v>
      </c>
      <c r="K173" s="66">
        <f t="shared" si="28"/>
        <v>1.78227057</v>
      </c>
      <c r="L173" s="67">
        <f t="shared" si="29"/>
        <v>0.06847305901</v>
      </c>
      <c r="M173" s="67">
        <f t="shared" si="30"/>
        <v>0</v>
      </c>
      <c r="N173" s="68">
        <f t="shared" si="31"/>
        <v>1.78227057</v>
      </c>
      <c r="O173" s="68">
        <f t="shared" si="32"/>
        <v>-1.600645888</v>
      </c>
      <c r="P173" s="69">
        <f t="shared" si="33"/>
        <v>1.78227057</v>
      </c>
      <c r="Q173" s="69">
        <f t="shared" si="34"/>
        <v>1.600645888</v>
      </c>
      <c r="R173" s="70">
        <f t="shared" ref="R173:U173" si="2939">ATAN2(A173,E173)</f>
        <v>0</v>
      </c>
      <c r="S173" s="70">
        <f t="shared" si="2939"/>
        <v>3.141592654</v>
      </c>
      <c r="T173" s="70">
        <f t="shared" si="2939"/>
        <v>0</v>
      </c>
      <c r="U173" s="70">
        <f t="shared" si="2939"/>
        <v>3.141592654</v>
      </c>
      <c r="V173" s="70">
        <f t="shared" ref="V173:Y173" si="2940">SQRT(POWER(A173,2)+POWER(E173,2))</f>
        <v>0.1421007032</v>
      </c>
      <c r="W173" s="70">
        <f t="shared" si="2940"/>
        <v>0.5162538722</v>
      </c>
      <c r="X173" s="70">
        <f t="shared" si="2940"/>
        <v>0.8501360263</v>
      </c>
      <c r="Y173" s="70">
        <f t="shared" si="2940"/>
        <v>0.05583654715</v>
      </c>
      <c r="Z173" s="71">
        <f t="shared" ref="Z173:AC173" si="2941">R173-$R173</f>
        <v>0</v>
      </c>
      <c r="AA173" s="71">
        <f t="shared" si="2941"/>
        <v>3.141592654</v>
      </c>
      <c r="AB173" s="71">
        <f t="shared" si="2941"/>
        <v>0</v>
      </c>
      <c r="AC173" s="71">
        <f t="shared" si="2941"/>
        <v>3.141592654</v>
      </c>
      <c r="AD173" s="71">
        <f t="shared" ref="AD173:AG173" si="2942">V173/$V173</f>
        <v>1</v>
      </c>
      <c r="AE173" s="71">
        <f t="shared" si="2942"/>
        <v>3.633014199</v>
      </c>
      <c r="AF173" s="71">
        <f t="shared" si="2942"/>
        <v>5.98263068</v>
      </c>
      <c r="AG173" s="71">
        <f t="shared" si="2942"/>
        <v>0.3929364592</v>
      </c>
      <c r="AH173" s="80">
        <f t="shared" ref="AH173:AK173" si="2943">AD173*COS(Z173)</f>
        <v>1</v>
      </c>
      <c r="AI173" s="80">
        <f t="shared" si="2943"/>
        <v>-3.633014199</v>
      </c>
      <c r="AJ173" s="80">
        <f t="shared" si="2943"/>
        <v>5.98263068</v>
      </c>
      <c r="AK173" s="80">
        <f t="shared" si="2943"/>
        <v>-0.3929364592</v>
      </c>
      <c r="AL173" s="80">
        <f t="shared" ref="AL173:AO173" si="2944">AD173*SIN(Z173)</f>
        <v>0</v>
      </c>
      <c r="AM173" s="80">
        <f t="shared" si="2944"/>
        <v>0</v>
      </c>
      <c r="AN173" s="80">
        <f t="shared" si="2944"/>
        <v>0</v>
      </c>
      <c r="AO173" s="80">
        <f t="shared" si="2944"/>
        <v>0</v>
      </c>
      <c r="AP173" s="50">
        <f t="shared" si="41"/>
        <v>9.424777961</v>
      </c>
      <c r="AQ173" s="72">
        <f t="shared" si="42"/>
        <v>9.424777961</v>
      </c>
      <c r="AR173" s="72">
        <f t="shared" si="43"/>
        <v>3.141592654</v>
      </c>
      <c r="AS173" s="72">
        <f t="shared" si="44"/>
        <v>3.141592654</v>
      </c>
      <c r="AT173" s="73">
        <f t="shared" si="45"/>
        <v>47.95139936</v>
      </c>
      <c r="AU173" s="74">
        <f t="shared" si="46"/>
        <v>47.95139936</v>
      </c>
      <c r="AV173" s="75">
        <f t="shared" si="47"/>
        <v>95.90279872</v>
      </c>
      <c r="AW173" s="75">
        <f t="shared" si="48"/>
        <v>0</v>
      </c>
      <c r="AX173" s="75">
        <f t="shared" si="49"/>
        <v>0</v>
      </c>
      <c r="AY173" s="75">
        <f t="shared" si="50"/>
        <v>95.90279872</v>
      </c>
      <c r="AZ173" s="50">
        <f t="shared" ref="AZ173:BA173" si="2945">AZ$1*AA173</f>
        <v>3.141592654</v>
      </c>
      <c r="BA173" s="50">
        <f t="shared" si="2945"/>
        <v>0</v>
      </c>
      <c r="BB173" s="72">
        <f t="shared" si="52"/>
        <v>3.141592654</v>
      </c>
      <c r="BC173" s="72">
        <f t="shared" si="53"/>
        <v>3.141592654</v>
      </c>
      <c r="BD173" s="72">
        <f t="shared" si="54"/>
        <v>3.141592654</v>
      </c>
      <c r="BE173" s="73">
        <f t="shared" ref="BE173:BF173" si="2946">POWER(AE173,BE$1)</f>
        <v>3.633014199</v>
      </c>
      <c r="BF173" s="73">
        <f t="shared" si="2946"/>
        <v>5.98263068</v>
      </c>
      <c r="BG173" s="74">
        <f t="shared" si="56"/>
        <v>21.73498221</v>
      </c>
      <c r="BH173" s="75">
        <f t="shared" si="57"/>
        <v>-195.6148399</v>
      </c>
      <c r="BI173" s="75">
        <f t="shared" si="58"/>
        <v>0</v>
      </c>
      <c r="BJ173" s="75">
        <f t="shared" si="59"/>
        <v>3.141592654</v>
      </c>
      <c r="BK173" s="75">
        <f t="shared" si="60"/>
        <v>195.6148399</v>
      </c>
      <c r="BL173" s="50">
        <f t="shared" si="61"/>
        <v>3.141592654</v>
      </c>
      <c r="BM173" s="72">
        <f t="shared" si="62"/>
        <v>3.141592654</v>
      </c>
      <c r="BN173" s="72">
        <f t="shared" si="63"/>
        <v>3.141592654</v>
      </c>
      <c r="BO173" s="72">
        <f t="shared" si="64"/>
        <v>3.141592654</v>
      </c>
      <c r="BP173" s="73">
        <f t="shared" si="65"/>
        <v>0.3929364592</v>
      </c>
      <c r="BQ173" s="74">
        <f t="shared" si="66"/>
        <v>0.3929364592</v>
      </c>
      <c r="BR173" s="75">
        <f t="shared" si="67"/>
        <v>10.6092844</v>
      </c>
      <c r="BS173" s="75">
        <f t="shared" si="68"/>
        <v>0</v>
      </c>
      <c r="BT173" s="75">
        <f t="shared" si="69"/>
        <v>0</v>
      </c>
      <c r="BU173" s="75">
        <f t="shared" si="70"/>
        <v>10.6092844</v>
      </c>
      <c r="BV173" s="76">
        <f t="shared" ref="BV173:BW173" si="2947">AV173+BH173+BR173</f>
        <v>-89.10275674</v>
      </c>
      <c r="BW173" s="76">
        <f t="shared" si="2947"/>
        <v>0</v>
      </c>
      <c r="BX173" s="76">
        <f t="shared" si="72"/>
        <v>3.141592654</v>
      </c>
      <c r="BY173" s="77">
        <f t="shared" si="73"/>
        <v>89.10275674</v>
      </c>
      <c r="BZ173" s="50">
        <f t="shared" ref="BZ173:CA173" si="2948">BZ$1*AA173</f>
        <v>6.283185307</v>
      </c>
      <c r="CA173" s="50">
        <f t="shared" si="2948"/>
        <v>0</v>
      </c>
      <c r="CB173" s="72">
        <f t="shared" si="75"/>
        <v>6.283185307</v>
      </c>
      <c r="CC173" s="72">
        <f t="shared" si="76"/>
        <v>0</v>
      </c>
      <c r="CD173" s="72">
        <f t="shared" si="77"/>
        <v>0</v>
      </c>
      <c r="CE173" s="73">
        <f t="shared" ref="CE173:CF173" si="2949">POWER(AE173,CE$1)</f>
        <v>13.19879217</v>
      </c>
      <c r="CF173" s="73">
        <f t="shared" si="2949"/>
        <v>35.79186985</v>
      </c>
      <c r="CG173" s="74">
        <f t="shared" si="79"/>
        <v>472.4094515</v>
      </c>
      <c r="CH173" s="75">
        <f t="shared" si="80"/>
        <v>-472.4094515</v>
      </c>
      <c r="CI173" s="75">
        <f t="shared" si="81"/>
        <v>0</v>
      </c>
      <c r="CJ173" s="75">
        <f t="shared" si="82"/>
        <v>3.141592654</v>
      </c>
      <c r="CK173" s="75">
        <f t="shared" si="83"/>
        <v>472.4094515</v>
      </c>
      <c r="CL173" s="50">
        <f t="shared" si="84"/>
        <v>0</v>
      </c>
      <c r="CM173" s="72">
        <f t="shared" si="85"/>
        <v>0</v>
      </c>
      <c r="CN173" s="72">
        <f t="shared" si="86"/>
        <v>0</v>
      </c>
      <c r="CO173" s="72">
        <f t="shared" si="87"/>
        <v>0</v>
      </c>
      <c r="CP173" s="73">
        <f t="shared" si="88"/>
        <v>214.1295387</v>
      </c>
      <c r="CQ173" s="74">
        <f t="shared" si="89"/>
        <v>214.1295387</v>
      </c>
      <c r="CR173" s="75">
        <f t="shared" si="90"/>
        <v>856.5181546</v>
      </c>
      <c r="CS173" s="75">
        <f t="shared" si="91"/>
        <v>0</v>
      </c>
      <c r="CT173" s="75">
        <f t="shared" si="92"/>
        <v>0</v>
      </c>
      <c r="CU173" s="75">
        <f t="shared" si="93"/>
        <v>856.5181546</v>
      </c>
      <c r="CV173" s="50">
        <f t="shared" si="94"/>
        <v>9.424777961</v>
      </c>
      <c r="CW173" s="50">
        <f t="shared" si="95"/>
        <v>3.141592654</v>
      </c>
      <c r="CX173" s="72">
        <f t="shared" si="96"/>
        <v>12.56637061</v>
      </c>
      <c r="CY173" s="72">
        <f t="shared" si="97"/>
        <v>0</v>
      </c>
      <c r="CZ173" s="72">
        <f t="shared" si="98"/>
        <v>0</v>
      </c>
      <c r="DA173" s="73">
        <f t="shared" si="99"/>
        <v>47.95139936</v>
      </c>
      <c r="DB173" s="73">
        <f t="shared" si="100"/>
        <v>0.3929364592</v>
      </c>
      <c r="DC173" s="74">
        <f t="shared" si="101"/>
        <v>18.84185308</v>
      </c>
      <c r="DD173" s="75">
        <f t="shared" si="102"/>
        <v>75.36741231</v>
      </c>
      <c r="DE173" s="75">
        <f t="shared" si="103"/>
        <v>0</v>
      </c>
      <c r="DF173" s="75">
        <f t="shared" si="104"/>
        <v>0</v>
      </c>
      <c r="DG173" s="75">
        <f t="shared" si="105"/>
        <v>75.36741231</v>
      </c>
      <c r="DH173" s="50">
        <f t="shared" ref="DH173:DJ173" si="2950">DH$1*AA173</f>
        <v>3.141592654</v>
      </c>
      <c r="DI173" s="50">
        <f t="shared" si="2950"/>
        <v>0</v>
      </c>
      <c r="DJ173" s="50">
        <f t="shared" si="2950"/>
        <v>3.141592654</v>
      </c>
      <c r="DK173" s="72">
        <f t="shared" si="107"/>
        <v>6.283185307</v>
      </c>
      <c r="DL173" s="72">
        <f t="shared" si="108"/>
        <v>0</v>
      </c>
      <c r="DM173" s="72">
        <f t="shared" si="109"/>
        <v>0</v>
      </c>
      <c r="DN173" s="73">
        <f t="shared" ref="DN173:DP173" si="2951">POWER(AE173,DN$1)</f>
        <v>3.633014199</v>
      </c>
      <c r="DO173" s="73">
        <f t="shared" si="2951"/>
        <v>5.98263068</v>
      </c>
      <c r="DP173" s="73">
        <f t="shared" si="2951"/>
        <v>0.3929364592</v>
      </c>
      <c r="DQ173" s="74">
        <f t="shared" si="111"/>
        <v>8.540466949</v>
      </c>
      <c r="DR173" s="75">
        <f t="shared" si="112"/>
        <v>-153.7284051</v>
      </c>
      <c r="DS173" s="75">
        <f t="shared" si="113"/>
        <v>0</v>
      </c>
      <c r="DT173" s="75">
        <f t="shared" si="114"/>
        <v>3.141592654</v>
      </c>
      <c r="DU173" s="75">
        <f t="shared" si="115"/>
        <v>153.7284051</v>
      </c>
      <c r="DV173" s="50">
        <f t="shared" si="116"/>
        <v>6.283185307</v>
      </c>
      <c r="DW173" s="72">
        <f t="shared" si="117"/>
        <v>6.283185307</v>
      </c>
      <c r="DX173" s="72">
        <f t="shared" si="118"/>
        <v>0</v>
      </c>
      <c r="DY173" s="72">
        <f t="shared" si="119"/>
        <v>0</v>
      </c>
      <c r="DZ173" s="73">
        <f t="shared" si="120"/>
        <v>0.154399061</v>
      </c>
      <c r="EA173" s="74">
        <f t="shared" si="121"/>
        <v>0.154399061</v>
      </c>
      <c r="EB173" s="75">
        <f t="shared" si="122"/>
        <v>4.168774647</v>
      </c>
      <c r="EC173" s="75">
        <f t="shared" si="123"/>
        <v>0</v>
      </c>
      <c r="ED173" s="75">
        <f t="shared" si="124"/>
        <v>0</v>
      </c>
      <c r="EE173" s="75">
        <f t="shared" si="125"/>
        <v>4.168774647</v>
      </c>
      <c r="EF173" s="76">
        <f t="shared" ref="EF173:EG173" si="2952">CH173+CR173+DD173+DR173+EB173</f>
        <v>309.916485</v>
      </c>
      <c r="EG173" s="76">
        <f t="shared" si="2952"/>
        <v>0</v>
      </c>
      <c r="EH173" s="76">
        <f t="shared" si="127"/>
        <v>0</v>
      </c>
      <c r="EI173" s="77">
        <f t="shared" si="128"/>
        <v>309.916485</v>
      </c>
      <c r="EJ173" s="50">
        <f t="shared" si="129"/>
        <v>0</v>
      </c>
      <c r="EK173" s="72">
        <f t="shared" si="130"/>
        <v>0</v>
      </c>
      <c r="EL173" s="72">
        <f t="shared" si="131"/>
        <v>0</v>
      </c>
      <c r="EM173" s="72">
        <f t="shared" si="132"/>
        <v>0</v>
      </c>
      <c r="EN173" s="73">
        <f t="shared" si="133"/>
        <v>17.60444503</v>
      </c>
      <c r="EO173" s="74">
        <f t="shared" si="134"/>
        <v>17.60444503</v>
      </c>
      <c r="EP173" s="75">
        <f t="shared" si="135"/>
        <v>91.47537972</v>
      </c>
      <c r="EQ173" s="75">
        <f t="shared" si="136"/>
        <v>0</v>
      </c>
      <c r="ER173" s="75">
        <f t="shared" si="137"/>
        <v>0</v>
      </c>
      <c r="ES173" s="75">
        <f t="shared" si="138"/>
        <v>91.47537972</v>
      </c>
      <c r="ET173" s="76">
        <f t="shared" ref="ET173:EU173" si="2953">BV173+EP173</f>
        <v>2.372622978</v>
      </c>
      <c r="EU173" s="76">
        <f t="shared" si="2953"/>
        <v>0</v>
      </c>
      <c r="EV173" s="76">
        <f t="shared" si="140"/>
        <v>0</v>
      </c>
      <c r="EW173" s="77">
        <f t="shared" si="141"/>
        <v>2.372622978</v>
      </c>
      <c r="EX173" s="50">
        <f t="shared" si="142"/>
        <v>0</v>
      </c>
      <c r="EY173" s="72">
        <f t="shared" si="143"/>
        <v>0</v>
      </c>
      <c r="EZ173" s="72">
        <f t="shared" si="144"/>
        <v>0</v>
      </c>
      <c r="FA173" s="72">
        <f t="shared" si="145"/>
        <v>0</v>
      </c>
      <c r="FB173" s="73">
        <f t="shared" si="146"/>
        <v>1.333755564</v>
      </c>
      <c r="FC173" s="74">
        <f t="shared" si="147"/>
        <v>1.333755564</v>
      </c>
      <c r="FD173" s="75">
        <f t="shared" si="148"/>
        <v>0.3528674975</v>
      </c>
      <c r="FE173" s="75">
        <f t="shared" si="149"/>
        <v>0</v>
      </c>
      <c r="FF173" s="75">
        <f t="shared" si="150"/>
        <v>0</v>
      </c>
      <c r="FG173" s="75">
        <f t="shared" si="151"/>
        <v>0.3528674975</v>
      </c>
      <c r="FH173" s="50">
        <f t="shared" si="152"/>
        <v>6.283185307</v>
      </c>
      <c r="FI173" s="72">
        <f t="shared" si="153"/>
        <v>6.283185307</v>
      </c>
      <c r="FJ173" s="72">
        <f t="shared" si="154"/>
        <v>0</v>
      </c>
      <c r="FK173" s="72">
        <f t="shared" si="155"/>
        <v>0</v>
      </c>
      <c r="FL173" s="73">
        <f t="shared" si="156"/>
        <v>13.19879217</v>
      </c>
      <c r="FM173" s="74">
        <f t="shared" si="157"/>
        <v>13.19879217</v>
      </c>
      <c r="FN173" s="75">
        <f t="shared" si="158"/>
        <v>-13.19879217</v>
      </c>
      <c r="FO173" s="75">
        <f t="shared" si="159"/>
        <v>0</v>
      </c>
      <c r="FP173" s="75">
        <f t="shared" si="160"/>
        <v>3.141592654</v>
      </c>
      <c r="FQ173" s="75">
        <f t="shared" si="161"/>
        <v>13.19879217</v>
      </c>
      <c r="FR173" s="76">
        <f t="shared" si="162"/>
        <v>4.74909987</v>
      </c>
      <c r="FS173" s="76">
        <f t="shared" si="163"/>
        <v>0</v>
      </c>
      <c r="FT173" s="76">
        <f t="shared" si="164"/>
        <v>0</v>
      </c>
      <c r="FU173" s="77">
        <f t="shared" si="165"/>
        <v>4.74909987</v>
      </c>
      <c r="FV173" s="50">
        <f t="shared" si="166"/>
        <v>0</v>
      </c>
      <c r="FW173" s="50">
        <f t="shared" si="167"/>
        <v>0</v>
      </c>
      <c r="FX173" s="72">
        <f t="shared" si="168"/>
        <v>0</v>
      </c>
      <c r="FY173" s="72">
        <f t="shared" si="169"/>
        <v>0</v>
      </c>
      <c r="FZ173" s="72">
        <f t="shared" si="170"/>
        <v>0</v>
      </c>
      <c r="GA173" s="73">
        <f t="shared" si="171"/>
        <v>4.74909987</v>
      </c>
      <c r="GB173" s="73">
        <f t="shared" si="172"/>
        <v>2.833924936</v>
      </c>
      <c r="GC173" s="74">
        <f t="shared" si="173"/>
        <v>13.45859254</v>
      </c>
      <c r="GD173" s="75">
        <f t="shared" si="174"/>
        <v>1.495399171</v>
      </c>
      <c r="GE173" s="75">
        <f t="shared" si="175"/>
        <v>0</v>
      </c>
      <c r="GF173" s="75">
        <f t="shared" si="176"/>
        <v>0</v>
      </c>
      <c r="GG173" s="75">
        <f t="shared" si="177"/>
        <v>1.495399171</v>
      </c>
      <c r="GH173" s="78">
        <f t="shared" si="178"/>
        <v>-0.5</v>
      </c>
      <c r="GI173" s="78">
        <f t="shared" si="179"/>
        <v>-0.8660254038</v>
      </c>
      <c r="GJ173" s="78">
        <f t="shared" si="180"/>
        <v>-2.094395102</v>
      </c>
      <c r="GK173" s="78">
        <f t="shared" si="181"/>
        <v>1</v>
      </c>
      <c r="GL173" s="79">
        <f t="shared" si="182"/>
        <v>-0.5</v>
      </c>
      <c r="GM173" s="79">
        <f t="shared" si="183"/>
        <v>0.8660254038</v>
      </c>
      <c r="GN173" s="79">
        <f t="shared" si="184"/>
        <v>2.094395102</v>
      </c>
      <c r="GO173" s="79">
        <f t="shared" si="185"/>
        <v>1</v>
      </c>
      <c r="GP173" s="50">
        <f t="shared" si="186"/>
        <v>-2.094395102</v>
      </c>
      <c r="GQ173" s="50">
        <f t="shared" si="187"/>
        <v>0</v>
      </c>
      <c r="GR173" s="72">
        <f t="shared" si="188"/>
        <v>-2.094395102</v>
      </c>
      <c r="GS173" s="72">
        <f t="shared" si="189"/>
        <v>-2.094395102</v>
      </c>
      <c r="GT173" s="72">
        <f t="shared" si="190"/>
        <v>-2.094395102</v>
      </c>
      <c r="GU173" s="73">
        <f t="shared" si="191"/>
        <v>1</v>
      </c>
      <c r="GV173" s="73">
        <f t="shared" si="192"/>
        <v>0.3528674975</v>
      </c>
      <c r="GW173" s="74">
        <f t="shared" si="193"/>
        <v>0.3528674975</v>
      </c>
      <c r="GX173" s="75">
        <f t="shared" si="194"/>
        <v>-0.1764337487</v>
      </c>
      <c r="GY173" s="75">
        <f t="shared" si="195"/>
        <v>-0.305592217</v>
      </c>
      <c r="GZ173" s="75">
        <f t="shared" si="196"/>
        <v>-2.094395102</v>
      </c>
      <c r="HA173" s="75">
        <f t="shared" si="197"/>
        <v>0.3528674975</v>
      </c>
      <c r="HB173" s="50">
        <f t="shared" si="198"/>
        <v>2.094395102</v>
      </c>
      <c r="HC173" s="50">
        <f t="shared" si="199"/>
        <v>0</v>
      </c>
      <c r="HD173" s="72">
        <f t="shared" si="200"/>
        <v>2.094395102</v>
      </c>
      <c r="HE173" s="72">
        <f t="shared" si="201"/>
        <v>2.094395102</v>
      </c>
      <c r="HF173" s="72">
        <f t="shared" si="202"/>
        <v>2.094395102</v>
      </c>
      <c r="HG173" s="73">
        <f t="shared" si="203"/>
        <v>1</v>
      </c>
      <c r="HH173" s="73">
        <f t="shared" si="204"/>
        <v>1.495399171</v>
      </c>
      <c r="HI173" s="74">
        <f t="shared" si="205"/>
        <v>1.495399171</v>
      </c>
      <c r="HJ173" s="75">
        <f t="shared" si="206"/>
        <v>-0.7476995857</v>
      </c>
      <c r="HK173" s="75">
        <f t="shared" si="207"/>
        <v>1.295053671</v>
      </c>
      <c r="HL173" s="75">
        <f t="shared" si="208"/>
        <v>2.094395102</v>
      </c>
      <c r="HM173" s="75">
        <f t="shared" si="209"/>
        <v>1.495399171</v>
      </c>
      <c r="HN173" s="50">
        <f t="shared" si="210"/>
        <v>2.094395102</v>
      </c>
      <c r="HO173" s="50">
        <f t="shared" si="211"/>
        <v>0</v>
      </c>
      <c r="HP173" s="72">
        <f t="shared" si="212"/>
        <v>2.094395102</v>
      </c>
      <c r="HQ173" s="72">
        <f t="shared" si="213"/>
        <v>2.094395102</v>
      </c>
      <c r="HR173" s="72">
        <f t="shared" si="214"/>
        <v>2.094395102</v>
      </c>
      <c r="HS173" s="73">
        <f t="shared" si="215"/>
        <v>1</v>
      </c>
      <c r="HT173" s="73">
        <f t="shared" si="216"/>
        <v>0.3528674975</v>
      </c>
      <c r="HU173" s="74">
        <f t="shared" si="217"/>
        <v>0.3528674975</v>
      </c>
      <c r="HV173" s="75">
        <f t="shared" si="218"/>
        <v>-0.1764337487</v>
      </c>
      <c r="HW173" s="75">
        <f t="shared" si="219"/>
        <v>0.305592217</v>
      </c>
      <c r="HX173" s="75">
        <f t="shared" si="220"/>
        <v>2.094395102</v>
      </c>
      <c r="HY173" s="75">
        <f t="shared" si="221"/>
        <v>0.3528674975</v>
      </c>
      <c r="HZ173" s="50">
        <f t="shared" si="222"/>
        <v>-2.094395102</v>
      </c>
      <c r="IA173" s="50">
        <f t="shared" si="223"/>
        <v>0</v>
      </c>
      <c r="IB173" s="72">
        <f t="shared" si="224"/>
        <v>-2.094395102</v>
      </c>
      <c r="IC173" s="72">
        <f t="shared" si="225"/>
        <v>-2.094395102</v>
      </c>
      <c r="ID173" s="72">
        <f t="shared" si="226"/>
        <v>-2.094395102</v>
      </c>
      <c r="IE173" s="73">
        <f t="shared" si="227"/>
        <v>1</v>
      </c>
      <c r="IF173" s="73">
        <f t="shared" si="228"/>
        <v>1.495399171</v>
      </c>
      <c r="IG173" s="74">
        <f t="shared" si="229"/>
        <v>1.495399171</v>
      </c>
      <c r="IH173" s="75">
        <f t="shared" si="230"/>
        <v>-0.7476995857</v>
      </c>
      <c r="II173" s="75">
        <f t="shared" si="231"/>
        <v>-1.295053671</v>
      </c>
      <c r="IJ173" s="75">
        <f t="shared" si="232"/>
        <v>-2.094395102</v>
      </c>
      <c r="IK173" s="75">
        <f t="shared" si="233"/>
        <v>1.495399171</v>
      </c>
    </row>
    <row r="174" ht="12.75" customHeight="1">
      <c r="A174" s="80">
        <f>'Cubic Input'!P178</f>
        <v>0.1421007032</v>
      </c>
      <c r="B174" s="80">
        <f>'Cubic Input'!Q178</f>
        <v>-0.1012942994</v>
      </c>
      <c r="C174" s="80">
        <f>'Cubic Input'!R178</f>
        <v>0.8680665277</v>
      </c>
      <c r="D174" s="80">
        <f>'Cubic Input'!S178</f>
        <v>-0.04061943749</v>
      </c>
      <c r="E174" s="80">
        <f t="shared" ref="E174:H174" si="2954">0</f>
        <v>0</v>
      </c>
      <c r="F174" s="80">
        <f t="shared" si="2954"/>
        <v>0</v>
      </c>
      <c r="G174" s="80">
        <f t="shared" si="2954"/>
        <v>0</v>
      </c>
      <c r="H174" s="81">
        <f t="shared" si="2954"/>
        <v>0</v>
      </c>
      <c r="I174" s="65">
        <f>'Cubic Input'!M178</f>
        <v>0.0490983656</v>
      </c>
      <c r="J174" s="66">
        <f t="shared" si="27"/>
        <v>0.04703410939</v>
      </c>
      <c r="K174" s="66">
        <f t="shared" si="28"/>
        <v>0.3329002506</v>
      </c>
      <c r="L174" s="67">
        <f t="shared" si="29"/>
        <v>0.04703410939</v>
      </c>
      <c r="M174" s="67">
        <f t="shared" si="30"/>
        <v>0</v>
      </c>
      <c r="N174" s="68">
        <f t="shared" si="31"/>
        <v>0.3329002506</v>
      </c>
      <c r="O174" s="68">
        <f t="shared" si="32"/>
        <v>-2.442677715</v>
      </c>
      <c r="P174" s="69">
        <f t="shared" si="33"/>
        <v>0.3329002506</v>
      </c>
      <c r="Q174" s="69">
        <f t="shared" si="34"/>
        <v>2.442677715</v>
      </c>
      <c r="R174" s="70">
        <f t="shared" ref="R174:U174" si="2955">ATAN2(A174,E174)</f>
        <v>0</v>
      </c>
      <c r="S174" s="70">
        <f t="shared" si="2955"/>
        <v>3.141592654</v>
      </c>
      <c r="T174" s="70">
        <f t="shared" si="2955"/>
        <v>0</v>
      </c>
      <c r="U174" s="70">
        <f t="shared" si="2955"/>
        <v>3.141592654</v>
      </c>
      <c r="V174" s="70">
        <f t="shared" ref="V174:Y174" si="2956">SQRT(POWER(A174,2)+POWER(E174,2))</f>
        <v>0.1421007032</v>
      </c>
      <c r="W174" s="70">
        <f t="shared" si="2956"/>
        <v>0.1012942994</v>
      </c>
      <c r="X174" s="70">
        <f t="shared" si="2956"/>
        <v>0.8680665277</v>
      </c>
      <c r="Y174" s="70">
        <f t="shared" si="2956"/>
        <v>0.04061943749</v>
      </c>
      <c r="Z174" s="71">
        <f t="shared" ref="Z174:AC174" si="2957">R174-$R174</f>
        <v>0</v>
      </c>
      <c r="AA174" s="71">
        <f t="shared" si="2957"/>
        <v>3.141592654</v>
      </c>
      <c r="AB174" s="71">
        <f t="shared" si="2957"/>
        <v>0</v>
      </c>
      <c r="AC174" s="71">
        <f t="shared" si="2957"/>
        <v>3.141592654</v>
      </c>
      <c r="AD174" s="71">
        <f t="shared" ref="AD174:AG174" si="2958">V174/$V174</f>
        <v>1</v>
      </c>
      <c r="AE174" s="71">
        <f t="shared" si="2958"/>
        <v>0.7128346107</v>
      </c>
      <c r="AF174" s="71">
        <f t="shared" si="2958"/>
        <v>6.108812331</v>
      </c>
      <c r="AG174" s="71">
        <f t="shared" si="2958"/>
        <v>0.2858496586</v>
      </c>
      <c r="AH174" s="80">
        <f t="shared" ref="AH174:AK174" si="2959">AD174*COS(Z174)</f>
        <v>1</v>
      </c>
      <c r="AI174" s="80">
        <f t="shared" si="2959"/>
        <v>-0.7128346107</v>
      </c>
      <c r="AJ174" s="80">
        <f t="shared" si="2959"/>
        <v>6.108812331</v>
      </c>
      <c r="AK174" s="80">
        <f t="shared" si="2959"/>
        <v>-0.2858496586</v>
      </c>
      <c r="AL174" s="80">
        <f t="shared" ref="AL174:AO174" si="2960">AD174*SIN(Z174)</f>
        <v>0</v>
      </c>
      <c r="AM174" s="80">
        <f t="shared" si="2960"/>
        <v>0</v>
      </c>
      <c r="AN174" s="80">
        <f t="shared" si="2960"/>
        <v>0</v>
      </c>
      <c r="AO174" s="80">
        <f t="shared" si="2960"/>
        <v>0</v>
      </c>
      <c r="AP174" s="50">
        <f t="shared" si="41"/>
        <v>9.424777961</v>
      </c>
      <c r="AQ174" s="72">
        <f t="shared" si="42"/>
        <v>9.424777961</v>
      </c>
      <c r="AR174" s="72">
        <f t="shared" si="43"/>
        <v>3.141592654</v>
      </c>
      <c r="AS174" s="72">
        <f t="shared" si="44"/>
        <v>3.141592654</v>
      </c>
      <c r="AT174" s="73">
        <f t="shared" si="45"/>
        <v>0.3622149191</v>
      </c>
      <c r="AU174" s="74">
        <f t="shared" si="46"/>
        <v>0.3622149191</v>
      </c>
      <c r="AV174" s="75">
        <f t="shared" si="47"/>
        <v>0.7244298381</v>
      </c>
      <c r="AW174" s="75">
        <f t="shared" si="48"/>
        <v>0</v>
      </c>
      <c r="AX174" s="75">
        <f t="shared" si="49"/>
        <v>0</v>
      </c>
      <c r="AY174" s="75">
        <f t="shared" si="50"/>
        <v>0.7244298381</v>
      </c>
      <c r="AZ174" s="50">
        <f t="shared" ref="AZ174:BA174" si="2961">AZ$1*AA174</f>
        <v>3.141592654</v>
      </c>
      <c r="BA174" s="50">
        <f t="shared" si="2961"/>
        <v>0</v>
      </c>
      <c r="BB174" s="72">
        <f t="shared" si="52"/>
        <v>3.141592654</v>
      </c>
      <c r="BC174" s="72">
        <f t="shared" si="53"/>
        <v>3.141592654</v>
      </c>
      <c r="BD174" s="72">
        <f t="shared" si="54"/>
        <v>3.141592654</v>
      </c>
      <c r="BE174" s="73">
        <f t="shared" ref="BE174:BF174" si="2962">POWER(AE174,BE$1)</f>
        <v>0.7128346107</v>
      </c>
      <c r="BF174" s="73">
        <f t="shared" si="2962"/>
        <v>6.108812331</v>
      </c>
      <c r="BG174" s="74">
        <f t="shared" si="56"/>
        <v>4.35457286</v>
      </c>
      <c r="BH174" s="75">
        <f t="shared" si="57"/>
        <v>-39.19115574</v>
      </c>
      <c r="BI174" s="75">
        <f t="shared" si="58"/>
        <v>0</v>
      </c>
      <c r="BJ174" s="75">
        <f t="shared" si="59"/>
        <v>3.141592654</v>
      </c>
      <c r="BK174" s="75">
        <f t="shared" si="60"/>
        <v>39.19115574</v>
      </c>
      <c r="BL174" s="50">
        <f t="shared" si="61"/>
        <v>3.141592654</v>
      </c>
      <c r="BM174" s="72">
        <f t="shared" si="62"/>
        <v>3.141592654</v>
      </c>
      <c r="BN174" s="72">
        <f t="shared" si="63"/>
        <v>3.141592654</v>
      </c>
      <c r="BO174" s="72">
        <f t="shared" si="64"/>
        <v>3.141592654</v>
      </c>
      <c r="BP174" s="73">
        <f t="shared" si="65"/>
        <v>0.2858496586</v>
      </c>
      <c r="BQ174" s="74">
        <f t="shared" si="66"/>
        <v>0.2858496586</v>
      </c>
      <c r="BR174" s="75">
        <f t="shared" si="67"/>
        <v>7.717940783</v>
      </c>
      <c r="BS174" s="75">
        <f t="shared" si="68"/>
        <v>0</v>
      </c>
      <c r="BT174" s="75">
        <f t="shared" si="69"/>
        <v>0</v>
      </c>
      <c r="BU174" s="75">
        <f t="shared" si="70"/>
        <v>7.717940783</v>
      </c>
      <c r="BV174" s="76">
        <f t="shared" ref="BV174:BW174" si="2963">AV174+BH174+BR174</f>
        <v>-30.74878512</v>
      </c>
      <c r="BW174" s="76">
        <f t="shared" si="2963"/>
        <v>0</v>
      </c>
      <c r="BX174" s="76">
        <f t="shared" si="72"/>
        <v>3.141592654</v>
      </c>
      <c r="BY174" s="77">
        <f t="shared" si="73"/>
        <v>30.74878512</v>
      </c>
      <c r="BZ174" s="50">
        <f t="shared" ref="BZ174:CA174" si="2964">BZ$1*AA174</f>
        <v>6.283185307</v>
      </c>
      <c r="CA174" s="50">
        <f t="shared" si="2964"/>
        <v>0</v>
      </c>
      <c r="CB174" s="72">
        <f t="shared" si="75"/>
        <v>6.283185307</v>
      </c>
      <c r="CC174" s="72">
        <f t="shared" si="76"/>
        <v>0</v>
      </c>
      <c r="CD174" s="72">
        <f t="shared" si="77"/>
        <v>0</v>
      </c>
      <c r="CE174" s="73">
        <f t="shared" ref="CE174:CF174" si="2965">POWER(AE174,CE$1)</f>
        <v>0.5081331822</v>
      </c>
      <c r="CF174" s="73">
        <f t="shared" si="2965"/>
        <v>37.3175881</v>
      </c>
      <c r="CG174" s="74">
        <f t="shared" si="79"/>
        <v>18.96230479</v>
      </c>
      <c r="CH174" s="75">
        <f t="shared" si="80"/>
        <v>-18.96230479</v>
      </c>
      <c r="CI174" s="75">
        <f t="shared" si="81"/>
        <v>0</v>
      </c>
      <c r="CJ174" s="75">
        <f t="shared" si="82"/>
        <v>3.141592654</v>
      </c>
      <c r="CK174" s="75">
        <f t="shared" si="83"/>
        <v>18.96230479</v>
      </c>
      <c r="CL174" s="50">
        <f t="shared" si="84"/>
        <v>0</v>
      </c>
      <c r="CM174" s="72">
        <f t="shared" si="85"/>
        <v>0</v>
      </c>
      <c r="CN174" s="72">
        <f t="shared" si="86"/>
        <v>0</v>
      </c>
      <c r="CO174" s="72">
        <f t="shared" si="87"/>
        <v>0</v>
      </c>
      <c r="CP174" s="73">
        <f t="shared" si="88"/>
        <v>227.9661424</v>
      </c>
      <c r="CQ174" s="74">
        <f t="shared" si="89"/>
        <v>227.9661424</v>
      </c>
      <c r="CR174" s="75">
        <f t="shared" si="90"/>
        <v>911.8645695</v>
      </c>
      <c r="CS174" s="75">
        <f t="shared" si="91"/>
        <v>0</v>
      </c>
      <c r="CT174" s="75">
        <f t="shared" si="92"/>
        <v>0</v>
      </c>
      <c r="CU174" s="75">
        <f t="shared" si="93"/>
        <v>911.8645695</v>
      </c>
      <c r="CV174" s="50">
        <f t="shared" si="94"/>
        <v>9.424777961</v>
      </c>
      <c r="CW174" s="50">
        <f t="shared" si="95"/>
        <v>3.141592654</v>
      </c>
      <c r="CX174" s="72">
        <f t="shared" si="96"/>
        <v>12.56637061</v>
      </c>
      <c r="CY174" s="72">
        <f t="shared" si="97"/>
        <v>0</v>
      </c>
      <c r="CZ174" s="72">
        <f t="shared" si="98"/>
        <v>0</v>
      </c>
      <c r="DA174" s="73">
        <f t="shared" si="99"/>
        <v>0.3622149191</v>
      </c>
      <c r="DB174" s="73">
        <f t="shared" si="100"/>
        <v>0.2858496586</v>
      </c>
      <c r="DC174" s="74">
        <f t="shared" si="101"/>
        <v>0.103539011</v>
      </c>
      <c r="DD174" s="75">
        <f t="shared" si="102"/>
        <v>0.4141560439</v>
      </c>
      <c r="DE174" s="75">
        <f t="shared" si="103"/>
        <v>0</v>
      </c>
      <c r="DF174" s="75">
        <f t="shared" si="104"/>
        <v>0</v>
      </c>
      <c r="DG174" s="75">
        <f t="shared" si="105"/>
        <v>0.4141560439</v>
      </c>
      <c r="DH174" s="50">
        <f t="shared" ref="DH174:DJ174" si="2966">DH$1*AA174</f>
        <v>3.141592654</v>
      </c>
      <c r="DI174" s="50">
        <f t="shared" si="2966"/>
        <v>0</v>
      </c>
      <c r="DJ174" s="50">
        <f t="shared" si="2966"/>
        <v>3.141592654</v>
      </c>
      <c r="DK174" s="72">
        <f t="shared" si="107"/>
        <v>6.283185307</v>
      </c>
      <c r="DL174" s="72">
        <f t="shared" si="108"/>
        <v>0</v>
      </c>
      <c r="DM174" s="72">
        <f t="shared" si="109"/>
        <v>0</v>
      </c>
      <c r="DN174" s="73">
        <f t="shared" ref="DN174:DP174" si="2967">POWER(AE174,DN$1)</f>
        <v>0.7128346107</v>
      </c>
      <c r="DO174" s="73">
        <f t="shared" si="2967"/>
        <v>6.108812331</v>
      </c>
      <c r="DP174" s="73">
        <f t="shared" si="2967"/>
        <v>0.2858496586</v>
      </c>
      <c r="DQ174" s="74">
        <f t="shared" si="111"/>
        <v>1.244753166</v>
      </c>
      <c r="DR174" s="75">
        <f t="shared" si="112"/>
        <v>-22.40555698</v>
      </c>
      <c r="DS174" s="75">
        <f t="shared" si="113"/>
        <v>0</v>
      </c>
      <c r="DT174" s="75">
        <f t="shared" si="114"/>
        <v>3.141592654</v>
      </c>
      <c r="DU174" s="75">
        <f t="shared" si="115"/>
        <v>22.40555698</v>
      </c>
      <c r="DV174" s="50">
        <f t="shared" si="116"/>
        <v>6.283185307</v>
      </c>
      <c r="DW174" s="72">
        <f t="shared" si="117"/>
        <v>6.283185307</v>
      </c>
      <c r="DX174" s="72">
        <f t="shared" si="118"/>
        <v>0</v>
      </c>
      <c r="DY174" s="72">
        <f t="shared" si="119"/>
        <v>0</v>
      </c>
      <c r="DZ174" s="73">
        <f t="shared" si="120"/>
        <v>0.08171002734</v>
      </c>
      <c r="EA174" s="74">
        <f t="shared" si="121"/>
        <v>0.08171002734</v>
      </c>
      <c r="EB174" s="75">
        <f t="shared" si="122"/>
        <v>2.206170738</v>
      </c>
      <c r="EC174" s="75">
        <f t="shared" si="123"/>
        <v>0</v>
      </c>
      <c r="ED174" s="75">
        <f t="shared" si="124"/>
        <v>0</v>
      </c>
      <c r="EE174" s="75">
        <f t="shared" si="125"/>
        <v>2.206170738</v>
      </c>
      <c r="EF174" s="76">
        <f t="shared" ref="EF174:EG174" si="2968">CH174+CR174+DD174+DR174+EB174</f>
        <v>873.1170345</v>
      </c>
      <c r="EG174" s="76">
        <f t="shared" si="2968"/>
        <v>0</v>
      </c>
      <c r="EH174" s="76">
        <f t="shared" si="127"/>
        <v>0</v>
      </c>
      <c r="EI174" s="77">
        <f t="shared" si="128"/>
        <v>873.1170345</v>
      </c>
      <c r="EJ174" s="50">
        <f t="shared" si="129"/>
        <v>0</v>
      </c>
      <c r="EK174" s="72">
        <f t="shared" si="130"/>
        <v>0</v>
      </c>
      <c r="EL174" s="72">
        <f t="shared" si="131"/>
        <v>0</v>
      </c>
      <c r="EM174" s="72">
        <f t="shared" si="132"/>
        <v>0</v>
      </c>
      <c r="EN174" s="73">
        <f t="shared" si="133"/>
        <v>29.54855385</v>
      </c>
      <c r="EO174" s="74">
        <f t="shared" si="134"/>
        <v>29.54855385</v>
      </c>
      <c r="EP174" s="75">
        <f t="shared" si="135"/>
        <v>153.5387897</v>
      </c>
      <c r="EQ174" s="75">
        <f t="shared" si="136"/>
        <v>0</v>
      </c>
      <c r="ER174" s="75">
        <f t="shared" si="137"/>
        <v>0</v>
      </c>
      <c r="ES174" s="75">
        <f t="shared" si="138"/>
        <v>153.5387897</v>
      </c>
      <c r="ET174" s="76">
        <f t="shared" ref="ET174:EU174" si="2969">BV174+EP174</f>
        <v>122.7900045</v>
      </c>
      <c r="EU174" s="76">
        <f t="shared" si="2969"/>
        <v>0</v>
      </c>
      <c r="EV174" s="76">
        <f t="shared" si="140"/>
        <v>0</v>
      </c>
      <c r="EW174" s="77">
        <f t="shared" si="141"/>
        <v>122.7900045</v>
      </c>
      <c r="EX174" s="50">
        <f t="shared" si="142"/>
        <v>0</v>
      </c>
      <c r="EY174" s="72">
        <f t="shared" si="143"/>
        <v>0</v>
      </c>
      <c r="EZ174" s="72">
        <f t="shared" si="144"/>
        <v>0</v>
      </c>
      <c r="FA174" s="72">
        <f t="shared" si="145"/>
        <v>0</v>
      </c>
      <c r="FB174" s="73">
        <f t="shared" si="146"/>
        <v>4.970358012</v>
      </c>
      <c r="FC174" s="74">
        <f t="shared" si="147"/>
        <v>4.970358012</v>
      </c>
      <c r="FD174" s="75">
        <f t="shared" si="148"/>
        <v>1.314991923</v>
      </c>
      <c r="FE174" s="75">
        <f t="shared" si="149"/>
        <v>0</v>
      </c>
      <c r="FF174" s="75">
        <f t="shared" si="150"/>
        <v>0</v>
      </c>
      <c r="FG174" s="75">
        <f t="shared" si="151"/>
        <v>1.314991923</v>
      </c>
      <c r="FH174" s="50">
        <f t="shared" si="152"/>
        <v>6.283185307</v>
      </c>
      <c r="FI174" s="72">
        <f t="shared" si="153"/>
        <v>6.283185307</v>
      </c>
      <c r="FJ174" s="72">
        <f t="shared" si="154"/>
        <v>0</v>
      </c>
      <c r="FK174" s="72">
        <f t="shared" si="155"/>
        <v>0</v>
      </c>
      <c r="FL174" s="73">
        <f t="shared" si="156"/>
        <v>0.5081331822</v>
      </c>
      <c r="FM174" s="74">
        <f t="shared" si="157"/>
        <v>0.5081331822</v>
      </c>
      <c r="FN174" s="75">
        <f t="shared" si="158"/>
        <v>-0.5081331822</v>
      </c>
      <c r="FO174" s="75">
        <f t="shared" si="159"/>
        <v>0</v>
      </c>
      <c r="FP174" s="75">
        <f t="shared" si="160"/>
        <v>3.141592654</v>
      </c>
      <c r="FQ174" s="75">
        <f t="shared" si="161"/>
        <v>0.5081331822</v>
      </c>
      <c r="FR174" s="76">
        <f t="shared" si="162"/>
        <v>17.81830381</v>
      </c>
      <c r="FS174" s="76">
        <f t="shared" si="163"/>
        <v>0</v>
      </c>
      <c r="FT174" s="76">
        <f t="shared" si="164"/>
        <v>0</v>
      </c>
      <c r="FU174" s="77">
        <f t="shared" si="165"/>
        <v>17.81830381</v>
      </c>
      <c r="FV174" s="50">
        <f t="shared" si="166"/>
        <v>0</v>
      </c>
      <c r="FW174" s="50">
        <f t="shared" si="167"/>
        <v>0</v>
      </c>
      <c r="FX174" s="72">
        <f t="shared" si="168"/>
        <v>0</v>
      </c>
      <c r="FY174" s="72">
        <f t="shared" si="169"/>
        <v>0</v>
      </c>
      <c r="FZ174" s="72">
        <f t="shared" si="170"/>
        <v>0</v>
      </c>
      <c r="GA174" s="73">
        <f t="shared" si="171"/>
        <v>17.81830381</v>
      </c>
      <c r="GB174" s="73">
        <f t="shared" si="172"/>
        <v>0.7604609448</v>
      </c>
      <c r="GC174" s="74">
        <f t="shared" si="173"/>
        <v>13.55012415</v>
      </c>
      <c r="GD174" s="75">
        <f t="shared" si="174"/>
        <v>1.50556935</v>
      </c>
      <c r="GE174" s="75">
        <f t="shared" si="175"/>
        <v>0</v>
      </c>
      <c r="GF174" s="75">
        <f t="shared" si="176"/>
        <v>0</v>
      </c>
      <c r="GG174" s="75">
        <f t="shared" si="177"/>
        <v>1.50556935</v>
      </c>
      <c r="GH174" s="78">
        <f t="shared" si="178"/>
        <v>-0.5</v>
      </c>
      <c r="GI174" s="78">
        <f t="shared" si="179"/>
        <v>-0.8660254038</v>
      </c>
      <c r="GJ174" s="78">
        <f t="shared" si="180"/>
        <v>-2.094395102</v>
      </c>
      <c r="GK174" s="78">
        <f t="shared" si="181"/>
        <v>1</v>
      </c>
      <c r="GL174" s="79">
        <f t="shared" si="182"/>
        <v>-0.5</v>
      </c>
      <c r="GM174" s="79">
        <f t="shared" si="183"/>
        <v>0.8660254038</v>
      </c>
      <c r="GN174" s="79">
        <f t="shared" si="184"/>
        <v>2.094395102</v>
      </c>
      <c r="GO174" s="79">
        <f t="shared" si="185"/>
        <v>1</v>
      </c>
      <c r="GP174" s="50">
        <f t="shared" si="186"/>
        <v>-2.094395102</v>
      </c>
      <c r="GQ174" s="50">
        <f t="shared" si="187"/>
        <v>0</v>
      </c>
      <c r="GR174" s="72">
        <f t="shared" si="188"/>
        <v>-2.094395102</v>
      </c>
      <c r="GS174" s="72">
        <f t="shared" si="189"/>
        <v>-2.094395102</v>
      </c>
      <c r="GT174" s="72">
        <f t="shared" si="190"/>
        <v>-2.094395102</v>
      </c>
      <c r="GU174" s="73">
        <f t="shared" si="191"/>
        <v>1</v>
      </c>
      <c r="GV174" s="73">
        <f t="shared" si="192"/>
        <v>1.314991923</v>
      </c>
      <c r="GW174" s="74">
        <f t="shared" si="193"/>
        <v>1.314991923</v>
      </c>
      <c r="GX174" s="75">
        <f t="shared" si="194"/>
        <v>-0.6574959614</v>
      </c>
      <c r="GY174" s="75">
        <f t="shared" si="195"/>
        <v>-1.138816411</v>
      </c>
      <c r="GZ174" s="75">
        <f t="shared" si="196"/>
        <v>-2.094395102</v>
      </c>
      <c r="HA174" s="75">
        <f t="shared" si="197"/>
        <v>1.314991923</v>
      </c>
      <c r="HB174" s="50">
        <f t="shared" si="198"/>
        <v>2.094395102</v>
      </c>
      <c r="HC174" s="50">
        <f t="shared" si="199"/>
        <v>0</v>
      </c>
      <c r="HD174" s="72">
        <f t="shared" si="200"/>
        <v>2.094395102</v>
      </c>
      <c r="HE174" s="72">
        <f t="shared" si="201"/>
        <v>2.094395102</v>
      </c>
      <c r="HF174" s="72">
        <f t="shared" si="202"/>
        <v>2.094395102</v>
      </c>
      <c r="HG174" s="73">
        <f t="shared" si="203"/>
        <v>1</v>
      </c>
      <c r="HH174" s="73">
        <f t="shared" si="204"/>
        <v>1.50556935</v>
      </c>
      <c r="HI174" s="74">
        <f t="shared" si="205"/>
        <v>1.50556935</v>
      </c>
      <c r="HJ174" s="75">
        <f t="shared" si="206"/>
        <v>-0.7527846751</v>
      </c>
      <c r="HK174" s="75">
        <f t="shared" si="207"/>
        <v>1.303861304</v>
      </c>
      <c r="HL174" s="75">
        <f t="shared" si="208"/>
        <v>2.094395102</v>
      </c>
      <c r="HM174" s="75">
        <f t="shared" si="209"/>
        <v>1.50556935</v>
      </c>
      <c r="HN174" s="50">
        <f t="shared" si="210"/>
        <v>2.094395102</v>
      </c>
      <c r="HO174" s="50">
        <f t="shared" si="211"/>
        <v>0</v>
      </c>
      <c r="HP174" s="72">
        <f t="shared" si="212"/>
        <v>2.094395102</v>
      </c>
      <c r="HQ174" s="72">
        <f t="shared" si="213"/>
        <v>2.094395102</v>
      </c>
      <c r="HR174" s="72">
        <f t="shared" si="214"/>
        <v>2.094395102</v>
      </c>
      <c r="HS174" s="73">
        <f t="shared" si="215"/>
        <v>1</v>
      </c>
      <c r="HT174" s="73">
        <f t="shared" si="216"/>
        <v>1.314991923</v>
      </c>
      <c r="HU174" s="74">
        <f t="shared" si="217"/>
        <v>1.314991923</v>
      </c>
      <c r="HV174" s="75">
        <f t="shared" si="218"/>
        <v>-0.6574959614</v>
      </c>
      <c r="HW174" s="75">
        <f t="shared" si="219"/>
        <v>1.138816411</v>
      </c>
      <c r="HX174" s="75">
        <f t="shared" si="220"/>
        <v>2.094395102</v>
      </c>
      <c r="HY174" s="75">
        <f t="shared" si="221"/>
        <v>1.314991923</v>
      </c>
      <c r="HZ174" s="50">
        <f t="shared" si="222"/>
        <v>-2.094395102</v>
      </c>
      <c r="IA174" s="50">
        <f t="shared" si="223"/>
        <v>0</v>
      </c>
      <c r="IB174" s="72">
        <f t="shared" si="224"/>
        <v>-2.094395102</v>
      </c>
      <c r="IC174" s="72">
        <f t="shared" si="225"/>
        <v>-2.094395102</v>
      </c>
      <c r="ID174" s="72">
        <f t="shared" si="226"/>
        <v>-2.094395102</v>
      </c>
      <c r="IE174" s="73">
        <f t="shared" si="227"/>
        <v>1</v>
      </c>
      <c r="IF174" s="73">
        <f t="shared" si="228"/>
        <v>1.50556935</v>
      </c>
      <c r="IG174" s="74">
        <f t="shared" si="229"/>
        <v>1.50556935</v>
      </c>
      <c r="IH174" s="75">
        <f t="shared" si="230"/>
        <v>-0.7527846751</v>
      </c>
      <c r="II174" s="75">
        <f t="shared" si="231"/>
        <v>-1.303861304</v>
      </c>
      <c r="IJ174" s="75">
        <f t="shared" si="232"/>
        <v>-2.094395102</v>
      </c>
      <c r="IK174" s="75">
        <f t="shared" si="233"/>
        <v>1.50556935</v>
      </c>
    </row>
    <row r="175" ht="12.75" customHeight="1">
      <c r="A175" s="80">
        <f>'Cubic Input'!P179</f>
        <v>0.1421007032</v>
      </c>
      <c r="B175" s="80">
        <f>'Cubic Input'!Q179</f>
        <v>-0.1011745847</v>
      </c>
      <c r="C175" s="80">
        <f>'Cubic Input'!R179</f>
        <v>0.8691910447</v>
      </c>
      <c r="D175" s="80">
        <f>'Cubic Input'!S179</f>
        <v>-0.006063175754</v>
      </c>
      <c r="E175" s="80">
        <f t="shared" ref="E175:H175" si="2970">0</f>
        <v>0</v>
      </c>
      <c r="F175" s="80">
        <f t="shared" si="2970"/>
        <v>0</v>
      </c>
      <c r="G175" s="80">
        <f t="shared" si="2970"/>
        <v>0</v>
      </c>
      <c r="H175" s="81">
        <f t="shared" si="2970"/>
        <v>0</v>
      </c>
      <c r="I175" s="65">
        <f>'Cubic Input'!M179</f>
        <v>0.004841982979</v>
      </c>
      <c r="J175" s="66">
        <f t="shared" si="27"/>
        <v>0.006981271267</v>
      </c>
      <c r="K175" s="66">
        <f t="shared" si="28"/>
        <v>0.3525054378</v>
      </c>
      <c r="L175" s="67">
        <f t="shared" si="29"/>
        <v>0.006981271267</v>
      </c>
      <c r="M175" s="67">
        <f t="shared" si="30"/>
        <v>0</v>
      </c>
      <c r="N175" s="68">
        <f t="shared" si="31"/>
        <v>0.3525054378</v>
      </c>
      <c r="O175" s="68">
        <f t="shared" si="32"/>
        <v>-2.44694583</v>
      </c>
      <c r="P175" s="69">
        <f t="shared" si="33"/>
        <v>0.3525054378</v>
      </c>
      <c r="Q175" s="69">
        <f t="shared" si="34"/>
        <v>2.44694583</v>
      </c>
      <c r="R175" s="70">
        <f t="shared" ref="R175:U175" si="2971">ATAN2(A175,E175)</f>
        <v>0</v>
      </c>
      <c r="S175" s="70">
        <f t="shared" si="2971"/>
        <v>3.141592654</v>
      </c>
      <c r="T175" s="70">
        <f t="shared" si="2971"/>
        <v>0</v>
      </c>
      <c r="U175" s="70">
        <f t="shared" si="2971"/>
        <v>3.141592654</v>
      </c>
      <c r="V175" s="70">
        <f t="shared" ref="V175:Y175" si="2972">SQRT(POWER(A175,2)+POWER(E175,2))</f>
        <v>0.1421007032</v>
      </c>
      <c r="W175" s="70">
        <f t="shared" si="2972"/>
        <v>0.1011745847</v>
      </c>
      <c r="X175" s="70">
        <f t="shared" si="2972"/>
        <v>0.8691910447</v>
      </c>
      <c r="Y175" s="70">
        <f t="shared" si="2972"/>
        <v>0.006063175754</v>
      </c>
      <c r="Z175" s="71">
        <f t="shared" ref="Z175:AC175" si="2973">R175-$R175</f>
        <v>0</v>
      </c>
      <c r="AA175" s="71">
        <f t="shared" si="2973"/>
        <v>3.141592654</v>
      </c>
      <c r="AB175" s="71">
        <f t="shared" si="2973"/>
        <v>0</v>
      </c>
      <c r="AC175" s="71">
        <f t="shared" si="2973"/>
        <v>3.141592654</v>
      </c>
      <c r="AD175" s="71">
        <f t="shared" ref="AD175:AG175" si="2974">V175/$V175</f>
        <v>1</v>
      </c>
      <c r="AE175" s="71">
        <f t="shared" si="2974"/>
        <v>0.7119921468</v>
      </c>
      <c r="AF175" s="71">
        <f t="shared" si="2974"/>
        <v>6.116725853</v>
      </c>
      <c r="AG175" s="71">
        <f t="shared" si="2974"/>
        <v>0.04266816152</v>
      </c>
      <c r="AH175" s="80">
        <f t="shared" ref="AH175:AK175" si="2975">AD175*COS(Z175)</f>
        <v>1</v>
      </c>
      <c r="AI175" s="80">
        <f t="shared" si="2975"/>
        <v>-0.7119921468</v>
      </c>
      <c r="AJ175" s="80">
        <f t="shared" si="2975"/>
        <v>6.116725853</v>
      </c>
      <c r="AK175" s="80">
        <f t="shared" si="2975"/>
        <v>-0.04266816152</v>
      </c>
      <c r="AL175" s="80">
        <f t="shared" ref="AL175:AO175" si="2976">AD175*SIN(Z175)</f>
        <v>0</v>
      </c>
      <c r="AM175" s="80">
        <f t="shared" si="2976"/>
        <v>0</v>
      </c>
      <c r="AN175" s="80">
        <f t="shared" si="2976"/>
        <v>0</v>
      </c>
      <c r="AO175" s="80">
        <f t="shared" si="2976"/>
        <v>0</v>
      </c>
      <c r="AP175" s="50">
        <f t="shared" si="41"/>
        <v>9.424777961</v>
      </c>
      <c r="AQ175" s="72">
        <f t="shared" si="42"/>
        <v>9.424777961</v>
      </c>
      <c r="AR175" s="72">
        <f t="shared" si="43"/>
        <v>3.141592654</v>
      </c>
      <c r="AS175" s="72">
        <f t="shared" si="44"/>
        <v>3.141592654</v>
      </c>
      <c r="AT175" s="73">
        <f t="shared" si="45"/>
        <v>0.3609321848</v>
      </c>
      <c r="AU175" s="74">
        <f t="shared" si="46"/>
        <v>0.3609321848</v>
      </c>
      <c r="AV175" s="75">
        <f t="shared" si="47"/>
        <v>0.7218643695</v>
      </c>
      <c r="AW175" s="75">
        <f t="shared" si="48"/>
        <v>0</v>
      </c>
      <c r="AX175" s="75">
        <f t="shared" si="49"/>
        <v>0</v>
      </c>
      <c r="AY175" s="75">
        <f t="shared" si="50"/>
        <v>0.7218643695</v>
      </c>
      <c r="AZ175" s="50">
        <f t="shared" ref="AZ175:BA175" si="2977">AZ$1*AA175</f>
        <v>3.141592654</v>
      </c>
      <c r="BA175" s="50">
        <f t="shared" si="2977"/>
        <v>0</v>
      </c>
      <c r="BB175" s="72">
        <f t="shared" si="52"/>
        <v>3.141592654</v>
      </c>
      <c r="BC175" s="72">
        <f t="shared" si="53"/>
        <v>3.141592654</v>
      </c>
      <c r="BD175" s="72">
        <f t="shared" si="54"/>
        <v>3.141592654</v>
      </c>
      <c r="BE175" s="73">
        <f t="shared" ref="BE175:BF175" si="2978">POWER(AE175,BE$1)</f>
        <v>0.7119921468</v>
      </c>
      <c r="BF175" s="73">
        <f t="shared" si="2978"/>
        <v>6.116725853</v>
      </c>
      <c r="BG175" s="74">
        <f t="shared" si="56"/>
        <v>4.355060772</v>
      </c>
      <c r="BH175" s="75">
        <f t="shared" si="57"/>
        <v>-39.19554694</v>
      </c>
      <c r="BI175" s="75">
        <f t="shared" si="58"/>
        <v>0</v>
      </c>
      <c r="BJ175" s="75">
        <f t="shared" si="59"/>
        <v>3.141592654</v>
      </c>
      <c r="BK175" s="75">
        <f t="shared" si="60"/>
        <v>39.19554694</v>
      </c>
      <c r="BL175" s="50">
        <f t="shared" si="61"/>
        <v>3.141592654</v>
      </c>
      <c r="BM175" s="72">
        <f t="shared" si="62"/>
        <v>3.141592654</v>
      </c>
      <c r="BN175" s="72">
        <f t="shared" si="63"/>
        <v>3.141592654</v>
      </c>
      <c r="BO175" s="72">
        <f t="shared" si="64"/>
        <v>3.141592654</v>
      </c>
      <c r="BP175" s="73">
        <f t="shared" si="65"/>
        <v>0.04266816152</v>
      </c>
      <c r="BQ175" s="74">
        <f t="shared" si="66"/>
        <v>0.04266816152</v>
      </c>
      <c r="BR175" s="75">
        <f t="shared" si="67"/>
        <v>1.152040361</v>
      </c>
      <c r="BS175" s="75">
        <f t="shared" si="68"/>
        <v>0</v>
      </c>
      <c r="BT175" s="75">
        <f t="shared" si="69"/>
        <v>0</v>
      </c>
      <c r="BU175" s="75">
        <f t="shared" si="70"/>
        <v>1.152040361</v>
      </c>
      <c r="BV175" s="76">
        <f t="shared" ref="BV175:BW175" si="2979">AV175+BH175+BR175</f>
        <v>-37.32164221</v>
      </c>
      <c r="BW175" s="76">
        <f t="shared" si="2979"/>
        <v>0</v>
      </c>
      <c r="BX175" s="76">
        <f t="shared" si="72"/>
        <v>3.141592654</v>
      </c>
      <c r="BY175" s="77">
        <f t="shared" si="73"/>
        <v>37.32164221</v>
      </c>
      <c r="BZ175" s="50">
        <f t="shared" ref="BZ175:CA175" si="2980">BZ$1*AA175</f>
        <v>6.283185307</v>
      </c>
      <c r="CA175" s="50">
        <f t="shared" si="2980"/>
        <v>0</v>
      </c>
      <c r="CB175" s="72">
        <f t="shared" si="75"/>
        <v>6.283185307</v>
      </c>
      <c r="CC175" s="72">
        <f t="shared" si="76"/>
        <v>0</v>
      </c>
      <c r="CD175" s="72">
        <f t="shared" si="77"/>
        <v>0</v>
      </c>
      <c r="CE175" s="73">
        <f t="shared" ref="CE175:CF175" si="2981">POWER(AE175,CE$1)</f>
        <v>0.5069328171</v>
      </c>
      <c r="CF175" s="73">
        <f t="shared" si="2981"/>
        <v>37.41433516</v>
      </c>
      <c r="CG175" s="74">
        <f t="shared" si="79"/>
        <v>18.96655432</v>
      </c>
      <c r="CH175" s="75">
        <f t="shared" si="80"/>
        <v>-18.96655432</v>
      </c>
      <c r="CI175" s="75">
        <f t="shared" si="81"/>
        <v>0</v>
      </c>
      <c r="CJ175" s="75">
        <f t="shared" si="82"/>
        <v>3.141592654</v>
      </c>
      <c r="CK175" s="75">
        <f t="shared" si="83"/>
        <v>18.96655432</v>
      </c>
      <c r="CL175" s="50">
        <f t="shared" si="84"/>
        <v>0</v>
      </c>
      <c r="CM175" s="72">
        <f t="shared" si="85"/>
        <v>0</v>
      </c>
      <c r="CN175" s="72">
        <f t="shared" si="86"/>
        <v>0</v>
      </c>
      <c r="CO175" s="72">
        <f t="shared" si="87"/>
        <v>0</v>
      </c>
      <c r="CP175" s="73">
        <f t="shared" si="88"/>
        <v>228.8532312</v>
      </c>
      <c r="CQ175" s="74">
        <f t="shared" si="89"/>
        <v>228.8532312</v>
      </c>
      <c r="CR175" s="75">
        <f t="shared" si="90"/>
        <v>915.4129246</v>
      </c>
      <c r="CS175" s="75">
        <f t="shared" si="91"/>
        <v>0</v>
      </c>
      <c r="CT175" s="75">
        <f t="shared" si="92"/>
        <v>0</v>
      </c>
      <c r="CU175" s="75">
        <f t="shared" si="93"/>
        <v>915.4129246</v>
      </c>
      <c r="CV175" s="50">
        <f t="shared" si="94"/>
        <v>9.424777961</v>
      </c>
      <c r="CW175" s="50">
        <f t="shared" si="95"/>
        <v>3.141592654</v>
      </c>
      <c r="CX175" s="72">
        <f t="shared" si="96"/>
        <v>12.56637061</v>
      </c>
      <c r="CY175" s="72">
        <f t="shared" si="97"/>
        <v>0</v>
      </c>
      <c r="CZ175" s="72">
        <f t="shared" si="98"/>
        <v>0</v>
      </c>
      <c r="DA175" s="73">
        <f t="shared" si="99"/>
        <v>0.3609321848</v>
      </c>
      <c r="DB175" s="73">
        <f t="shared" si="100"/>
        <v>0.04266816152</v>
      </c>
      <c r="DC175" s="74">
        <f t="shared" si="101"/>
        <v>0.01540031276</v>
      </c>
      <c r="DD175" s="75">
        <f t="shared" si="102"/>
        <v>0.06160125103</v>
      </c>
      <c r="DE175" s="75">
        <f t="shared" si="103"/>
        <v>0</v>
      </c>
      <c r="DF175" s="75">
        <f t="shared" si="104"/>
        <v>0</v>
      </c>
      <c r="DG175" s="75">
        <f t="shared" si="105"/>
        <v>0.06160125103</v>
      </c>
      <c r="DH175" s="50">
        <f t="shared" ref="DH175:DJ175" si="2982">DH$1*AA175</f>
        <v>3.141592654</v>
      </c>
      <c r="DI175" s="50">
        <f t="shared" si="2982"/>
        <v>0</v>
      </c>
      <c r="DJ175" s="50">
        <f t="shared" si="2982"/>
        <v>3.141592654</v>
      </c>
      <c r="DK175" s="72">
        <f t="shared" si="107"/>
        <v>6.283185307</v>
      </c>
      <c r="DL175" s="72">
        <f t="shared" si="108"/>
        <v>0</v>
      </c>
      <c r="DM175" s="72">
        <f t="shared" si="109"/>
        <v>0</v>
      </c>
      <c r="DN175" s="73">
        <f t="shared" ref="DN175:DP175" si="2983">POWER(AE175,DN$1)</f>
        <v>0.7119921468</v>
      </c>
      <c r="DO175" s="73">
        <f t="shared" si="2983"/>
        <v>6.116725853</v>
      </c>
      <c r="DP175" s="73">
        <f t="shared" si="2983"/>
        <v>0.04266816152</v>
      </c>
      <c r="DQ175" s="74">
        <f t="shared" si="111"/>
        <v>0.1858224364</v>
      </c>
      <c r="DR175" s="75">
        <f t="shared" si="112"/>
        <v>-3.344803856</v>
      </c>
      <c r="DS175" s="75">
        <f t="shared" si="113"/>
        <v>0</v>
      </c>
      <c r="DT175" s="75">
        <f t="shared" si="114"/>
        <v>3.141592654</v>
      </c>
      <c r="DU175" s="75">
        <f t="shared" si="115"/>
        <v>3.344803856</v>
      </c>
      <c r="DV175" s="50">
        <f t="shared" si="116"/>
        <v>6.283185307</v>
      </c>
      <c r="DW175" s="72">
        <f t="shared" si="117"/>
        <v>6.283185307</v>
      </c>
      <c r="DX175" s="72">
        <f t="shared" si="118"/>
        <v>0</v>
      </c>
      <c r="DY175" s="72">
        <f t="shared" si="119"/>
        <v>0</v>
      </c>
      <c r="DZ175" s="73">
        <f t="shared" si="120"/>
        <v>0.001820572007</v>
      </c>
      <c r="EA175" s="74">
        <f t="shared" si="121"/>
        <v>0.001820572007</v>
      </c>
      <c r="EB175" s="75">
        <f t="shared" si="122"/>
        <v>0.0491554442</v>
      </c>
      <c r="EC175" s="75">
        <f t="shared" si="123"/>
        <v>0</v>
      </c>
      <c r="ED175" s="75">
        <f t="shared" si="124"/>
        <v>0</v>
      </c>
      <c r="EE175" s="75">
        <f t="shared" si="125"/>
        <v>0.0491554442</v>
      </c>
      <c r="EF175" s="76">
        <f t="shared" ref="EF175:EG175" si="2984">CH175+CR175+DD175+DR175+EB175</f>
        <v>893.2123231</v>
      </c>
      <c r="EG175" s="76">
        <f t="shared" si="2984"/>
        <v>0</v>
      </c>
      <c r="EH175" s="76">
        <f t="shared" si="127"/>
        <v>0</v>
      </c>
      <c r="EI175" s="77">
        <f t="shared" si="128"/>
        <v>893.2123231</v>
      </c>
      <c r="EJ175" s="50">
        <f t="shared" si="129"/>
        <v>0</v>
      </c>
      <c r="EK175" s="72">
        <f t="shared" si="130"/>
        <v>0</v>
      </c>
      <c r="EL175" s="72">
        <f t="shared" si="131"/>
        <v>0</v>
      </c>
      <c r="EM175" s="72">
        <f t="shared" si="132"/>
        <v>0</v>
      </c>
      <c r="EN175" s="73">
        <f t="shared" si="133"/>
        <v>29.88665795</v>
      </c>
      <c r="EO175" s="74">
        <f t="shared" si="134"/>
        <v>29.88665795</v>
      </c>
      <c r="EP175" s="75">
        <f t="shared" si="135"/>
        <v>155.2956301</v>
      </c>
      <c r="EQ175" s="75">
        <f t="shared" si="136"/>
        <v>0</v>
      </c>
      <c r="ER175" s="75">
        <f t="shared" si="137"/>
        <v>0</v>
      </c>
      <c r="ES175" s="75">
        <f t="shared" si="138"/>
        <v>155.2956301</v>
      </c>
      <c r="ET175" s="76">
        <f t="shared" ref="ET175:EU175" si="2985">BV175+EP175</f>
        <v>117.9739879</v>
      </c>
      <c r="EU175" s="76">
        <f t="shared" si="2985"/>
        <v>0</v>
      </c>
      <c r="EV175" s="76">
        <f t="shared" si="140"/>
        <v>0</v>
      </c>
      <c r="EW175" s="77">
        <f t="shared" si="141"/>
        <v>117.9739879</v>
      </c>
      <c r="EX175" s="50">
        <f t="shared" si="142"/>
        <v>0</v>
      </c>
      <c r="EY175" s="72">
        <f t="shared" si="143"/>
        <v>0</v>
      </c>
      <c r="EZ175" s="72">
        <f t="shared" si="144"/>
        <v>0</v>
      </c>
      <c r="FA175" s="72">
        <f t="shared" si="145"/>
        <v>0</v>
      </c>
      <c r="FB175" s="73">
        <f t="shared" si="146"/>
        <v>4.904507692</v>
      </c>
      <c r="FC175" s="74">
        <f t="shared" si="147"/>
        <v>4.904507692</v>
      </c>
      <c r="FD175" s="75">
        <f t="shared" si="148"/>
        <v>1.297570112</v>
      </c>
      <c r="FE175" s="75">
        <f t="shared" si="149"/>
        <v>0</v>
      </c>
      <c r="FF175" s="75">
        <f t="shared" si="150"/>
        <v>0</v>
      </c>
      <c r="FG175" s="75">
        <f t="shared" si="151"/>
        <v>1.297570112</v>
      </c>
      <c r="FH175" s="50">
        <f t="shared" si="152"/>
        <v>6.283185307</v>
      </c>
      <c r="FI175" s="72">
        <f t="shared" si="153"/>
        <v>6.283185307</v>
      </c>
      <c r="FJ175" s="72">
        <f t="shared" si="154"/>
        <v>0</v>
      </c>
      <c r="FK175" s="72">
        <f t="shared" si="155"/>
        <v>0</v>
      </c>
      <c r="FL175" s="73">
        <f t="shared" si="156"/>
        <v>0.5069328171</v>
      </c>
      <c r="FM175" s="74">
        <f t="shared" si="157"/>
        <v>0.5069328171</v>
      </c>
      <c r="FN175" s="75">
        <f t="shared" si="158"/>
        <v>-0.5069328171</v>
      </c>
      <c r="FO175" s="75">
        <f t="shared" si="159"/>
        <v>0</v>
      </c>
      <c r="FP175" s="75">
        <f t="shared" si="160"/>
        <v>3.141592654</v>
      </c>
      <c r="FQ175" s="75">
        <f t="shared" si="161"/>
        <v>0.5069328171</v>
      </c>
      <c r="FR175" s="76">
        <f t="shared" si="162"/>
        <v>17.84324474</v>
      </c>
      <c r="FS175" s="76">
        <f t="shared" si="163"/>
        <v>0</v>
      </c>
      <c r="FT175" s="76">
        <f t="shared" si="164"/>
        <v>0</v>
      </c>
      <c r="FU175" s="77">
        <f t="shared" si="165"/>
        <v>17.84324474</v>
      </c>
      <c r="FV175" s="50">
        <f t="shared" si="166"/>
        <v>0</v>
      </c>
      <c r="FW175" s="50">
        <f t="shared" si="167"/>
        <v>0</v>
      </c>
      <c r="FX175" s="72">
        <f t="shared" si="168"/>
        <v>0</v>
      </c>
      <c r="FY175" s="72">
        <f t="shared" si="169"/>
        <v>0</v>
      </c>
      <c r="FZ175" s="72">
        <f t="shared" si="170"/>
        <v>0</v>
      </c>
      <c r="GA175" s="73">
        <f t="shared" si="171"/>
        <v>17.84324474</v>
      </c>
      <c r="GB175" s="73">
        <f t="shared" si="172"/>
        <v>0.7706712654</v>
      </c>
      <c r="GC175" s="74">
        <f t="shared" si="173"/>
        <v>13.751276</v>
      </c>
      <c r="GD175" s="75">
        <f t="shared" si="174"/>
        <v>1.527919556</v>
      </c>
      <c r="GE175" s="75">
        <f t="shared" si="175"/>
        <v>0</v>
      </c>
      <c r="GF175" s="75">
        <f t="shared" si="176"/>
        <v>0</v>
      </c>
      <c r="GG175" s="75">
        <f t="shared" si="177"/>
        <v>1.527919556</v>
      </c>
      <c r="GH175" s="78">
        <f t="shared" si="178"/>
        <v>-0.5</v>
      </c>
      <c r="GI175" s="78">
        <f t="shared" si="179"/>
        <v>-0.8660254038</v>
      </c>
      <c r="GJ175" s="78">
        <f t="shared" si="180"/>
        <v>-2.094395102</v>
      </c>
      <c r="GK175" s="78">
        <f t="shared" si="181"/>
        <v>1</v>
      </c>
      <c r="GL175" s="79">
        <f t="shared" si="182"/>
        <v>-0.5</v>
      </c>
      <c r="GM175" s="79">
        <f t="shared" si="183"/>
        <v>0.8660254038</v>
      </c>
      <c r="GN175" s="79">
        <f t="shared" si="184"/>
        <v>2.094395102</v>
      </c>
      <c r="GO175" s="79">
        <f t="shared" si="185"/>
        <v>1</v>
      </c>
      <c r="GP175" s="50">
        <f t="shared" si="186"/>
        <v>-2.094395102</v>
      </c>
      <c r="GQ175" s="50">
        <f t="shared" si="187"/>
        <v>0</v>
      </c>
      <c r="GR175" s="72">
        <f t="shared" si="188"/>
        <v>-2.094395102</v>
      </c>
      <c r="GS175" s="72">
        <f t="shared" si="189"/>
        <v>-2.094395102</v>
      </c>
      <c r="GT175" s="72">
        <f t="shared" si="190"/>
        <v>-2.094395102</v>
      </c>
      <c r="GU175" s="73">
        <f t="shared" si="191"/>
        <v>1</v>
      </c>
      <c r="GV175" s="73">
        <f t="shared" si="192"/>
        <v>1.297570112</v>
      </c>
      <c r="GW175" s="74">
        <f t="shared" si="193"/>
        <v>1.297570112</v>
      </c>
      <c r="GX175" s="75">
        <f t="shared" si="194"/>
        <v>-0.6487850559</v>
      </c>
      <c r="GY175" s="75">
        <f t="shared" si="195"/>
        <v>-1.12372868</v>
      </c>
      <c r="GZ175" s="75">
        <f t="shared" si="196"/>
        <v>-2.094395102</v>
      </c>
      <c r="HA175" s="75">
        <f t="shared" si="197"/>
        <v>1.297570112</v>
      </c>
      <c r="HB175" s="50">
        <f t="shared" si="198"/>
        <v>2.094395102</v>
      </c>
      <c r="HC175" s="50">
        <f t="shared" si="199"/>
        <v>0</v>
      </c>
      <c r="HD175" s="72">
        <f t="shared" si="200"/>
        <v>2.094395102</v>
      </c>
      <c r="HE175" s="72">
        <f t="shared" si="201"/>
        <v>2.094395102</v>
      </c>
      <c r="HF175" s="72">
        <f t="shared" si="202"/>
        <v>2.094395102</v>
      </c>
      <c r="HG175" s="73">
        <f t="shared" si="203"/>
        <v>1</v>
      </c>
      <c r="HH175" s="73">
        <f t="shared" si="204"/>
        <v>1.527919556</v>
      </c>
      <c r="HI175" s="74">
        <f t="shared" si="205"/>
        <v>1.527919556</v>
      </c>
      <c r="HJ175" s="75">
        <f t="shared" si="206"/>
        <v>-0.763959778</v>
      </c>
      <c r="HK175" s="75">
        <f t="shared" si="207"/>
        <v>1.323217151</v>
      </c>
      <c r="HL175" s="75">
        <f t="shared" si="208"/>
        <v>2.094395102</v>
      </c>
      <c r="HM175" s="75">
        <f t="shared" si="209"/>
        <v>1.527919556</v>
      </c>
      <c r="HN175" s="50">
        <f t="shared" si="210"/>
        <v>2.094395102</v>
      </c>
      <c r="HO175" s="50">
        <f t="shared" si="211"/>
        <v>0</v>
      </c>
      <c r="HP175" s="72">
        <f t="shared" si="212"/>
        <v>2.094395102</v>
      </c>
      <c r="HQ175" s="72">
        <f t="shared" si="213"/>
        <v>2.094395102</v>
      </c>
      <c r="HR175" s="72">
        <f t="shared" si="214"/>
        <v>2.094395102</v>
      </c>
      <c r="HS175" s="73">
        <f t="shared" si="215"/>
        <v>1</v>
      </c>
      <c r="HT175" s="73">
        <f t="shared" si="216"/>
        <v>1.297570112</v>
      </c>
      <c r="HU175" s="74">
        <f t="shared" si="217"/>
        <v>1.297570112</v>
      </c>
      <c r="HV175" s="75">
        <f t="shared" si="218"/>
        <v>-0.6487850559</v>
      </c>
      <c r="HW175" s="75">
        <f t="shared" si="219"/>
        <v>1.12372868</v>
      </c>
      <c r="HX175" s="75">
        <f t="shared" si="220"/>
        <v>2.094395102</v>
      </c>
      <c r="HY175" s="75">
        <f t="shared" si="221"/>
        <v>1.297570112</v>
      </c>
      <c r="HZ175" s="50">
        <f t="shared" si="222"/>
        <v>-2.094395102</v>
      </c>
      <c r="IA175" s="50">
        <f t="shared" si="223"/>
        <v>0</v>
      </c>
      <c r="IB175" s="72">
        <f t="shared" si="224"/>
        <v>-2.094395102</v>
      </c>
      <c r="IC175" s="72">
        <f t="shared" si="225"/>
        <v>-2.094395102</v>
      </c>
      <c r="ID175" s="72">
        <f t="shared" si="226"/>
        <v>-2.094395102</v>
      </c>
      <c r="IE175" s="73">
        <f t="shared" si="227"/>
        <v>1</v>
      </c>
      <c r="IF175" s="73">
        <f t="shared" si="228"/>
        <v>1.527919556</v>
      </c>
      <c r="IG175" s="74">
        <f t="shared" si="229"/>
        <v>1.527919556</v>
      </c>
      <c r="IH175" s="75">
        <f t="shared" si="230"/>
        <v>-0.763959778</v>
      </c>
      <c r="II175" s="75">
        <f t="shared" si="231"/>
        <v>-1.323217151</v>
      </c>
      <c r="IJ175" s="75">
        <f t="shared" si="232"/>
        <v>-2.094395102</v>
      </c>
      <c r="IK175" s="75">
        <f t="shared" si="233"/>
        <v>1.527919556</v>
      </c>
    </row>
    <row r="176" ht="12.75" customHeight="1">
      <c r="A176" s="80">
        <f>'Cubic Input'!P180</f>
        <v>0.1421007032</v>
      </c>
      <c r="B176" s="80">
        <f>'Cubic Input'!Q180</f>
        <v>-0.09837703868</v>
      </c>
      <c r="C176" s="80">
        <f>'Cubic Input'!R180</f>
        <v>0.8681771855</v>
      </c>
      <c r="D176" s="80">
        <f>'Cubic Input'!S180</f>
        <v>-0.02464711823</v>
      </c>
      <c r="E176" s="80">
        <f t="shared" ref="E176:H176" si="2986">0</f>
        <v>0</v>
      </c>
      <c r="F176" s="80">
        <f t="shared" si="2986"/>
        <v>0</v>
      </c>
      <c r="G176" s="80">
        <f t="shared" si="2986"/>
        <v>0</v>
      </c>
      <c r="H176" s="81">
        <f t="shared" si="2986"/>
        <v>0</v>
      </c>
      <c r="I176" s="65">
        <f>'Cubic Input'!M180</f>
        <v>0.03217980029</v>
      </c>
      <c r="J176" s="66">
        <f t="shared" si="27"/>
        <v>0.02847761743</v>
      </c>
      <c r="K176" s="66">
        <f t="shared" si="28"/>
        <v>0.3319137313</v>
      </c>
      <c r="L176" s="67">
        <f t="shared" si="29"/>
        <v>0.02847761743</v>
      </c>
      <c r="M176" s="67">
        <f t="shared" si="30"/>
        <v>0</v>
      </c>
      <c r="N176" s="68">
        <f t="shared" si="31"/>
        <v>0.3319137313</v>
      </c>
      <c r="O176" s="68">
        <f t="shared" si="32"/>
        <v>-2.445510194</v>
      </c>
      <c r="P176" s="69">
        <f t="shared" si="33"/>
        <v>0.3319137313</v>
      </c>
      <c r="Q176" s="69">
        <f t="shared" si="34"/>
        <v>2.445510194</v>
      </c>
      <c r="R176" s="70">
        <f t="shared" ref="R176:U176" si="2987">ATAN2(A176,E176)</f>
        <v>0</v>
      </c>
      <c r="S176" s="70">
        <f t="shared" si="2987"/>
        <v>3.141592654</v>
      </c>
      <c r="T176" s="70">
        <f t="shared" si="2987"/>
        <v>0</v>
      </c>
      <c r="U176" s="70">
        <f t="shared" si="2987"/>
        <v>3.141592654</v>
      </c>
      <c r="V176" s="70">
        <f t="shared" ref="V176:Y176" si="2988">SQRT(POWER(A176,2)+POWER(E176,2))</f>
        <v>0.1421007032</v>
      </c>
      <c r="W176" s="70">
        <f t="shared" si="2988"/>
        <v>0.09837703868</v>
      </c>
      <c r="X176" s="70">
        <f t="shared" si="2988"/>
        <v>0.8681771855</v>
      </c>
      <c r="Y176" s="70">
        <f t="shared" si="2988"/>
        <v>0.02464711823</v>
      </c>
      <c r="Z176" s="71">
        <f t="shared" ref="Z176:AC176" si="2989">R176-$R176</f>
        <v>0</v>
      </c>
      <c r="AA176" s="71">
        <f t="shared" si="2989"/>
        <v>3.141592654</v>
      </c>
      <c r="AB176" s="71">
        <f t="shared" si="2989"/>
        <v>0</v>
      </c>
      <c r="AC176" s="71">
        <f t="shared" si="2989"/>
        <v>3.141592654</v>
      </c>
      <c r="AD176" s="71">
        <f t="shared" ref="AD176:AG176" si="2990">V176/$V176</f>
        <v>1</v>
      </c>
      <c r="AE176" s="71">
        <f t="shared" si="2990"/>
        <v>0.6923050801</v>
      </c>
      <c r="AF176" s="71">
        <f t="shared" si="2990"/>
        <v>6.109591059</v>
      </c>
      <c r="AG176" s="71">
        <f t="shared" si="2990"/>
        <v>0.1734482496</v>
      </c>
      <c r="AH176" s="80">
        <f t="shared" ref="AH176:AK176" si="2991">AD176*COS(Z176)</f>
        <v>1</v>
      </c>
      <c r="AI176" s="80">
        <f t="shared" si="2991"/>
        <v>-0.6923050801</v>
      </c>
      <c r="AJ176" s="80">
        <f t="shared" si="2991"/>
        <v>6.109591059</v>
      </c>
      <c r="AK176" s="80">
        <f t="shared" si="2991"/>
        <v>-0.1734482496</v>
      </c>
      <c r="AL176" s="80">
        <f t="shared" ref="AL176:AO176" si="2992">AD176*SIN(Z176)</f>
        <v>0</v>
      </c>
      <c r="AM176" s="80">
        <f t="shared" si="2992"/>
        <v>0</v>
      </c>
      <c r="AN176" s="80">
        <f t="shared" si="2992"/>
        <v>0</v>
      </c>
      <c r="AO176" s="80">
        <f t="shared" si="2992"/>
        <v>0</v>
      </c>
      <c r="AP176" s="50">
        <f t="shared" si="41"/>
        <v>9.424777961</v>
      </c>
      <c r="AQ176" s="72">
        <f t="shared" si="42"/>
        <v>9.424777961</v>
      </c>
      <c r="AR176" s="72">
        <f t="shared" si="43"/>
        <v>3.141592654</v>
      </c>
      <c r="AS176" s="72">
        <f t="shared" si="44"/>
        <v>3.141592654</v>
      </c>
      <c r="AT176" s="73">
        <f t="shared" si="45"/>
        <v>0.3318123569</v>
      </c>
      <c r="AU176" s="74">
        <f t="shared" si="46"/>
        <v>0.3318123569</v>
      </c>
      <c r="AV176" s="75">
        <f t="shared" si="47"/>
        <v>0.6636247137</v>
      </c>
      <c r="AW176" s="75">
        <f t="shared" si="48"/>
        <v>0</v>
      </c>
      <c r="AX176" s="75">
        <f t="shared" si="49"/>
        <v>0</v>
      </c>
      <c r="AY176" s="75">
        <f t="shared" si="50"/>
        <v>0.6636247137</v>
      </c>
      <c r="AZ176" s="50">
        <f t="shared" ref="AZ176:BA176" si="2993">AZ$1*AA176</f>
        <v>3.141592654</v>
      </c>
      <c r="BA176" s="50">
        <f t="shared" si="2993"/>
        <v>0</v>
      </c>
      <c r="BB176" s="72">
        <f t="shared" si="52"/>
        <v>3.141592654</v>
      </c>
      <c r="BC176" s="72">
        <f t="shared" si="53"/>
        <v>3.141592654</v>
      </c>
      <c r="BD176" s="72">
        <f t="shared" si="54"/>
        <v>3.141592654</v>
      </c>
      <c r="BE176" s="73">
        <f t="shared" ref="BE176:BF176" si="2994">POWER(AE176,BE$1)</f>
        <v>0.6923050801</v>
      </c>
      <c r="BF176" s="73">
        <f t="shared" si="2994"/>
        <v>6.109591059</v>
      </c>
      <c r="BG176" s="74">
        <f t="shared" si="56"/>
        <v>4.229700928</v>
      </c>
      <c r="BH176" s="75">
        <f t="shared" si="57"/>
        <v>-38.06730835</v>
      </c>
      <c r="BI176" s="75">
        <f t="shared" si="58"/>
        <v>0</v>
      </c>
      <c r="BJ176" s="75">
        <f t="shared" si="59"/>
        <v>3.141592654</v>
      </c>
      <c r="BK176" s="75">
        <f t="shared" si="60"/>
        <v>38.06730835</v>
      </c>
      <c r="BL176" s="50">
        <f t="shared" si="61"/>
        <v>3.141592654</v>
      </c>
      <c r="BM176" s="72">
        <f t="shared" si="62"/>
        <v>3.141592654</v>
      </c>
      <c r="BN176" s="72">
        <f t="shared" si="63"/>
        <v>3.141592654</v>
      </c>
      <c r="BO176" s="72">
        <f t="shared" si="64"/>
        <v>3.141592654</v>
      </c>
      <c r="BP176" s="73">
        <f t="shared" si="65"/>
        <v>0.1734482496</v>
      </c>
      <c r="BQ176" s="74">
        <f t="shared" si="66"/>
        <v>0.1734482496</v>
      </c>
      <c r="BR176" s="75">
        <f t="shared" si="67"/>
        <v>4.683102739</v>
      </c>
      <c r="BS176" s="75">
        <f t="shared" si="68"/>
        <v>0</v>
      </c>
      <c r="BT176" s="75">
        <f t="shared" si="69"/>
        <v>0</v>
      </c>
      <c r="BU176" s="75">
        <f t="shared" si="70"/>
        <v>4.683102739</v>
      </c>
      <c r="BV176" s="76">
        <f t="shared" ref="BV176:BW176" si="2995">AV176+BH176+BR176</f>
        <v>-32.7205809</v>
      </c>
      <c r="BW176" s="76">
        <f t="shared" si="2995"/>
        <v>0</v>
      </c>
      <c r="BX176" s="76">
        <f t="shared" si="72"/>
        <v>3.141592654</v>
      </c>
      <c r="BY176" s="77">
        <f t="shared" si="73"/>
        <v>32.7205809</v>
      </c>
      <c r="BZ176" s="50">
        <f t="shared" ref="BZ176:CA176" si="2996">BZ$1*AA176</f>
        <v>6.283185307</v>
      </c>
      <c r="CA176" s="50">
        <f t="shared" si="2996"/>
        <v>0</v>
      </c>
      <c r="CB176" s="72">
        <f t="shared" si="75"/>
        <v>6.283185307</v>
      </c>
      <c r="CC176" s="72">
        <f t="shared" si="76"/>
        <v>0</v>
      </c>
      <c r="CD176" s="72">
        <f t="shared" si="77"/>
        <v>0</v>
      </c>
      <c r="CE176" s="73">
        <f t="shared" ref="CE176:CF176" si="2997">POWER(AE176,CE$1)</f>
        <v>0.4792863239</v>
      </c>
      <c r="CF176" s="73">
        <f t="shared" si="2997"/>
        <v>37.32710291</v>
      </c>
      <c r="CG176" s="74">
        <f t="shared" si="79"/>
        <v>17.89036994</v>
      </c>
      <c r="CH176" s="75">
        <f t="shared" si="80"/>
        <v>-17.89036994</v>
      </c>
      <c r="CI176" s="75">
        <f t="shared" si="81"/>
        <v>0</v>
      </c>
      <c r="CJ176" s="75">
        <f t="shared" si="82"/>
        <v>3.141592654</v>
      </c>
      <c r="CK176" s="75">
        <f t="shared" si="83"/>
        <v>17.89036994</v>
      </c>
      <c r="CL176" s="50">
        <f t="shared" si="84"/>
        <v>0</v>
      </c>
      <c r="CM176" s="72">
        <f t="shared" si="85"/>
        <v>0</v>
      </c>
      <c r="CN176" s="72">
        <f t="shared" si="86"/>
        <v>0</v>
      </c>
      <c r="CO176" s="72">
        <f t="shared" si="87"/>
        <v>0</v>
      </c>
      <c r="CP176" s="73">
        <f t="shared" si="88"/>
        <v>228.0533342</v>
      </c>
      <c r="CQ176" s="74">
        <f t="shared" si="89"/>
        <v>228.0533342</v>
      </c>
      <c r="CR176" s="75">
        <f t="shared" si="90"/>
        <v>912.213337</v>
      </c>
      <c r="CS176" s="75">
        <f t="shared" si="91"/>
        <v>0</v>
      </c>
      <c r="CT176" s="75">
        <f t="shared" si="92"/>
        <v>0</v>
      </c>
      <c r="CU176" s="75">
        <f t="shared" si="93"/>
        <v>912.213337</v>
      </c>
      <c r="CV176" s="50">
        <f t="shared" si="94"/>
        <v>9.424777961</v>
      </c>
      <c r="CW176" s="50">
        <f t="shared" si="95"/>
        <v>3.141592654</v>
      </c>
      <c r="CX176" s="72">
        <f t="shared" si="96"/>
        <v>12.56637061</v>
      </c>
      <c r="CY176" s="72">
        <f t="shared" si="97"/>
        <v>0</v>
      </c>
      <c r="CZ176" s="72">
        <f t="shared" si="98"/>
        <v>0</v>
      </c>
      <c r="DA176" s="73">
        <f t="shared" si="99"/>
        <v>0.3318123569</v>
      </c>
      <c r="DB176" s="73">
        <f t="shared" si="100"/>
        <v>0.1734482496</v>
      </c>
      <c r="DC176" s="74">
        <f t="shared" si="101"/>
        <v>0.05755227249</v>
      </c>
      <c r="DD176" s="75">
        <f t="shared" si="102"/>
        <v>0.23020909</v>
      </c>
      <c r="DE176" s="75">
        <f t="shared" si="103"/>
        <v>0</v>
      </c>
      <c r="DF176" s="75">
        <f t="shared" si="104"/>
        <v>0</v>
      </c>
      <c r="DG176" s="75">
        <f t="shared" si="105"/>
        <v>0.23020909</v>
      </c>
      <c r="DH176" s="50">
        <f t="shared" ref="DH176:DJ176" si="2998">DH$1*AA176</f>
        <v>3.141592654</v>
      </c>
      <c r="DI176" s="50">
        <f t="shared" si="2998"/>
        <v>0</v>
      </c>
      <c r="DJ176" s="50">
        <f t="shared" si="2998"/>
        <v>3.141592654</v>
      </c>
      <c r="DK176" s="72">
        <f t="shared" si="107"/>
        <v>6.283185307</v>
      </c>
      <c r="DL176" s="72">
        <f t="shared" si="108"/>
        <v>0</v>
      </c>
      <c r="DM176" s="72">
        <f t="shared" si="109"/>
        <v>0</v>
      </c>
      <c r="DN176" s="73">
        <f t="shared" ref="DN176:DP176" si="2999">POWER(AE176,DN$1)</f>
        <v>0.6923050801</v>
      </c>
      <c r="DO176" s="73">
        <f t="shared" si="2999"/>
        <v>6.109591059</v>
      </c>
      <c r="DP176" s="73">
        <f t="shared" si="2999"/>
        <v>0.1734482496</v>
      </c>
      <c r="DQ176" s="74">
        <f t="shared" si="111"/>
        <v>0.7336342222</v>
      </c>
      <c r="DR176" s="75">
        <f t="shared" si="112"/>
        <v>-13.205416</v>
      </c>
      <c r="DS176" s="75">
        <f t="shared" si="113"/>
        <v>0</v>
      </c>
      <c r="DT176" s="75">
        <f t="shared" si="114"/>
        <v>3.141592654</v>
      </c>
      <c r="DU176" s="75">
        <f t="shared" si="115"/>
        <v>13.205416</v>
      </c>
      <c r="DV176" s="50">
        <f t="shared" si="116"/>
        <v>6.283185307</v>
      </c>
      <c r="DW176" s="72">
        <f t="shared" si="117"/>
        <v>6.283185307</v>
      </c>
      <c r="DX176" s="72">
        <f t="shared" si="118"/>
        <v>0</v>
      </c>
      <c r="DY176" s="72">
        <f t="shared" si="119"/>
        <v>0</v>
      </c>
      <c r="DZ176" s="73">
        <f t="shared" si="120"/>
        <v>0.03008429528</v>
      </c>
      <c r="EA176" s="74">
        <f t="shared" si="121"/>
        <v>0.03008429528</v>
      </c>
      <c r="EB176" s="75">
        <f t="shared" si="122"/>
        <v>0.8122759727</v>
      </c>
      <c r="EC176" s="75">
        <f t="shared" si="123"/>
        <v>0</v>
      </c>
      <c r="ED176" s="75">
        <f t="shared" si="124"/>
        <v>0</v>
      </c>
      <c r="EE176" s="75">
        <f t="shared" si="125"/>
        <v>0.8122759727</v>
      </c>
      <c r="EF176" s="76">
        <f t="shared" ref="EF176:EG176" si="3000">CH176+CR176+DD176+DR176+EB176</f>
        <v>882.1600361</v>
      </c>
      <c r="EG176" s="76">
        <f t="shared" si="3000"/>
        <v>0</v>
      </c>
      <c r="EH176" s="76">
        <f t="shared" si="127"/>
        <v>0</v>
      </c>
      <c r="EI176" s="77">
        <f t="shared" si="128"/>
        <v>882.1600361</v>
      </c>
      <c r="EJ176" s="50">
        <f t="shared" si="129"/>
        <v>0</v>
      </c>
      <c r="EK176" s="72">
        <f t="shared" si="130"/>
        <v>0</v>
      </c>
      <c r="EL176" s="72">
        <f t="shared" si="131"/>
        <v>0</v>
      </c>
      <c r="EM176" s="72">
        <f t="shared" si="132"/>
        <v>0</v>
      </c>
      <c r="EN176" s="73">
        <f t="shared" si="133"/>
        <v>29.70117904</v>
      </c>
      <c r="EO176" s="74">
        <f t="shared" si="134"/>
        <v>29.70117904</v>
      </c>
      <c r="EP176" s="75">
        <f t="shared" si="135"/>
        <v>154.3318534</v>
      </c>
      <c r="EQ176" s="75">
        <f t="shared" si="136"/>
        <v>0</v>
      </c>
      <c r="ER176" s="75">
        <f t="shared" si="137"/>
        <v>0</v>
      </c>
      <c r="ES176" s="75">
        <f t="shared" si="138"/>
        <v>154.3318534</v>
      </c>
      <c r="ET176" s="76">
        <f t="shared" ref="ET176:EU176" si="3001">BV176+EP176</f>
        <v>121.6112725</v>
      </c>
      <c r="EU176" s="76">
        <f t="shared" si="3001"/>
        <v>0</v>
      </c>
      <c r="EV176" s="76">
        <f t="shared" si="140"/>
        <v>0</v>
      </c>
      <c r="EW176" s="77">
        <f t="shared" si="141"/>
        <v>121.6112725</v>
      </c>
      <c r="EX176" s="50">
        <f t="shared" si="142"/>
        <v>0</v>
      </c>
      <c r="EY176" s="72">
        <f t="shared" si="143"/>
        <v>0</v>
      </c>
      <c r="EZ176" s="72">
        <f t="shared" si="144"/>
        <v>0</v>
      </c>
      <c r="FA176" s="72">
        <f t="shared" si="145"/>
        <v>0</v>
      </c>
      <c r="FB176" s="73">
        <f t="shared" si="146"/>
        <v>4.954402403</v>
      </c>
      <c r="FC176" s="74">
        <f t="shared" si="147"/>
        <v>4.954402403</v>
      </c>
      <c r="FD176" s="75">
        <f t="shared" si="148"/>
        <v>1.310770598</v>
      </c>
      <c r="FE176" s="75">
        <f t="shared" si="149"/>
        <v>0</v>
      </c>
      <c r="FF176" s="75">
        <f t="shared" si="150"/>
        <v>0</v>
      </c>
      <c r="FG176" s="75">
        <f t="shared" si="151"/>
        <v>1.310770598</v>
      </c>
      <c r="FH176" s="50">
        <f t="shared" si="152"/>
        <v>6.283185307</v>
      </c>
      <c r="FI176" s="72">
        <f t="shared" si="153"/>
        <v>6.283185307</v>
      </c>
      <c r="FJ176" s="72">
        <f t="shared" si="154"/>
        <v>0</v>
      </c>
      <c r="FK176" s="72">
        <f t="shared" si="155"/>
        <v>0</v>
      </c>
      <c r="FL176" s="73">
        <f t="shared" si="156"/>
        <v>0.4792863239</v>
      </c>
      <c r="FM176" s="74">
        <f t="shared" si="157"/>
        <v>0.4792863239</v>
      </c>
      <c r="FN176" s="75">
        <f t="shared" si="158"/>
        <v>-0.4792863239</v>
      </c>
      <c r="FO176" s="75">
        <f t="shared" si="159"/>
        <v>0</v>
      </c>
      <c r="FP176" s="75">
        <f t="shared" si="160"/>
        <v>3.141592654</v>
      </c>
      <c r="FQ176" s="75">
        <f t="shared" si="161"/>
        <v>0.4792863239</v>
      </c>
      <c r="FR176" s="76">
        <f t="shared" si="162"/>
        <v>17.84948685</v>
      </c>
      <c r="FS176" s="76">
        <f t="shared" si="163"/>
        <v>0</v>
      </c>
      <c r="FT176" s="76">
        <f t="shared" si="164"/>
        <v>0</v>
      </c>
      <c r="FU176" s="77">
        <f t="shared" si="165"/>
        <v>17.84948685</v>
      </c>
      <c r="FV176" s="50">
        <f t="shared" si="166"/>
        <v>0</v>
      </c>
      <c r="FW176" s="50">
        <f t="shared" si="167"/>
        <v>0</v>
      </c>
      <c r="FX176" s="72">
        <f t="shared" si="168"/>
        <v>0</v>
      </c>
      <c r="FY176" s="72">
        <f t="shared" si="169"/>
        <v>0</v>
      </c>
      <c r="FZ176" s="72">
        <f t="shared" si="170"/>
        <v>0</v>
      </c>
      <c r="GA176" s="73">
        <f t="shared" si="171"/>
        <v>17.84948685</v>
      </c>
      <c r="GB176" s="73">
        <f t="shared" si="172"/>
        <v>0.7629100026</v>
      </c>
      <c r="GC176" s="74">
        <f t="shared" si="173"/>
        <v>13.61755206</v>
      </c>
      <c r="GD176" s="75">
        <f t="shared" si="174"/>
        <v>1.51306134</v>
      </c>
      <c r="GE176" s="75">
        <f t="shared" si="175"/>
        <v>0</v>
      </c>
      <c r="GF176" s="75">
        <f t="shared" si="176"/>
        <v>0</v>
      </c>
      <c r="GG176" s="75">
        <f t="shared" si="177"/>
        <v>1.51306134</v>
      </c>
      <c r="GH176" s="78">
        <f t="shared" si="178"/>
        <v>-0.5</v>
      </c>
      <c r="GI176" s="78">
        <f t="shared" si="179"/>
        <v>-0.8660254038</v>
      </c>
      <c r="GJ176" s="78">
        <f t="shared" si="180"/>
        <v>-2.094395102</v>
      </c>
      <c r="GK176" s="78">
        <f t="shared" si="181"/>
        <v>1</v>
      </c>
      <c r="GL176" s="79">
        <f t="shared" si="182"/>
        <v>-0.5</v>
      </c>
      <c r="GM176" s="79">
        <f t="shared" si="183"/>
        <v>0.8660254038</v>
      </c>
      <c r="GN176" s="79">
        <f t="shared" si="184"/>
        <v>2.094395102</v>
      </c>
      <c r="GO176" s="79">
        <f t="shared" si="185"/>
        <v>1</v>
      </c>
      <c r="GP176" s="50">
        <f t="shared" si="186"/>
        <v>-2.094395102</v>
      </c>
      <c r="GQ176" s="50">
        <f t="shared" si="187"/>
        <v>0</v>
      </c>
      <c r="GR176" s="72">
        <f t="shared" si="188"/>
        <v>-2.094395102</v>
      </c>
      <c r="GS176" s="72">
        <f t="shared" si="189"/>
        <v>-2.094395102</v>
      </c>
      <c r="GT176" s="72">
        <f t="shared" si="190"/>
        <v>-2.094395102</v>
      </c>
      <c r="GU176" s="73">
        <f t="shared" si="191"/>
        <v>1</v>
      </c>
      <c r="GV176" s="73">
        <f t="shared" si="192"/>
        <v>1.310770598</v>
      </c>
      <c r="GW176" s="74">
        <f t="shared" si="193"/>
        <v>1.310770598</v>
      </c>
      <c r="GX176" s="75">
        <f t="shared" si="194"/>
        <v>-0.6553852988</v>
      </c>
      <c r="GY176" s="75">
        <f t="shared" si="195"/>
        <v>-1.135160636</v>
      </c>
      <c r="GZ176" s="75">
        <f t="shared" si="196"/>
        <v>-2.094395102</v>
      </c>
      <c r="HA176" s="75">
        <f t="shared" si="197"/>
        <v>1.310770598</v>
      </c>
      <c r="HB176" s="50">
        <f t="shared" si="198"/>
        <v>2.094395102</v>
      </c>
      <c r="HC176" s="50">
        <f t="shared" si="199"/>
        <v>0</v>
      </c>
      <c r="HD176" s="72">
        <f t="shared" si="200"/>
        <v>2.094395102</v>
      </c>
      <c r="HE176" s="72">
        <f t="shared" si="201"/>
        <v>2.094395102</v>
      </c>
      <c r="HF176" s="72">
        <f t="shared" si="202"/>
        <v>2.094395102</v>
      </c>
      <c r="HG176" s="73">
        <f t="shared" si="203"/>
        <v>1</v>
      </c>
      <c r="HH176" s="73">
        <f t="shared" si="204"/>
        <v>1.51306134</v>
      </c>
      <c r="HI176" s="74">
        <f t="shared" si="205"/>
        <v>1.51306134</v>
      </c>
      <c r="HJ176" s="75">
        <f t="shared" si="206"/>
        <v>-0.7565306701</v>
      </c>
      <c r="HK176" s="75">
        <f t="shared" si="207"/>
        <v>1.310349558</v>
      </c>
      <c r="HL176" s="75">
        <f t="shared" si="208"/>
        <v>2.094395102</v>
      </c>
      <c r="HM176" s="75">
        <f t="shared" si="209"/>
        <v>1.51306134</v>
      </c>
      <c r="HN176" s="50">
        <f t="shared" si="210"/>
        <v>2.094395102</v>
      </c>
      <c r="HO176" s="50">
        <f t="shared" si="211"/>
        <v>0</v>
      </c>
      <c r="HP176" s="72">
        <f t="shared" si="212"/>
        <v>2.094395102</v>
      </c>
      <c r="HQ176" s="72">
        <f t="shared" si="213"/>
        <v>2.094395102</v>
      </c>
      <c r="HR176" s="72">
        <f t="shared" si="214"/>
        <v>2.094395102</v>
      </c>
      <c r="HS176" s="73">
        <f t="shared" si="215"/>
        <v>1</v>
      </c>
      <c r="HT176" s="73">
        <f t="shared" si="216"/>
        <v>1.310770598</v>
      </c>
      <c r="HU176" s="74">
        <f t="shared" si="217"/>
        <v>1.310770598</v>
      </c>
      <c r="HV176" s="75">
        <f t="shared" si="218"/>
        <v>-0.6553852988</v>
      </c>
      <c r="HW176" s="75">
        <f t="shared" si="219"/>
        <v>1.135160636</v>
      </c>
      <c r="HX176" s="75">
        <f t="shared" si="220"/>
        <v>2.094395102</v>
      </c>
      <c r="HY176" s="75">
        <f t="shared" si="221"/>
        <v>1.310770598</v>
      </c>
      <c r="HZ176" s="50">
        <f t="shared" si="222"/>
        <v>-2.094395102</v>
      </c>
      <c r="IA176" s="50">
        <f t="shared" si="223"/>
        <v>0</v>
      </c>
      <c r="IB176" s="72">
        <f t="shared" si="224"/>
        <v>-2.094395102</v>
      </c>
      <c r="IC176" s="72">
        <f t="shared" si="225"/>
        <v>-2.094395102</v>
      </c>
      <c r="ID176" s="72">
        <f t="shared" si="226"/>
        <v>-2.094395102</v>
      </c>
      <c r="IE176" s="73">
        <f t="shared" si="227"/>
        <v>1</v>
      </c>
      <c r="IF176" s="73">
        <f t="shared" si="228"/>
        <v>1.51306134</v>
      </c>
      <c r="IG176" s="74">
        <f t="shared" si="229"/>
        <v>1.51306134</v>
      </c>
      <c r="IH176" s="75">
        <f t="shared" si="230"/>
        <v>-0.7565306701</v>
      </c>
      <c r="II176" s="75">
        <f t="shared" si="231"/>
        <v>-1.310349558</v>
      </c>
      <c r="IJ176" s="75">
        <f t="shared" si="232"/>
        <v>-2.094395102</v>
      </c>
      <c r="IK176" s="75">
        <f t="shared" si="233"/>
        <v>1.51306134</v>
      </c>
    </row>
    <row r="177" ht="12.75" customHeight="1">
      <c r="A177" s="80">
        <f>'Cubic Input'!P181</f>
        <v>0.1421007032</v>
      </c>
      <c r="B177" s="80">
        <f>'Cubic Input'!Q181</f>
        <v>-0.1562471718</v>
      </c>
      <c r="C177" s="80">
        <f>'Cubic Input'!R181</f>
        <v>0.8761265733</v>
      </c>
      <c r="D177" s="80">
        <f>'Cubic Input'!S181</f>
        <v>-0.01275528876</v>
      </c>
      <c r="E177" s="80">
        <f t="shared" ref="E177:H177" si="3002">0</f>
        <v>0</v>
      </c>
      <c r="F177" s="80">
        <f t="shared" si="3002"/>
        <v>0</v>
      </c>
      <c r="G177" s="80">
        <f t="shared" si="3002"/>
        <v>0</v>
      </c>
      <c r="H177" s="81">
        <f t="shared" si="3002"/>
        <v>0</v>
      </c>
      <c r="I177" s="65">
        <f>'Cubic Input'!M181</f>
        <v>0.01674873689</v>
      </c>
      <c r="J177" s="66">
        <f t="shared" si="27"/>
        <v>0.01459621892</v>
      </c>
      <c r="K177" s="66">
        <f t="shared" si="28"/>
        <v>0.5424780997</v>
      </c>
      <c r="L177" s="67">
        <f t="shared" si="29"/>
        <v>0.01459621892</v>
      </c>
      <c r="M177" s="67">
        <f t="shared" si="30"/>
        <v>0</v>
      </c>
      <c r="N177" s="68">
        <f t="shared" si="31"/>
        <v>0.5424780997</v>
      </c>
      <c r="O177" s="68">
        <f t="shared" si="32"/>
        <v>-2.419796323</v>
      </c>
      <c r="P177" s="69">
        <f t="shared" si="33"/>
        <v>0.5424780997</v>
      </c>
      <c r="Q177" s="69">
        <f t="shared" si="34"/>
        <v>2.419796323</v>
      </c>
      <c r="R177" s="70">
        <f t="shared" ref="R177:U177" si="3003">ATAN2(A177,E177)</f>
        <v>0</v>
      </c>
      <c r="S177" s="70">
        <f t="shared" si="3003"/>
        <v>3.141592654</v>
      </c>
      <c r="T177" s="70">
        <f t="shared" si="3003"/>
        <v>0</v>
      </c>
      <c r="U177" s="70">
        <f t="shared" si="3003"/>
        <v>3.141592654</v>
      </c>
      <c r="V177" s="70">
        <f t="shared" ref="V177:Y177" si="3004">SQRT(POWER(A177,2)+POWER(E177,2))</f>
        <v>0.1421007032</v>
      </c>
      <c r="W177" s="70">
        <f t="shared" si="3004"/>
        <v>0.1562471718</v>
      </c>
      <c r="X177" s="70">
        <f t="shared" si="3004"/>
        <v>0.8761265733</v>
      </c>
      <c r="Y177" s="70">
        <f t="shared" si="3004"/>
        <v>0.01275528876</v>
      </c>
      <c r="Z177" s="71">
        <f t="shared" ref="Z177:AC177" si="3005">R177-$R177</f>
        <v>0</v>
      </c>
      <c r="AA177" s="71">
        <f t="shared" si="3005"/>
        <v>3.141592654</v>
      </c>
      <c r="AB177" s="71">
        <f t="shared" si="3005"/>
        <v>0</v>
      </c>
      <c r="AC177" s="71">
        <f t="shared" si="3005"/>
        <v>3.141592654</v>
      </c>
      <c r="AD177" s="71">
        <f t="shared" ref="AD177:AG177" si="3006">V177/$V177</f>
        <v>1</v>
      </c>
      <c r="AE177" s="71">
        <f t="shared" si="3006"/>
        <v>1.099552418</v>
      </c>
      <c r="AF177" s="71">
        <f t="shared" si="3006"/>
        <v>6.165532991</v>
      </c>
      <c r="AG177" s="71">
        <f t="shared" si="3006"/>
        <v>0.08976231982</v>
      </c>
      <c r="AH177" s="80">
        <f t="shared" ref="AH177:AK177" si="3007">AD177*COS(Z177)</f>
        <v>1</v>
      </c>
      <c r="AI177" s="80">
        <f t="shared" si="3007"/>
        <v>-1.099552418</v>
      </c>
      <c r="AJ177" s="80">
        <f t="shared" si="3007"/>
        <v>6.165532991</v>
      </c>
      <c r="AK177" s="80">
        <f t="shared" si="3007"/>
        <v>-0.08976231982</v>
      </c>
      <c r="AL177" s="80">
        <f t="shared" ref="AL177:AO177" si="3008">AD177*SIN(Z177)</f>
        <v>0</v>
      </c>
      <c r="AM177" s="80">
        <f t="shared" si="3008"/>
        <v>0</v>
      </c>
      <c r="AN177" s="80">
        <f t="shared" si="3008"/>
        <v>0</v>
      </c>
      <c r="AO177" s="80">
        <f t="shared" si="3008"/>
        <v>0</v>
      </c>
      <c r="AP177" s="50">
        <f t="shared" si="41"/>
        <v>9.424777961</v>
      </c>
      <c r="AQ177" s="72">
        <f t="shared" si="42"/>
        <v>9.424777961</v>
      </c>
      <c r="AR177" s="72">
        <f t="shared" si="43"/>
        <v>3.141592654</v>
      </c>
      <c r="AS177" s="72">
        <f t="shared" si="44"/>
        <v>3.141592654</v>
      </c>
      <c r="AT177" s="73">
        <f t="shared" si="45"/>
        <v>1.32937594</v>
      </c>
      <c r="AU177" s="74">
        <f t="shared" si="46"/>
        <v>1.32937594</v>
      </c>
      <c r="AV177" s="75">
        <f t="shared" si="47"/>
        <v>2.658751879</v>
      </c>
      <c r="AW177" s="75">
        <f t="shared" si="48"/>
        <v>0</v>
      </c>
      <c r="AX177" s="75">
        <f t="shared" si="49"/>
        <v>0</v>
      </c>
      <c r="AY177" s="75">
        <f t="shared" si="50"/>
        <v>2.658751879</v>
      </c>
      <c r="AZ177" s="50">
        <f t="shared" ref="AZ177:BA177" si="3009">AZ$1*AA177</f>
        <v>3.141592654</v>
      </c>
      <c r="BA177" s="50">
        <f t="shared" si="3009"/>
        <v>0</v>
      </c>
      <c r="BB177" s="72">
        <f t="shared" si="52"/>
        <v>3.141592654</v>
      </c>
      <c r="BC177" s="72">
        <f t="shared" si="53"/>
        <v>3.141592654</v>
      </c>
      <c r="BD177" s="72">
        <f t="shared" si="54"/>
        <v>3.141592654</v>
      </c>
      <c r="BE177" s="73">
        <f t="shared" ref="BE177:BF177" si="3010">POWER(AE177,BE$1)</f>
        <v>1.099552418</v>
      </c>
      <c r="BF177" s="73">
        <f t="shared" si="3010"/>
        <v>6.165532991</v>
      </c>
      <c r="BG177" s="74">
        <f t="shared" si="56"/>
        <v>6.779326711</v>
      </c>
      <c r="BH177" s="75">
        <f t="shared" si="57"/>
        <v>-61.0139404</v>
      </c>
      <c r="BI177" s="75">
        <f t="shared" si="58"/>
        <v>0</v>
      </c>
      <c r="BJ177" s="75">
        <f t="shared" si="59"/>
        <v>3.141592654</v>
      </c>
      <c r="BK177" s="75">
        <f t="shared" si="60"/>
        <v>61.0139404</v>
      </c>
      <c r="BL177" s="50">
        <f t="shared" si="61"/>
        <v>3.141592654</v>
      </c>
      <c r="BM177" s="72">
        <f t="shared" si="62"/>
        <v>3.141592654</v>
      </c>
      <c r="BN177" s="72">
        <f t="shared" si="63"/>
        <v>3.141592654</v>
      </c>
      <c r="BO177" s="72">
        <f t="shared" si="64"/>
        <v>3.141592654</v>
      </c>
      <c r="BP177" s="73">
        <f t="shared" si="65"/>
        <v>0.08976231982</v>
      </c>
      <c r="BQ177" s="74">
        <f t="shared" si="66"/>
        <v>0.08976231982</v>
      </c>
      <c r="BR177" s="75">
        <f t="shared" si="67"/>
        <v>2.423582635</v>
      </c>
      <c r="BS177" s="75">
        <f t="shared" si="68"/>
        <v>0</v>
      </c>
      <c r="BT177" s="75">
        <f t="shared" si="69"/>
        <v>0</v>
      </c>
      <c r="BU177" s="75">
        <f t="shared" si="70"/>
        <v>2.423582635</v>
      </c>
      <c r="BV177" s="76">
        <f t="shared" ref="BV177:BW177" si="3011">AV177+BH177+BR177</f>
        <v>-55.93160588</v>
      </c>
      <c r="BW177" s="76">
        <f t="shared" si="3011"/>
        <v>0</v>
      </c>
      <c r="BX177" s="76">
        <f t="shared" si="72"/>
        <v>3.141592654</v>
      </c>
      <c r="BY177" s="77">
        <f t="shared" si="73"/>
        <v>55.93160588</v>
      </c>
      <c r="BZ177" s="50">
        <f t="shared" ref="BZ177:CA177" si="3012">BZ$1*AA177</f>
        <v>6.283185307</v>
      </c>
      <c r="CA177" s="50">
        <f t="shared" si="3012"/>
        <v>0</v>
      </c>
      <c r="CB177" s="72">
        <f t="shared" si="75"/>
        <v>6.283185307</v>
      </c>
      <c r="CC177" s="72">
        <f t="shared" si="76"/>
        <v>0</v>
      </c>
      <c r="CD177" s="72">
        <f t="shared" si="77"/>
        <v>0</v>
      </c>
      <c r="CE177" s="73">
        <f t="shared" ref="CE177:CF177" si="3013">POWER(AE177,CE$1)</f>
        <v>1.209015521</v>
      </c>
      <c r="CF177" s="73">
        <f t="shared" si="3013"/>
        <v>38.01379706</v>
      </c>
      <c r="CG177" s="74">
        <f t="shared" si="79"/>
        <v>45.95927065</v>
      </c>
      <c r="CH177" s="75">
        <f t="shared" si="80"/>
        <v>-45.95927065</v>
      </c>
      <c r="CI177" s="75">
        <f t="shared" si="81"/>
        <v>0</v>
      </c>
      <c r="CJ177" s="75">
        <f t="shared" si="82"/>
        <v>3.141592654</v>
      </c>
      <c r="CK177" s="75">
        <f t="shared" si="83"/>
        <v>45.95927065</v>
      </c>
      <c r="CL177" s="50">
        <f t="shared" si="84"/>
        <v>0</v>
      </c>
      <c r="CM177" s="72">
        <f t="shared" si="85"/>
        <v>0</v>
      </c>
      <c r="CN177" s="72">
        <f t="shared" si="86"/>
        <v>0</v>
      </c>
      <c r="CO177" s="72">
        <f t="shared" si="87"/>
        <v>0</v>
      </c>
      <c r="CP177" s="73">
        <f t="shared" si="88"/>
        <v>234.3753199</v>
      </c>
      <c r="CQ177" s="74">
        <f t="shared" si="89"/>
        <v>234.3753199</v>
      </c>
      <c r="CR177" s="75">
        <f t="shared" si="90"/>
        <v>937.5012797</v>
      </c>
      <c r="CS177" s="75">
        <f t="shared" si="91"/>
        <v>0</v>
      </c>
      <c r="CT177" s="75">
        <f t="shared" si="92"/>
        <v>0</v>
      </c>
      <c r="CU177" s="75">
        <f t="shared" si="93"/>
        <v>937.5012797</v>
      </c>
      <c r="CV177" s="50">
        <f t="shared" si="94"/>
        <v>9.424777961</v>
      </c>
      <c r="CW177" s="50">
        <f t="shared" si="95"/>
        <v>3.141592654</v>
      </c>
      <c r="CX177" s="72">
        <f t="shared" si="96"/>
        <v>12.56637061</v>
      </c>
      <c r="CY177" s="72">
        <f t="shared" si="97"/>
        <v>0</v>
      </c>
      <c r="CZ177" s="72">
        <f t="shared" si="98"/>
        <v>0</v>
      </c>
      <c r="DA177" s="73">
        <f t="shared" si="99"/>
        <v>1.32937594</v>
      </c>
      <c r="DB177" s="73">
        <f t="shared" si="100"/>
        <v>0.08976231982</v>
      </c>
      <c r="DC177" s="74">
        <f t="shared" si="101"/>
        <v>0.1193278683</v>
      </c>
      <c r="DD177" s="75">
        <f t="shared" si="102"/>
        <v>0.4773114731</v>
      </c>
      <c r="DE177" s="75">
        <f t="shared" si="103"/>
        <v>0</v>
      </c>
      <c r="DF177" s="75">
        <f t="shared" si="104"/>
        <v>0</v>
      </c>
      <c r="DG177" s="75">
        <f t="shared" si="105"/>
        <v>0.4773114731</v>
      </c>
      <c r="DH177" s="50">
        <f t="shared" ref="DH177:DJ177" si="3014">DH$1*AA177</f>
        <v>3.141592654</v>
      </c>
      <c r="DI177" s="50">
        <f t="shared" si="3014"/>
        <v>0</v>
      </c>
      <c r="DJ177" s="50">
        <f t="shared" si="3014"/>
        <v>3.141592654</v>
      </c>
      <c r="DK177" s="72">
        <f t="shared" si="107"/>
        <v>6.283185307</v>
      </c>
      <c r="DL177" s="72">
        <f t="shared" si="108"/>
        <v>0</v>
      </c>
      <c r="DM177" s="72">
        <f t="shared" si="109"/>
        <v>0</v>
      </c>
      <c r="DN177" s="73">
        <f t="shared" ref="DN177:DP177" si="3015">POWER(AE177,DN$1)</f>
        <v>1.099552418</v>
      </c>
      <c r="DO177" s="73">
        <f t="shared" si="3015"/>
        <v>6.165532991</v>
      </c>
      <c r="DP177" s="73">
        <f t="shared" si="3015"/>
        <v>0.08976231982</v>
      </c>
      <c r="DQ177" s="74">
        <f t="shared" si="111"/>
        <v>0.6085280924</v>
      </c>
      <c r="DR177" s="75">
        <f t="shared" si="112"/>
        <v>-10.95350566</v>
      </c>
      <c r="DS177" s="75">
        <f t="shared" si="113"/>
        <v>0</v>
      </c>
      <c r="DT177" s="75">
        <f t="shared" si="114"/>
        <v>3.141592654</v>
      </c>
      <c r="DU177" s="75">
        <f t="shared" si="115"/>
        <v>10.95350566</v>
      </c>
      <c r="DV177" s="50">
        <f t="shared" si="116"/>
        <v>6.283185307</v>
      </c>
      <c r="DW177" s="72">
        <f t="shared" si="117"/>
        <v>6.283185307</v>
      </c>
      <c r="DX177" s="72">
        <f t="shared" si="118"/>
        <v>0</v>
      </c>
      <c r="DY177" s="72">
        <f t="shared" si="119"/>
        <v>0</v>
      </c>
      <c r="DZ177" s="73">
        <f t="shared" si="120"/>
        <v>0.00805727406</v>
      </c>
      <c r="EA177" s="74">
        <f t="shared" si="121"/>
        <v>0.00805727406</v>
      </c>
      <c r="EB177" s="75">
        <f t="shared" si="122"/>
        <v>0.2175463996</v>
      </c>
      <c r="EC177" s="75">
        <f t="shared" si="123"/>
        <v>0</v>
      </c>
      <c r="ED177" s="75">
        <f t="shared" si="124"/>
        <v>0</v>
      </c>
      <c r="EE177" s="75">
        <f t="shared" si="125"/>
        <v>0.2175463996</v>
      </c>
      <c r="EF177" s="76">
        <f t="shared" ref="EF177:EG177" si="3016">CH177+CR177+DD177+DR177+EB177</f>
        <v>881.2833612</v>
      </c>
      <c r="EG177" s="76">
        <f t="shared" si="3016"/>
        <v>0</v>
      </c>
      <c r="EH177" s="76">
        <f t="shared" si="127"/>
        <v>0</v>
      </c>
      <c r="EI177" s="77">
        <f t="shared" si="128"/>
        <v>881.2833612</v>
      </c>
      <c r="EJ177" s="50">
        <f t="shared" si="129"/>
        <v>0</v>
      </c>
      <c r="EK177" s="72">
        <f t="shared" si="130"/>
        <v>0</v>
      </c>
      <c r="EL177" s="72">
        <f t="shared" si="131"/>
        <v>0</v>
      </c>
      <c r="EM177" s="72">
        <f t="shared" si="132"/>
        <v>0</v>
      </c>
      <c r="EN177" s="73">
        <f t="shared" si="133"/>
        <v>29.68641712</v>
      </c>
      <c r="EO177" s="74">
        <f t="shared" si="134"/>
        <v>29.68641712</v>
      </c>
      <c r="EP177" s="75">
        <f t="shared" si="135"/>
        <v>154.2551482</v>
      </c>
      <c r="EQ177" s="75">
        <f t="shared" si="136"/>
        <v>0</v>
      </c>
      <c r="ER177" s="75">
        <f t="shared" si="137"/>
        <v>0</v>
      </c>
      <c r="ES177" s="75">
        <f t="shared" si="138"/>
        <v>154.2551482</v>
      </c>
      <c r="ET177" s="76">
        <f t="shared" ref="ET177:EU177" si="3017">BV177+EP177</f>
        <v>98.32354234</v>
      </c>
      <c r="EU177" s="76">
        <f t="shared" si="3017"/>
        <v>0</v>
      </c>
      <c r="EV177" s="76">
        <f t="shared" si="140"/>
        <v>0</v>
      </c>
      <c r="EW177" s="77">
        <f t="shared" si="141"/>
        <v>98.32354234</v>
      </c>
      <c r="EX177" s="50">
        <f t="shared" si="142"/>
        <v>0</v>
      </c>
      <c r="EY177" s="72">
        <f t="shared" si="143"/>
        <v>0</v>
      </c>
      <c r="EZ177" s="72">
        <f t="shared" si="144"/>
        <v>0</v>
      </c>
      <c r="FA177" s="72">
        <f t="shared" si="145"/>
        <v>0</v>
      </c>
      <c r="FB177" s="73">
        <f t="shared" si="146"/>
        <v>4.615504431</v>
      </c>
      <c r="FC177" s="74">
        <f t="shared" si="147"/>
        <v>4.615504431</v>
      </c>
      <c r="FD177" s="75">
        <f t="shared" si="148"/>
        <v>1.221109431</v>
      </c>
      <c r="FE177" s="75">
        <f t="shared" si="149"/>
        <v>0</v>
      </c>
      <c r="FF177" s="75">
        <f t="shared" si="150"/>
        <v>0</v>
      </c>
      <c r="FG177" s="75">
        <f t="shared" si="151"/>
        <v>1.221109431</v>
      </c>
      <c r="FH177" s="50">
        <f t="shared" si="152"/>
        <v>6.283185307</v>
      </c>
      <c r="FI177" s="72">
        <f t="shared" si="153"/>
        <v>6.283185307</v>
      </c>
      <c r="FJ177" s="72">
        <f t="shared" si="154"/>
        <v>0</v>
      </c>
      <c r="FK177" s="72">
        <f t="shared" si="155"/>
        <v>0</v>
      </c>
      <c r="FL177" s="73">
        <f t="shared" si="156"/>
        <v>1.209015521</v>
      </c>
      <c r="FM177" s="74">
        <f t="shared" si="157"/>
        <v>1.209015521</v>
      </c>
      <c r="FN177" s="75">
        <f t="shared" si="158"/>
        <v>-1.209015521</v>
      </c>
      <c r="FO177" s="75">
        <f t="shared" si="159"/>
        <v>0</v>
      </c>
      <c r="FP177" s="75">
        <f t="shared" si="160"/>
        <v>3.141592654</v>
      </c>
      <c r="FQ177" s="75">
        <f t="shared" si="161"/>
        <v>1.209015521</v>
      </c>
      <c r="FR177" s="76">
        <f t="shared" si="162"/>
        <v>17.28758345</v>
      </c>
      <c r="FS177" s="76">
        <f t="shared" si="163"/>
        <v>0</v>
      </c>
      <c r="FT177" s="76">
        <f t="shared" si="164"/>
        <v>0</v>
      </c>
      <c r="FU177" s="77">
        <f t="shared" si="165"/>
        <v>17.28758345</v>
      </c>
      <c r="FV177" s="50">
        <f t="shared" si="166"/>
        <v>0</v>
      </c>
      <c r="FW177" s="50">
        <f t="shared" si="167"/>
        <v>0</v>
      </c>
      <c r="FX177" s="72">
        <f t="shared" si="168"/>
        <v>0</v>
      </c>
      <c r="FY177" s="72">
        <f t="shared" si="169"/>
        <v>0</v>
      </c>
      <c r="FZ177" s="72">
        <f t="shared" si="170"/>
        <v>0</v>
      </c>
      <c r="GA177" s="73">
        <f t="shared" si="171"/>
        <v>17.28758345</v>
      </c>
      <c r="GB177" s="73">
        <f t="shared" si="172"/>
        <v>0.8189274231</v>
      </c>
      <c r="GC177" s="74">
        <f t="shared" si="173"/>
        <v>14.15727617</v>
      </c>
      <c r="GD177" s="75">
        <f t="shared" si="174"/>
        <v>1.573030685</v>
      </c>
      <c r="GE177" s="75">
        <f t="shared" si="175"/>
        <v>0</v>
      </c>
      <c r="GF177" s="75">
        <f t="shared" si="176"/>
        <v>0</v>
      </c>
      <c r="GG177" s="75">
        <f t="shared" si="177"/>
        <v>1.573030685</v>
      </c>
      <c r="GH177" s="78">
        <f t="shared" si="178"/>
        <v>-0.5</v>
      </c>
      <c r="GI177" s="78">
        <f t="shared" si="179"/>
        <v>-0.8660254038</v>
      </c>
      <c r="GJ177" s="78">
        <f t="shared" si="180"/>
        <v>-2.094395102</v>
      </c>
      <c r="GK177" s="78">
        <f t="shared" si="181"/>
        <v>1</v>
      </c>
      <c r="GL177" s="79">
        <f t="shared" si="182"/>
        <v>-0.5</v>
      </c>
      <c r="GM177" s="79">
        <f t="shared" si="183"/>
        <v>0.8660254038</v>
      </c>
      <c r="GN177" s="79">
        <f t="shared" si="184"/>
        <v>2.094395102</v>
      </c>
      <c r="GO177" s="79">
        <f t="shared" si="185"/>
        <v>1</v>
      </c>
      <c r="GP177" s="50">
        <f t="shared" si="186"/>
        <v>-2.094395102</v>
      </c>
      <c r="GQ177" s="50">
        <f t="shared" si="187"/>
        <v>0</v>
      </c>
      <c r="GR177" s="72">
        <f t="shared" si="188"/>
        <v>-2.094395102</v>
      </c>
      <c r="GS177" s="72">
        <f t="shared" si="189"/>
        <v>-2.094395102</v>
      </c>
      <c r="GT177" s="72">
        <f t="shared" si="190"/>
        <v>-2.094395102</v>
      </c>
      <c r="GU177" s="73">
        <f t="shared" si="191"/>
        <v>1</v>
      </c>
      <c r="GV177" s="73">
        <f t="shared" si="192"/>
        <v>1.221109431</v>
      </c>
      <c r="GW177" s="74">
        <f t="shared" si="193"/>
        <v>1.221109431</v>
      </c>
      <c r="GX177" s="75">
        <f t="shared" si="194"/>
        <v>-0.6105547157</v>
      </c>
      <c r="GY177" s="75">
        <f t="shared" si="195"/>
        <v>-1.057511788</v>
      </c>
      <c r="GZ177" s="75">
        <f t="shared" si="196"/>
        <v>-2.094395102</v>
      </c>
      <c r="HA177" s="75">
        <f t="shared" si="197"/>
        <v>1.221109431</v>
      </c>
      <c r="HB177" s="50">
        <f t="shared" si="198"/>
        <v>2.094395102</v>
      </c>
      <c r="HC177" s="50">
        <f t="shared" si="199"/>
        <v>0</v>
      </c>
      <c r="HD177" s="72">
        <f t="shared" si="200"/>
        <v>2.094395102</v>
      </c>
      <c r="HE177" s="72">
        <f t="shared" si="201"/>
        <v>2.094395102</v>
      </c>
      <c r="HF177" s="72">
        <f t="shared" si="202"/>
        <v>2.094395102</v>
      </c>
      <c r="HG177" s="73">
        <f t="shared" si="203"/>
        <v>1</v>
      </c>
      <c r="HH177" s="73">
        <f t="shared" si="204"/>
        <v>1.573030685</v>
      </c>
      <c r="HI177" s="74">
        <f t="shared" si="205"/>
        <v>1.573030685</v>
      </c>
      <c r="HJ177" s="75">
        <f t="shared" si="206"/>
        <v>-0.7865153427</v>
      </c>
      <c r="HK177" s="75">
        <f t="shared" si="207"/>
        <v>1.362284534</v>
      </c>
      <c r="HL177" s="75">
        <f t="shared" si="208"/>
        <v>2.094395102</v>
      </c>
      <c r="HM177" s="75">
        <f t="shared" si="209"/>
        <v>1.573030685</v>
      </c>
      <c r="HN177" s="50">
        <f t="shared" si="210"/>
        <v>2.094395102</v>
      </c>
      <c r="HO177" s="50">
        <f t="shared" si="211"/>
        <v>0</v>
      </c>
      <c r="HP177" s="72">
        <f t="shared" si="212"/>
        <v>2.094395102</v>
      </c>
      <c r="HQ177" s="72">
        <f t="shared" si="213"/>
        <v>2.094395102</v>
      </c>
      <c r="HR177" s="72">
        <f t="shared" si="214"/>
        <v>2.094395102</v>
      </c>
      <c r="HS177" s="73">
        <f t="shared" si="215"/>
        <v>1</v>
      </c>
      <c r="HT177" s="73">
        <f t="shared" si="216"/>
        <v>1.221109431</v>
      </c>
      <c r="HU177" s="74">
        <f t="shared" si="217"/>
        <v>1.221109431</v>
      </c>
      <c r="HV177" s="75">
        <f t="shared" si="218"/>
        <v>-0.6105547157</v>
      </c>
      <c r="HW177" s="75">
        <f t="shared" si="219"/>
        <v>1.057511788</v>
      </c>
      <c r="HX177" s="75">
        <f t="shared" si="220"/>
        <v>2.094395102</v>
      </c>
      <c r="HY177" s="75">
        <f t="shared" si="221"/>
        <v>1.221109431</v>
      </c>
      <c r="HZ177" s="50">
        <f t="shared" si="222"/>
        <v>-2.094395102</v>
      </c>
      <c r="IA177" s="50">
        <f t="shared" si="223"/>
        <v>0</v>
      </c>
      <c r="IB177" s="72">
        <f t="shared" si="224"/>
        <v>-2.094395102</v>
      </c>
      <c r="IC177" s="72">
        <f t="shared" si="225"/>
        <v>-2.094395102</v>
      </c>
      <c r="ID177" s="72">
        <f t="shared" si="226"/>
        <v>-2.094395102</v>
      </c>
      <c r="IE177" s="73">
        <f t="shared" si="227"/>
        <v>1</v>
      </c>
      <c r="IF177" s="73">
        <f t="shared" si="228"/>
        <v>1.573030685</v>
      </c>
      <c r="IG177" s="74">
        <f t="shared" si="229"/>
        <v>1.573030685</v>
      </c>
      <c r="IH177" s="75">
        <f t="shared" si="230"/>
        <v>-0.7865153427</v>
      </c>
      <c r="II177" s="75">
        <f t="shared" si="231"/>
        <v>-1.362284534</v>
      </c>
      <c r="IJ177" s="75">
        <f t="shared" si="232"/>
        <v>-2.094395102</v>
      </c>
      <c r="IK177" s="75">
        <f t="shared" si="233"/>
        <v>1.573030685</v>
      </c>
    </row>
    <row r="178" ht="12.75" customHeight="1">
      <c r="A178" s="80">
        <f>'Cubic Input'!P182</f>
        <v>0.1421007032</v>
      </c>
      <c r="B178" s="80">
        <f>'Cubic Input'!Q182</f>
        <v>0.0222612292</v>
      </c>
      <c r="C178" s="80">
        <f>'Cubic Input'!R182</f>
        <v>0.8432805372</v>
      </c>
      <c r="D178" s="80">
        <f>'Cubic Input'!S182</f>
        <v>0.01792973219</v>
      </c>
      <c r="E178" s="80">
        <f t="shared" ref="E178:H178" si="3018">0</f>
        <v>0</v>
      </c>
      <c r="F178" s="80">
        <f t="shared" si="3018"/>
        <v>0</v>
      </c>
      <c r="G178" s="80">
        <f t="shared" si="3018"/>
        <v>0</v>
      </c>
      <c r="H178" s="81">
        <f t="shared" si="3018"/>
        <v>0</v>
      </c>
      <c r="I178" s="65">
        <f>'Cubic Input'!M182</f>
        <v>-0.01462755901</v>
      </c>
      <c r="J178" s="66">
        <f t="shared" si="27"/>
        <v>-0.02127220648</v>
      </c>
      <c r="K178" s="66">
        <f t="shared" si="28"/>
        <v>-0.06769295744</v>
      </c>
      <c r="L178" s="67">
        <f t="shared" si="29"/>
        <v>-0.02127220648</v>
      </c>
      <c r="M178" s="67">
        <f t="shared" si="30"/>
        <v>0</v>
      </c>
      <c r="N178" s="68">
        <f t="shared" si="31"/>
        <v>-0.06769295744</v>
      </c>
      <c r="O178" s="68">
        <f t="shared" si="32"/>
        <v>-2.434527574</v>
      </c>
      <c r="P178" s="69">
        <f t="shared" si="33"/>
        <v>-0.06769295744</v>
      </c>
      <c r="Q178" s="69">
        <f t="shared" si="34"/>
        <v>2.434527574</v>
      </c>
      <c r="R178" s="70">
        <f t="shared" ref="R178:U178" si="3019">ATAN2(A178,E178)</f>
        <v>0</v>
      </c>
      <c r="S178" s="70">
        <f t="shared" si="3019"/>
        <v>0</v>
      </c>
      <c r="T178" s="70">
        <f t="shared" si="3019"/>
        <v>0</v>
      </c>
      <c r="U178" s="70">
        <f t="shared" si="3019"/>
        <v>0</v>
      </c>
      <c r="V178" s="70">
        <f t="shared" ref="V178:Y178" si="3020">SQRT(POWER(A178,2)+POWER(E178,2))</f>
        <v>0.1421007032</v>
      </c>
      <c r="W178" s="70">
        <f t="shared" si="3020"/>
        <v>0.0222612292</v>
      </c>
      <c r="X178" s="70">
        <f t="shared" si="3020"/>
        <v>0.8432805372</v>
      </c>
      <c r="Y178" s="70">
        <f t="shared" si="3020"/>
        <v>0.01792973219</v>
      </c>
      <c r="Z178" s="71">
        <f t="shared" ref="Z178:AC178" si="3021">R178-$R178</f>
        <v>0</v>
      </c>
      <c r="AA178" s="71">
        <f t="shared" si="3021"/>
        <v>0</v>
      </c>
      <c r="AB178" s="71">
        <f t="shared" si="3021"/>
        <v>0</v>
      </c>
      <c r="AC178" s="71">
        <f t="shared" si="3021"/>
        <v>0</v>
      </c>
      <c r="AD178" s="71">
        <f t="shared" ref="AD178:AG178" si="3022">V178/$V178</f>
        <v>1</v>
      </c>
      <c r="AE178" s="71">
        <f t="shared" si="3022"/>
        <v>0.1566581214</v>
      </c>
      <c r="AF178" s="71">
        <f t="shared" si="3022"/>
        <v>5.934386801</v>
      </c>
      <c r="AG178" s="71">
        <f t="shared" si="3022"/>
        <v>0.1261762383</v>
      </c>
      <c r="AH178" s="80">
        <f t="shared" ref="AH178:AK178" si="3023">AD178*COS(Z178)</f>
        <v>1</v>
      </c>
      <c r="AI178" s="80">
        <f t="shared" si="3023"/>
        <v>0.1566581214</v>
      </c>
      <c r="AJ178" s="80">
        <f t="shared" si="3023"/>
        <v>5.934386801</v>
      </c>
      <c r="AK178" s="80">
        <f t="shared" si="3023"/>
        <v>0.1261762383</v>
      </c>
      <c r="AL178" s="80">
        <f t="shared" ref="AL178:AO178" si="3024">AD178*SIN(Z178)</f>
        <v>0</v>
      </c>
      <c r="AM178" s="80">
        <f t="shared" si="3024"/>
        <v>0</v>
      </c>
      <c r="AN178" s="80">
        <f t="shared" si="3024"/>
        <v>0</v>
      </c>
      <c r="AO178" s="80">
        <f t="shared" si="3024"/>
        <v>0</v>
      </c>
      <c r="AP178" s="50">
        <f t="shared" si="41"/>
        <v>0</v>
      </c>
      <c r="AQ178" s="72">
        <f t="shared" si="42"/>
        <v>0</v>
      </c>
      <c r="AR178" s="72">
        <f t="shared" si="43"/>
        <v>0</v>
      </c>
      <c r="AS178" s="72">
        <f t="shared" si="44"/>
        <v>0</v>
      </c>
      <c r="AT178" s="73">
        <f t="shared" si="45"/>
        <v>0.003844667111</v>
      </c>
      <c r="AU178" s="74">
        <f t="shared" si="46"/>
        <v>0.003844667111</v>
      </c>
      <c r="AV178" s="75">
        <f t="shared" si="47"/>
        <v>-0.007689334222</v>
      </c>
      <c r="AW178" s="75">
        <f t="shared" si="48"/>
        <v>0</v>
      </c>
      <c r="AX178" s="75">
        <f t="shared" si="49"/>
        <v>3.141592654</v>
      </c>
      <c r="AY178" s="75">
        <f t="shared" si="50"/>
        <v>0.007689334222</v>
      </c>
      <c r="AZ178" s="50">
        <f t="shared" ref="AZ178:BA178" si="3025">AZ$1*AA178</f>
        <v>0</v>
      </c>
      <c r="BA178" s="50">
        <f t="shared" si="3025"/>
        <v>0</v>
      </c>
      <c r="BB178" s="72">
        <f t="shared" si="52"/>
        <v>0</v>
      </c>
      <c r="BC178" s="72">
        <f t="shared" si="53"/>
        <v>0</v>
      </c>
      <c r="BD178" s="72">
        <f t="shared" si="54"/>
        <v>0</v>
      </c>
      <c r="BE178" s="73">
        <f t="shared" ref="BE178:BF178" si="3026">POWER(AE178,BE$1)</f>
        <v>0.1566581214</v>
      </c>
      <c r="BF178" s="73">
        <f t="shared" si="3026"/>
        <v>5.934386801</v>
      </c>
      <c r="BG178" s="74">
        <f t="shared" si="56"/>
        <v>0.9296698877</v>
      </c>
      <c r="BH178" s="75">
        <f t="shared" si="57"/>
        <v>8.367028989</v>
      </c>
      <c r="BI178" s="75">
        <f t="shared" si="58"/>
        <v>0</v>
      </c>
      <c r="BJ178" s="75">
        <f t="shared" si="59"/>
        <v>0</v>
      </c>
      <c r="BK178" s="75">
        <f t="shared" si="60"/>
        <v>8.367028989</v>
      </c>
      <c r="BL178" s="50">
        <f t="shared" si="61"/>
        <v>0</v>
      </c>
      <c r="BM178" s="72">
        <f t="shared" si="62"/>
        <v>0</v>
      </c>
      <c r="BN178" s="72">
        <f t="shared" si="63"/>
        <v>0</v>
      </c>
      <c r="BO178" s="72">
        <f t="shared" si="64"/>
        <v>0</v>
      </c>
      <c r="BP178" s="73">
        <f t="shared" si="65"/>
        <v>0.1261762383</v>
      </c>
      <c r="BQ178" s="74">
        <f t="shared" si="66"/>
        <v>0.1261762383</v>
      </c>
      <c r="BR178" s="75">
        <f t="shared" si="67"/>
        <v>-3.406758435</v>
      </c>
      <c r="BS178" s="75">
        <f t="shared" si="68"/>
        <v>0</v>
      </c>
      <c r="BT178" s="75">
        <f t="shared" si="69"/>
        <v>3.141592654</v>
      </c>
      <c r="BU178" s="75">
        <f t="shared" si="70"/>
        <v>3.406758435</v>
      </c>
      <c r="BV178" s="76">
        <f t="shared" ref="BV178:BW178" si="3027">AV178+BH178+BR178</f>
        <v>4.95258122</v>
      </c>
      <c r="BW178" s="76">
        <f t="shared" si="3027"/>
        <v>0</v>
      </c>
      <c r="BX178" s="76">
        <f t="shared" si="72"/>
        <v>0</v>
      </c>
      <c r="BY178" s="77">
        <f t="shared" si="73"/>
        <v>4.95258122</v>
      </c>
      <c r="BZ178" s="50">
        <f t="shared" ref="BZ178:CA178" si="3028">BZ$1*AA178</f>
        <v>0</v>
      </c>
      <c r="CA178" s="50">
        <f t="shared" si="3028"/>
        <v>0</v>
      </c>
      <c r="CB178" s="72">
        <f t="shared" si="75"/>
        <v>0</v>
      </c>
      <c r="CC178" s="72">
        <f t="shared" si="76"/>
        <v>0</v>
      </c>
      <c r="CD178" s="72">
        <f t="shared" si="77"/>
        <v>0</v>
      </c>
      <c r="CE178" s="73">
        <f t="shared" ref="CE178:CF178" si="3029">POWER(AE178,CE$1)</f>
        <v>0.02454176699</v>
      </c>
      <c r="CF178" s="73">
        <f t="shared" si="3029"/>
        <v>35.21694671</v>
      </c>
      <c r="CG178" s="74">
        <f t="shared" si="79"/>
        <v>0.8642861001</v>
      </c>
      <c r="CH178" s="75">
        <f t="shared" si="80"/>
        <v>-0.8642861001</v>
      </c>
      <c r="CI178" s="75">
        <f t="shared" si="81"/>
        <v>0</v>
      </c>
      <c r="CJ178" s="75">
        <f t="shared" si="82"/>
        <v>3.141592654</v>
      </c>
      <c r="CK178" s="75">
        <f t="shared" si="83"/>
        <v>0.8642861001</v>
      </c>
      <c r="CL178" s="50">
        <f t="shared" si="84"/>
        <v>0</v>
      </c>
      <c r="CM178" s="72">
        <f t="shared" si="85"/>
        <v>0</v>
      </c>
      <c r="CN178" s="72">
        <f t="shared" si="86"/>
        <v>0</v>
      </c>
      <c r="CO178" s="72">
        <f t="shared" si="87"/>
        <v>0</v>
      </c>
      <c r="CP178" s="73">
        <f t="shared" si="88"/>
        <v>208.9909837</v>
      </c>
      <c r="CQ178" s="74">
        <f t="shared" si="89"/>
        <v>208.9909837</v>
      </c>
      <c r="CR178" s="75">
        <f t="shared" si="90"/>
        <v>835.9639349</v>
      </c>
      <c r="CS178" s="75">
        <f t="shared" si="91"/>
        <v>0</v>
      </c>
      <c r="CT178" s="75">
        <f t="shared" si="92"/>
        <v>0</v>
      </c>
      <c r="CU178" s="75">
        <f t="shared" si="93"/>
        <v>835.9639349</v>
      </c>
      <c r="CV178" s="50">
        <f t="shared" si="94"/>
        <v>0</v>
      </c>
      <c r="CW178" s="50">
        <f t="shared" si="95"/>
        <v>0</v>
      </c>
      <c r="CX178" s="72">
        <f t="shared" si="96"/>
        <v>0</v>
      </c>
      <c r="CY178" s="72">
        <f t="shared" si="97"/>
        <v>0</v>
      </c>
      <c r="CZ178" s="72">
        <f t="shared" si="98"/>
        <v>0</v>
      </c>
      <c r="DA178" s="73">
        <f t="shared" si="99"/>
        <v>0.003844667111</v>
      </c>
      <c r="DB178" s="73">
        <f t="shared" si="100"/>
        <v>0.1261762383</v>
      </c>
      <c r="DC178" s="74">
        <f t="shared" si="101"/>
        <v>0.0004851056337</v>
      </c>
      <c r="DD178" s="75">
        <f t="shared" si="102"/>
        <v>0.001940422535</v>
      </c>
      <c r="DE178" s="75">
        <f t="shared" si="103"/>
        <v>0</v>
      </c>
      <c r="DF178" s="75">
        <f t="shared" si="104"/>
        <v>0</v>
      </c>
      <c r="DG178" s="75">
        <f t="shared" si="105"/>
        <v>0.001940422535</v>
      </c>
      <c r="DH178" s="50">
        <f t="shared" ref="DH178:DJ178" si="3030">DH$1*AA178</f>
        <v>0</v>
      </c>
      <c r="DI178" s="50">
        <f t="shared" si="3030"/>
        <v>0</v>
      </c>
      <c r="DJ178" s="50">
        <f t="shared" si="3030"/>
        <v>0</v>
      </c>
      <c r="DK178" s="72">
        <f t="shared" si="107"/>
        <v>0</v>
      </c>
      <c r="DL178" s="72">
        <f t="shared" si="108"/>
        <v>0</v>
      </c>
      <c r="DM178" s="72">
        <f t="shared" si="109"/>
        <v>0</v>
      </c>
      <c r="DN178" s="73">
        <f t="shared" ref="DN178:DP178" si="3031">POWER(AE178,DN$1)</f>
        <v>0.1566581214</v>
      </c>
      <c r="DO178" s="73">
        <f t="shared" si="3031"/>
        <v>5.934386801</v>
      </c>
      <c r="DP178" s="73">
        <f t="shared" si="3031"/>
        <v>0.1261762383</v>
      </c>
      <c r="DQ178" s="74">
        <f t="shared" si="111"/>
        <v>0.1173022493</v>
      </c>
      <c r="DR178" s="75">
        <f t="shared" si="112"/>
        <v>-2.111440488</v>
      </c>
      <c r="DS178" s="75">
        <f t="shared" si="113"/>
        <v>0</v>
      </c>
      <c r="DT178" s="75">
        <f t="shared" si="114"/>
        <v>3.141592654</v>
      </c>
      <c r="DU178" s="75">
        <f t="shared" si="115"/>
        <v>2.111440488</v>
      </c>
      <c r="DV178" s="50">
        <f t="shared" si="116"/>
        <v>0</v>
      </c>
      <c r="DW178" s="72">
        <f t="shared" si="117"/>
        <v>0</v>
      </c>
      <c r="DX178" s="72">
        <f t="shared" si="118"/>
        <v>0</v>
      </c>
      <c r="DY178" s="72">
        <f t="shared" si="119"/>
        <v>0</v>
      </c>
      <c r="DZ178" s="73">
        <f t="shared" si="120"/>
        <v>0.01592044312</v>
      </c>
      <c r="EA178" s="74">
        <f t="shared" si="121"/>
        <v>0.01592044312</v>
      </c>
      <c r="EB178" s="75">
        <f t="shared" si="122"/>
        <v>0.4298519642</v>
      </c>
      <c r="EC178" s="75">
        <f t="shared" si="123"/>
        <v>0</v>
      </c>
      <c r="ED178" s="75">
        <f t="shared" si="124"/>
        <v>0</v>
      </c>
      <c r="EE178" s="75">
        <f t="shared" si="125"/>
        <v>0.4298519642</v>
      </c>
      <c r="EF178" s="76">
        <f t="shared" ref="EF178:EG178" si="3032">CH178+CR178+DD178+DR178+EB178</f>
        <v>833.4200007</v>
      </c>
      <c r="EG178" s="76">
        <f t="shared" si="3032"/>
        <v>0</v>
      </c>
      <c r="EH178" s="76">
        <f t="shared" si="127"/>
        <v>0</v>
      </c>
      <c r="EI178" s="77">
        <f t="shared" si="128"/>
        <v>833.4200007</v>
      </c>
      <c r="EJ178" s="50">
        <f t="shared" si="129"/>
        <v>0</v>
      </c>
      <c r="EK178" s="72">
        <f t="shared" si="130"/>
        <v>0</v>
      </c>
      <c r="EL178" s="72">
        <f t="shared" si="131"/>
        <v>0</v>
      </c>
      <c r="EM178" s="72">
        <f t="shared" si="132"/>
        <v>0</v>
      </c>
      <c r="EN178" s="73">
        <f t="shared" si="133"/>
        <v>28.86901454</v>
      </c>
      <c r="EO178" s="74">
        <f t="shared" si="134"/>
        <v>28.86901454</v>
      </c>
      <c r="EP178" s="75">
        <f t="shared" si="135"/>
        <v>150.0077999</v>
      </c>
      <c r="EQ178" s="75">
        <f t="shared" si="136"/>
        <v>0</v>
      </c>
      <c r="ER178" s="75">
        <f t="shared" si="137"/>
        <v>0</v>
      </c>
      <c r="ES178" s="75">
        <f t="shared" si="138"/>
        <v>150.0077999</v>
      </c>
      <c r="ET178" s="76">
        <f t="shared" ref="ET178:EU178" si="3033">BV178+EP178</f>
        <v>154.9603811</v>
      </c>
      <c r="EU178" s="76">
        <f t="shared" si="3033"/>
        <v>0</v>
      </c>
      <c r="EV178" s="76">
        <f t="shared" si="140"/>
        <v>0</v>
      </c>
      <c r="EW178" s="77">
        <f t="shared" si="141"/>
        <v>154.9603811</v>
      </c>
      <c r="EX178" s="50">
        <f t="shared" si="142"/>
        <v>0</v>
      </c>
      <c r="EY178" s="72">
        <f t="shared" si="143"/>
        <v>0</v>
      </c>
      <c r="EZ178" s="72">
        <f t="shared" si="144"/>
        <v>0</v>
      </c>
      <c r="FA178" s="72">
        <f t="shared" si="145"/>
        <v>0</v>
      </c>
      <c r="FB178" s="73">
        <f t="shared" si="146"/>
        <v>5.371227638</v>
      </c>
      <c r="FC178" s="74">
        <f t="shared" si="147"/>
        <v>5.371227638</v>
      </c>
      <c r="FD178" s="75">
        <f t="shared" si="148"/>
        <v>1.421048734</v>
      </c>
      <c r="FE178" s="75">
        <f t="shared" si="149"/>
        <v>0</v>
      </c>
      <c r="FF178" s="75">
        <f t="shared" si="150"/>
        <v>0</v>
      </c>
      <c r="FG178" s="75">
        <f t="shared" si="151"/>
        <v>1.421048734</v>
      </c>
      <c r="FH178" s="50">
        <f t="shared" si="152"/>
        <v>0</v>
      </c>
      <c r="FI178" s="72">
        <f t="shared" si="153"/>
        <v>0</v>
      </c>
      <c r="FJ178" s="72">
        <f t="shared" si="154"/>
        <v>0</v>
      </c>
      <c r="FK178" s="72">
        <f t="shared" si="155"/>
        <v>0</v>
      </c>
      <c r="FL178" s="73">
        <f t="shared" si="156"/>
        <v>0.02454176699</v>
      </c>
      <c r="FM178" s="74">
        <f t="shared" si="157"/>
        <v>0.02454176699</v>
      </c>
      <c r="FN178" s="75">
        <f t="shared" si="158"/>
        <v>-0.02454176699</v>
      </c>
      <c r="FO178" s="75">
        <f t="shared" si="159"/>
        <v>0</v>
      </c>
      <c r="FP178" s="75">
        <f t="shared" si="160"/>
        <v>3.141592654</v>
      </c>
      <c r="FQ178" s="75">
        <f t="shared" si="161"/>
        <v>0.02454176699</v>
      </c>
      <c r="FR178" s="76">
        <f t="shared" si="162"/>
        <v>17.77861864</v>
      </c>
      <c r="FS178" s="76">
        <f t="shared" si="163"/>
        <v>0</v>
      </c>
      <c r="FT178" s="76">
        <f t="shared" si="164"/>
        <v>0</v>
      </c>
      <c r="FU178" s="77">
        <f t="shared" si="165"/>
        <v>17.77861864</v>
      </c>
      <c r="FV178" s="50">
        <f t="shared" si="166"/>
        <v>0</v>
      </c>
      <c r="FW178" s="50">
        <f t="shared" si="167"/>
        <v>0</v>
      </c>
      <c r="FX178" s="72">
        <f t="shared" si="168"/>
        <v>0</v>
      </c>
      <c r="FY178" s="72">
        <f t="shared" si="169"/>
        <v>0</v>
      </c>
      <c r="FZ178" s="72">
        <f t="shared" si="170"/>
        <v>0</v>
      </c>
      <c r="GA178" s="73">
        <f t="shared" si="171"/>
        <v>17.77861864</v>
      </c>
      <c r="GB178" s="73">
        <f t="shared" si="172"/>
        <v>0.7037056339</v>
      </c>
      <c r="GC178" s="74">
        <f t="shared" si="173"/>
        <v>12.5109141</v>
      </c>
      <c r="GD178" s="75">
        <f t="shared" si="174"/>
        <v>1.390101566</v>
      </c>
      <c r="GE178" s="75">
        <f t="shared" si="175"/>
        <v>0</v>
      </c>
      <c r="GF178" s="75">
        <f t="shared" si="176"/>
        <v>0</v>
      </c>
      <c r="GG178" s="75">
        <f t="shared" si="177"/>
        <v>1.390101566</v>
      </c>
      <c r="GH178" s="78">
        <f t="shared" si="178"/>
        <v>-0.5</v>
      </c>
      <c r="GI178" s="78">
        <f t="shared" si="179"/>
        <v>-0.8660254038</v>
      </c>
      <c r="GJ178" s="78">
        <f t="shared" si="180"/>
        <v>-2.094395102</v>
      </c>
      <c r="GK178" s="78">
        <f t="shared" si="181"/>
        <v>1</v>
      </c>
      <c r="GL178" s="79">
        <f t="shared" si="182"/>
        <v>-0.5</v>
      </c>
      <c r="GM178" s="79">
        <f t="shared" si="183"/>
        <v>0.8660254038</v>
      </c>
      <c r="GN178" s="79">
        <f t="shared" si="184"/>
        <v>2.094395102</v>
      </c>
      <c r="GO178" s="79">
        <f t="shared" si="185"/>
        <v>1</v>
      </c>
      <c r="GP178" s="50">
        <f t="shared" si="186"/>
        <v>-2.094395102</v>
      </c>
      <c r="GQ178" s="50">
        <f t="shared" si="187"/>
        <v>0</v>
      </c>
      <c r="GR178" s="72">
        <f t="shared" si="188"/>
        <v>-2.094395102</v>
      </c>
      <c r="GS178" s="72">
        <f t="shared" si="189"/>
        <v>-2.094395102</v>
      </c>
      <c r="GT178" s="72">
        <f t="shared" si="190"/>
        <v>-2.094395102</v>
      </c>
      <c r="GU178" s="73">
        <f t="shared" si="191"/>
        <v>1</v>
      </c>
      <c r="GV178" s="73">
        <f t="shared" si="192"/>
        <v>1.421048734</v>
      </c>
      <c r="GW178" s="74">
        <f t="shared" si="193"/>
        <v>1.421048734</v>
      </c>
      <c r="GX178" s="75">
        <f t="shared" si="194"/>
        <v>-0.7105243669</v>
      </c>
      <c r="GY178" s="75">
        <f t="shared" si="195"/>
        <v>-1.230664303</v>
      </c>
      <c r="GZ178" s="75">
        <f t="shared" si="196"/>
        <v>-2.094395102</v>
      </c>
      <c r="HA178" s="75">
        <f t="shared" si="197"/>
        <v>1.421048734</v>
      </c>
      <c r="HB178" s="50">
        <f t="shared" si="198"/>
        <v>2.094395102</v>
      </c>
      <c r="HC178" s="50">
        <f t="shared" si="199"/>
        <v>0</v>
      </c>
      <c r="HD178" s="72">
        <f t="shared" si="200"/>
        <v>2.094395102</v>
      </c>
      <c r="HE178" s="72">
        <f t="shared" si="201"/>
        <v>2.094395102</v>
      </c>
      <c r="HF178" s="72">
        <f t="shared" si="202"/>
        <v>2.094395102</v>
      </c>
      <c r="HG178" s="73">
        <f t="shared" si="203"/>
        <v>1</v>
      </c>
      <c r="HH178" s="73">
        <f t="shared" si="204"/>
        <v>1.390101566</v>
      </c>
      <c r="HI178" s="74">
        <f t="shared" si="205"/>
        <v>1.390101566</v>
      </c>
      <c r="HJ178" s="75">
        <f t="shared" si="206"/>
        <v>-0.6950507832</v>
      </c>
      <c r="HK178" s="75">
        <f t="shared" si="207"/>
        <v>1.20386327</v>
      </c>
      <c r="HL178" s="75">
        <f t="shared" si="208"/>
        <v>2.094395102</v>
      </c>
      <c r="HM178" s="75">
        <f t="shared" si="209"/>
        <v>1.390101566</v>
      </c>
      <c r="HN178" s="50">
        <f t="shared" si="210"/>
        <v>2.094395102</v>
      </c>
      <c r="HO178" s="50">
        <f t="shared" si="211"/>
        <v>0</v>
      </c>
      <c r="HP178" s="72">
        <f t="shared" si="212"/>
        <v>2.094395102</v>
      </c>
      <c r="HQ178" s="72">
        <f t="shared" si="213"/>
        <v>2.094395102</v>
      </c>
      <c r="HR178" s="72">
        <f t="shared" si="214"/>
        <v>2.094395102</v>
      </c>
      <c r="HS178" s="73">
        <f t="shared" si="215"/>
        <v>1</v>
      </c>
      <c r="HT178" s="73">
        <f t="shared" si="216"/>
        <v>1.421048734</v>
      </c>
      <c r="HU178" s="74">
        <f t="shared" si="217"/>
        <v>1.421048734</v>
      </c>
      <c r="HV178" s="75">
        <f t="shared" si="218"/>
        <v>-0.7105243669</v>
      </c>
      <c r="HW178" s="75">
        <f t="shared" si="219"/>
        <v>1.230664303</v>
      </c>
      <c r="HX178" s="75">
        <f t="shared" si="220"/>
        <v>2.094395102</v>
      </c>
      <c r="HY178" s="75">
        <f t="shared" si="221"/>
        <v>1.421048734</v>
      </c>
      <c r="HZ178" s="50">
        <f t="shared" si="222"/>
        <v>-2.094395102</v>
      </c>
      <c r="IA178" s="50">
        <f t="shared" si="223"/>
        <v>0</v>
      </c>
      <c r="IB178" s="72">
        <f t="shared" si="224"/>
        <v>-2.094395102</v>
      </c>
      <c r="IC178" s="72">
        <f t="shared" si="225"/>
        <v>-2.094395102</v>
      </c>
      <c r="ID178" s="72">
        <f t="shared" si="226"/>
        <v>-2.094395102</v>
      </c>
      <c r="IE178" s="73">
        <f t="shared" si="227"/>
        <v>1</v>
      </c>
      <c r="IF178" s="73">
        <f t="shared" si="228"/>
        <v>1.390101566</v>
      </c>
      <c r="IG178" s="74">
        <f t="shared" si="229"/>
        <v>1.390101566</v>
      </c>
      <c r="IH178" s="75">
        <f t="shared" si="230"/>
        <v>-0.6950507832</v>
      </c>
      <c r="II178" s="75">
        <f t="shared" si="231"/>
        <v>-1.20386327</v>
      </c>
      <c r="IJ178" s="75">
        <f t="shared" si="232"/>
        <v>-2.094395102</v>
      </c>
      <c r="IK178" s="75">
        <f t="shared" si="233"/>
        <v>1.390101566</v>
      </c>
    </row>
    <row r="179" ht="12.75" customHeight="1">
      <c r="A179" s="80">
        <f>'Cubic Input'!P183</f>
        <v>0.1421007032</v>
      </c>
      <c r="B179" s="80">
        <f>'Cubic Input'!Q183</f>
        <v>0.1776695149</v>
      </c>
      <c r="C179" s="80">
        <f>'Cubic Input'!R183</f>
        <v>0.7969372397</v>
      </c>
      <c r="D179" s="80">
        <f>'Cubic Input'!S183</f>
        <v>-0.01297050192</v>
      </c>
      <c r="E179" s="80">
        <f t="shared" ref="E179:H179" si="3034">0</f>
        <v>0</v>
      </c>
      <c r="F179" s="80">
        <f t="shared" si="3034"/>
        <v>0</v>
      </c>
      <c r="G179" s="80">
        <f t="shared" si="3034"/>
        <v>0</v>
      </c>
      <c r="H179" s="81">
        <f t="shared" si="3034"/>
        <v>0</v>
      </c>
      <c r="I179" s="65">
        <f>'Cubic Input'!M183</f>
        <v>0.0281837963</v>
      </c>
      <c r="J179" s="66">
        <f t="shared" si="27"/>
        <v>0.01621605228</v>
      </c>
      <c r="K179" s="66">
        <f t="shared" si="28"/>
        <v>-0.6332615652</v>
      </c>
      <c r="L179" s="67">
        <f t="shared" si="29"/>
        <v>0.01621605228</v>
      </c>
      <c r="M179" s="67">
        <f t="shared" si="30"/>
        <v>0</v>
      </c>
      <c r="N179" s="68">
        <f t="shared" si="31"/>
        <v>-0.6332615652</v>
      </c>
      <c r="O179" s="68">
        <f t="shared" si="32"/>
        <v>-2.28643273</v>
      </c>
      <c r="P179" s="69">
        <f t="shared" si="33"/>
        <v>-0.6332615652</v>
      </c>
      <c r="Q179" s="69">
        <f t="shared" si="34"/>
        <v>2.28643273</v>
      </c>
      <c r="R179" s="70">
        <f t="shared" ref="R179:U179" si="3035">ATAN2(A179,E179)</f>
        <v>0</v>
      </c>
      <c r="S179" s="70">
        <f t="shared" si="3035"/>
        <v>0</v>
      </c>
      <c r="T179" s="70">
        <f t="shared" si="3035"/>
        <v>0</v>
      </c>
      <c r="U179" s="70">
        <f t="shared" si="3035"/>
        <v>3.141592654</v>
      </c>
      <c r="V179" s="70">
        <f t="shared" ref="V179:Y179" si="3036">SQRT(POWER(A179,2)+POWER(E179,2))</f>
        <v>0.1421007032</v>
      </c>
      <c r="W179" s="70">
        <f t="shared" si="3036"/>
        <v>0.1776695149</v>
      </c>
      <c r="X179" s="70">
        <f t="shared" si="3036"/>
        <v>0.7969372397</v>
      </c>
      <c r="Y179" s="70">
        <f t="shared" si="3036"/>
        <v>0.01297050192</v>
      </c>
      <c r="Z179" s="71">
        <f t="shared" ref="Z179:AC179" si="3037">R179-$R179</f>
        <v>0</v>
      </c>
      <c r="AA179" s="71">
        <f t="shared" si="3037"/>
        <v>0</v>
      </c>
      <c r="AB179" s="71">
        <f t="shared" si="3037"/>
        <v>0</v>
      </c>
      <c r="AC179" s="71">
        <f t="shared" si="3037"/>
        <v>3.141592654</v>
      </c>
      <c r="AD179" s="71">
        <f t="shared" ref="AD179:AG179" si="3038">V179/$V179</f>
        <v>1</v>
      </c>
      <c r="AE179" s="71">
        <f t="shared" si="3038"/>
        <v>1.250307078</v>
      </c>
      <c r="AF179" s="71">
        <f t="shared" si="3038"/>
        <v>5.608256835</v>
      </c>
      <c r="AG179" s="71">
        <f t="shared" si="3038"/>
        <v>0.09127683138</v>
      </c>
      <c r="AH179" s="80">
        <f t="shared" ref="AH179:AK179" si="3039">AD179*COS(Z179)</f>
        <v>1</v>
      </c>
      <c r="AI179" s="80">
        <f t="shared" si="3039"/>
        <v>1.250307078</v>
      </c>
      <c r="AJ179" s="80">
        <f t="shared" si="3039"/>
        <v>5.608256835</v>
      </c>
      <c r="AK179" s="80">
        <f t="shared" si="3039"/>
        <v>-0.09127683138</v>
      </c>
      <c r="AL179" s="80">
        <f t="shared" ref="AL179:AO179" si="3040">AD179*SIN(Z179)</f>
        <v>0</v>
      </c>
      <c r="AM179" s="80">
        <f t="shared" si="3040"/>
        <v>0</v>
      </c>
      <c r="AN179" s="80">
        <f t="shared" si="3040"/>
        <v>0</v>
      </c>
      <c r="AO179" s="80">
        <f t="shared" si="3040"/>
        <v>0</v>
      </c>
      <c r="AP179" s="50">
        <f t="shared" si="41"/>
        <v>0</v>
      </c>
      <c r="AQ179" s="72">
        <f t="shared" si="42"/>
        <v>0</v>
      </c>
      <c r="AR179" s="72">
        <f t="shared" si="43"/>
        <v>0</v>
      </c>
      <c r="AS179" s="72">
        <f t="shared" si="44"/>
        <v>0</v>
      </c>
      <c r="AT179" s="73">
        <f t="shared" si="45"/>
        <v>1.954564782</v>
      </c>
      <c r="AU179" s="74">
        <f t="shared" si="46"/>
        <v>1.954564782</v>
      </c>
      <c r="AV179" s="75">
        <f t="shared" si="47"/>
        <v>-3.909129564</v>
      </c>
      <c r="AW179" s="75">
        <f t="shared" si="48"/>
        <v>0</v>
      </c>
      <c r="AX179" s="75">
        <f t="shared" si="49"/>
        <v>3.141592654</v>
      </c>
      <c r="AY179" s="75">
        <f t="shared" si="50"/>
        <v>3.909129564</v>
      </c>
      <c r="AZ179" s="50">
        <f t="shared" ref="AZ179:BA179" si="3041">AZ$1*AA179</f>
        <v>0</v>
      </c>
      <c r="BA179" s="50">
        <f t="shared" si="3041"/>
        <v>0</v>
      </c>
      <c r="BB179" s="72">
        <f t="shared" si="52"/>
        <v>0</v>
      </c>
      <c r="BC179" s="72">
        <f t="shared" si="53"/>
        <v>0</v>
      </c>
      <c r="BD179" s="72">
        <f t="shared" si="54"/>
        <v>0</v>
      </c>
      <c r="BE179" s="73">
        <f t="shared" ref="BE179:BF179" si="3042">POWER(AE179,BE$1)</f>
        <v>1.250307078</v>
      </c>
      <c r="BF179" s="73">
        <f t="shared" si="3042"/>
        <v>5.608256835</v>
      </c>
      <c r="BG179" s="74">
        <f t="shared" si="56"/>
        <v>7.012043216</v>
      </c>
      <c r="BH179" s="75">
        <f t="shared" si="57"/>
        <v>63.10838894</v>
      </c>
      <c r="BI179" s="75">
        <f t="shared" si="58"/>
        <v>0</v>
      </c>
      <c r="BJ179" s="75">
        <f t="shared" si="59"/>
        <v>0</v>
      </c>
      <c r="BK179" s="75">
        <f t="shared" si="60"/>
        <v>63.10838894</v>
      </c>
      <c r="BL179" s="50">
        <f t="shared" si="61"/>
        <v>3.141592654</v>
      </c>
      <c r="BM179" s="72">
        <f t="shared" si="62"/>
        <v>3.141592654</v>
      </c>
      <c r="BN179" s="72">
        <f t="shared" si="63"/>
        <v>3.141592654</v>
      </c>
      <c r="BO179" s="72">
        <f t="shared" si="64"/>
        <v>3.141592654</v>
      </c>
      <c r="BP179" s="73">
        <f t="shared" si="65"/>
        <v>0.09127683138</v>
      </c>
      <c r="BQ179" s="74">
        <f t="shared" si="66"/>
        <v>0.09127683138</v>
      </c>
      <c r="BR179" s="75">
        <f t="shared" si="67"/>
        <v>2.464474447</v>
      </c>
      <c r="BS179" s="75">
        <f t="shared" si="68"/>
        <v>0</v>
      </c>
      <c r="BT179" s="75">
        <f t="shared" si="69"/>
        <v>0</v>
      </c>
      <c r="BU179" s="75">
        <f t="shared" si="70"/>
        <v>2.464474447</v>
      </c>
      <c r="BV179" s="76">
        <f t="shared" ref="BV179:BW179" si="3043">AV179+BH179+BR179</f>
        <v>61.66373383</v>
      </c>
      <c r="BW179" s="76">
        <f t="shared" si="3043"/>
        <v>0</v>
      </c>
      <c r="BX179" s="76">
        <f t="shared" si="72"/>
        <v>0</v>
      </c>
      <c r="BY179" s="77">
        <f t="shared" si="73"/>
        <v>61.66373383</v>
      </c>
      <c r="BZ179" s="50">
        <f t="shared" ref="BZ179:CA179" si="3044">BZ$1*AA179</f>
        <v>0</v>
      </c>
      <c r="CA179" s="50">
        <f t="shared" si="3044"/>
        <v>0</v>
      </c>
      <c r="CB179" s="72">
        <f t="shared" si="75"/>
        <v>0</v>
      </c>
      <c r="CC179" s="72">
        <f t="shared" si="76"/>
        <v>0</v>
      </c>
      <c r="CD179" s="72">
        <f t="shared" si="77"/>
        <v>0</v>
      </c>
      <c r="CE179" s="73">
        <f t="shared" ref="CE179:CF179" si="3045">POWER(AE179,CE$1)</f>
        <v>1.563267789</v>
      </c>
      <c r="CF179" s="73">
        <f t="shared" si="3045"/>
        <v>31.45254472</v>
      </c>
      <c r="CG179" s="74">
        <f t="shared" si="79"/>
        <v>49.16875006</v>
      </c>
      <c r="CH179" s="75">
        <f t="shared" si="80"/>
        <v>-49.16875006</v>
      </c>
      <c r="CI179" s="75">
        <f t="shared" si="81"/>
        <v>0</v>
      </c>
      <c r="CJ179" s="75">
        <f t="shared" si="82"/>
        <v>3.141592654</v>
      </c>
      <c r="CK179" s="75">
        <f t="shared" si="83"/>
        <v>49.16875006</v>
      </c>
      <c r="CL179" s="50">
        <f t="shared" si="84"/>
        <v>0</v>
      </c>
      <c r="CM179" s="72">
        <f t="shared" si="85"/>
        <v>0</v>
      </c>
      <c r="CN179" s="72">
        <f t="shared" si="86"/>
        <v>0</v>
      </c>
      <c r="CO179" s="72">
        <f t="shared" si="87"/>
        <v>0</v>
      </c>
      <c r="CP179" s="73">
        <f t="shared" si="88"/>
        <v>176.3939489</v>
      </c>
      <c r="CQ179" s="74">
        <f t="shared" si="89"/>
        <v>176.3939489</v>
      </c>
      <c r="CR179" s="75">
        <f t="shared" si="90"/>
        <v>705.5757956</v>
      </c>
      <c r="CS179" s="75">
        <f t="shared" si="91"/>
        <v>0</v>
      </c>
      <c r="CT179" s="75">
        <f t="shared" si="92"/>
        <v>0</v>
      </c>
      <c r="CU179" s="75">
        <f t="shared" si="93"/>
        <v>705.5757956</v>
      </c>
      <c r="CV179" s="50">
        <f t="shared" si="94"/>
        <v>0</v>
      </c>
      <c r="CW179" s="50">
        <f t="shared" si="95"/>
        <v>3.141592654</v>
      </c>
      <c r="CX179" s="72">
        <f t="shared" si="96"/>
        <v>3.141592654</v>
      </c>
      <c r="CY179" s="72">
        <f t="shared" si="97"/>
        <v>3.141592654</v>
      </c>
      <c r="CZ179" s="72">
        <f t="shared" si="98"/>
        <v>3.141592654</v>
      </c>
      <c r="DA179" s="73">
        <f t="shared" si="99"/>
        <v>1.954564782</v>
      </c>
      <c r="DB179" s="73">
        <f t="shared" si="100"/>
        <v>0.09127683138</v>
      </c>
      <c r="DC179" s="74">
        <f t="shared" si="101"/>
        <v>0.17840648</v>
      </c>
      <c r="DD179" s="75">
        <f t="shared" si="102"/>
        <v>-0.7136259201</v>
      </c>
      <c r="DE179" s="75">
        <f t="shared" si="103"/>
        <v>0</v>
      </c>
      <c r="DF179" s="75">
        <f t="shared" si="104"/>
        <v>3.141592654</v>
      </c>
      <c r="DG179" s="75">
        <f t="shared" si="105"/>
        <v>0.7136259201</v>
      </c>
      <c r="DH179" s="50">
        <f t="shared" ref="DH179:DJ179" si="3046">DH$1*AA179</f>
        <v>0</v>
      </c>
      <c r="DI179" s="50">
        <f t="shared" si="3046"/>
        <v>0</v>
      </c>
      <c r="DJ179" s="50">
        <f t="shared" si="3046"/>
        <v>3.141592654</v>
      </c>
      <c r="DK179" s="72">
        <f t="shared" si="107"/>
        <v>3.141592654</v>
      </c>
      <c r="DL179" s="72">
        <f t="shared" si="108"/>
        <v>3.141592654</v>
      </c>
      <c r="DM179" s="72">
        <f t="shared" si="109"/>
        <v>3.141592654</v>
      </c>
      <c r="DN179" s="73">
        <f t="shared" ref="DN179:DP179" si="3047">POWER(AE179,DN$1)</f>
        <v>1.250307078</v>
      </c>
      <c r="DO179" s="73">
        <f t="shared" si="3047"/>
        <v>5.608256835</v>
      </c>
      <c r="DP179" s="73">
        <f t="shared" si="3047"/>
        <v>0.09127683138</v>
      </c>
      <c r="DQ179" s="74">
        <f t="shared" si="111"/>
        <v>0.6400370862</v>
      </c>
      <c r="DR179" s="75">
        <f t="shared" si="112"/>
        <v>11.52066755</v>
      </c>
      <c r="DS179" s="75">
        <f t="shared" si="113"/>
        <v>0</v>
      </c>
      <c r="DT179" s="75">
        <f t="shared" si="114"/>
        <v>0</v>
      </c>
      <c r="DU179" s="75">
        <f t="shared" si="115"/>
        <v>11.52066755</v>
      </c>
      <c r="DV179" s="50">
        <f t="shared" si="116"/>
        <v>6.283185307</v>
      </c>
      <c r="DW179" s="72">
        <f t="shared" si="117"/>
        <v>6.283185307</v>
      </c>
      <c r="DX179" s="72">
        <f t="shared" si="118"/>
        <v>0</v>
      </c>
      <c r="DY179" s="72">
        <f t="shared" si="119"/>
        <v>0</v>
      </c>
      <c r="DZ179" s="73">
        <f t="shared" si="120"/>
        <v>0.008331459947</v>
      </c>
      <c r="EA179" s="74">
        <f t="shared" si="121"/>
        <v>0.008331459947</v>
      </c>
      <c r="EB179" s="75">
        <f t="shared" si="122"/>
        <v>0.2249494186</v>
      </c>
      <c r="EC179" s="75">
        <f t="shared" si="123"/>
        <v>0</v>
      </c>
      <c r="ED179" s="75">
        <f t="shared" si="124"/>
        <v>0</v>
      </c>
      <c r="EE179" s="75">
        <f t="shared" si="125"/>
        <v>0.2249494186</v>
      </c>
      <c r="EF179" s="76">
        <f t="shared" ref="EF179:EG179" si="3048">CH179+CR179+DD179+DR179+EB179</f>
        <v>667.4390366</v>
      </c>
      <c r="EG179" s="76">
        <f t="shared" si="3048"/>
        <v>0</v>
      </c>
      <c r="EH179" s="76">
        <f t="shared" si="127"/>
        <v>0</v>
      </c>
      <c r="EI179" s="77">
        <f t="shared" si="128"/>
        <v>667.4390366</v>
      </c>
      <c r="EJ179" s="50">
        <f t="shared" si="129"/>
        <v>0</v>
      </c>
      <c r="EK179" s="72">
        <f t="shared" si="130"/>
        <v>0</v>
      </c>
      <c r="EL179" s="72">
        <f t="shared" si="131"/>
        <v>0</v>
      </c>
      <c r="EM179" s="72">
        <f t="shared" si="132"/>
        <v>0</v>
      </c>
      <c r="EN179" s="73">
        <f t="shared" si="133"/>
        <v>25.83484152</v>
      </c>
      <c r="EO179" s="74">
        <f t="shared" si="134"/>
        <v>25.83484152</v>
      </c>
      <c r="EP179" s="75">
        <f t="shared" si="135"/>
        <v>134.2417744</v>
      </c>
      <c r="EQ179" s="75">
        <f t="shared" si="136"/>
        <v>0</v>
      </c>
      <c r="ER179" s="75">
        <f t="shared" si="137"/>
        <v>0</v>
      </c>
      <c r="ES179" s="75">
        <f t="shared" si="138"/>
        <v>134.2417744</v>
      </c>
      <c r="ET179" s="76">
        <f t="shared" ref="ET179:EU179" si="3049">BV179+EP179</f>
        <v>195.9055082</v>
      </c>
      <c r="EU179" s="76">
        <f t="shared" si="3049"/>
        <v>0</v>
      </c>
      <c r="EV179" s="76">
        <f t="shared" si="140"/>
        <v>0</v>
      </c>
      <c r="EW179" s="77">
        <f t="shared" si="141"/>
        <v>195.9055082</v>
      </c>
      <c r="EX179" s="50">
        <f t="shared" si="142"/>
        <v>0</v>
      </c>
      <c r="EY179" s="72">
        <f t="shared" si="143"/>
        <v>0</v>
      </c>
      <c r="EZ179" s="72">
        <f t="shared" si="144"/>
        <v>0</v>
      </c>
      <c r="FA179" s="72">
        <f t="shared" si="145"/>
        <v>0</v>
      </c>
      <c r="FB179" s="73">
        <f t="shared" si="146"/>
        <v>5.80785211</v>
      </c>
      <c r="FC179" s="74">
        <f t="shared" si="147"/>
        <v>5.80785211</v>
      </c>
      <c r="FD179" s="75">
        <f t="shared" si="148"/>
        <v>1.536565091</v>
      </c>
      <c r="FE179" s="75">
        <f t="shared" si="149"/>
        <v>0</v>
      </c>
      <c r="FF179" s="75">
        <f t="shared" si="150"/>
        <v>0</v>
      </c>
      <c r="FG179" s="75">
        <f t="shared" si="151"/>
        <v>1.536565091</v>
      </c>
      <c r="FH179" s="50">
        <f t="shared" si="152"/>
        <v>0</v>
      </c>
      <c r="FI179" s="72">
        <f t="shared" si="153"/>
        <v>0</v>
      </c>
      <c r="FJ179" s="72">
        <f t="shared" si="154"/>
        <v>0</v>
      </c>
      <c r="FK179" s="72">
        <f t="shared" si="155"/>
        <v>0</v>
      </c>
      <c r="FL179" s="73">
        <f t="shared" si="156"/>
        <v>1.563267789</v>
      </c>
      <c r="FM179" s="74">
        <f t="shared" si="157"/>
        <v>1.563267789</v>
      </c>
      <c r="FN179" s="75">
        <f t="shared" si="158"/>
        <v>-1.563267789</v>
      </c>
      <c r="FO179" s="75">
        <f t="shared" si="159"/>
        <v>0</v>
      </c>
      <c r="FP179" s="75">
        <f t="shared" si="160"/>
        <v>3.141592654</v>
      </c>
      <c r="FQ179" s="75">
        <f t="shared" si="161"/>
        <v>1.563267789</v>
      </c>
      <c r="FR179" s="76">
        <f t="shared" si="162"/>
        <v>15.26150271</v>
      </c>
      <c r="FS179" s="76">
        <f t="shared" si="163"/>
        <v>0</v>
      </c>
      <c r="FT179" s="76">
        <f t="shared" si="164"/>
        <v>0</v>
      </c>
      <c r="FU179" s="77">
        <f t="shared" si="165"/>
        <v>15.26150271</v>
      </c>
      <c r="FV179" s="50">
        <f t="shared" si="166"/>
        <v>0</v>
      </c>
      <c r="FW179" s="50">
        <f t="shared" si="167"/>
        <v>0</v>
      </c>
      <c r="FX179" s="72">
        <f t="shared" si="168"/>
        <v>0</v>
      </c>
      <c r="FY179" s="72">
        <f t="shared" si="169"/>
        <v>0</v>
      </c>
      <c r="FZ179" s="72">
        <f t="shared" si="170"/>
        <v>0</v>
      </c>
      <c r="GA179" s="73">
        <f t="shared" si="171"/>
        <v>15.26150271</v>
      </c>
      <c r="GB179" s="73">
        <f t="shared" si="172"/>
        <v>0.6508022378</v>
      </c>
      <c r="GC179" s="74">
        <f t="shared" si="173"/>
        <v>9.932220118</v>
      </c>
      <c r="GD179" s="75">
        <f t="shared" si="174"/>
        <v>1.103580013</v>
      </c>
      <c r="GE179" s="75">
        <f t="shared" si="175"/>
        <v>0</v>
      </c>
      <c r="GF179" s="75">
        <f t="shared" si="176"/>
        <v>0</v>
      </c>
      <c r="GG179" s="75">
        <f t="shared" si="177"/>
        <v>1.103580013</v>
      </c>
      <c r="GH179" s="78">
        <f t="shared" si="178"/>
        <v>-0.5</v>
      </c>
      <c r="GI179" s="78">
        <f t="shared" si="179"/>
        <v>-0.8660254038</v>
      </c>
      <c r="GJ179" s="78">
        <f t="shared" si="180"/>
        <v>-2.094395102</v>
      </c>
      <c r="GK179" s="78">
        <f t="shared" si="181"/>
        <v>1</v>
      </c>
      <c r="GL179" s="79">
        <f t="shared" si="182"/>
        <v>-0.5</v>
      </c>
      <c r="GM179" s="79">
        <f t="shared" si="183"/>
        <v>0.8660254038</v>
      </c>
      <c r="GN179" s="79">
        <f t="shared" si="184"/>
        <v>2.094395102</v>
      </c>
      <c r="GO179" s="79">
        <f t="shared" si="185"/>
        <v>1</v>
      </c>
      <c r="GP179" s="50">
        <f t="shared" si="186"/>
        <v>-2.094395102</v>
      </c>
      <c r="GQ179" s="50">
        <f t="shared" si="187"/>
        <v>0</v>
      </c>
      <c r="GR179" s="72">
        <f t="shared" si="188"/>
        <v>-2.094395102</v>
      </c>
      <c r="GS179" s="72">
        <f t="shared" si="189"/>
        <v>-2.094395102</v>
      </c>
      <c r="GT179" s="72">
        <f t="shared" si="190"/>
        <v>-2.094395102</v>
      </c>
      <c r="GU179" s="73">
        <f t="shared" si="191"/>
        <v>1</v>
      </c>
      <c r="GV179" s="73">
        <f t="shared" si="192"/>
        <v>1.536565091</v>
      </c>
      <c r="GW179" s="74">
        <f t="shared" si="193"/>
        <v>1.536565091</v>
      </c>
      <c r="GX179" s="75">
        <f t="shared" si="194"/>
        <v>-0.7682825457</v>
      </c>
      <c r="GY179" s="75">
        <f t="shared" si="195"/>
        <v>-1.330704404</v>
      </c>
      <c r="GZ179" s="75">
        <f t="shared" si="196"/>
        <v>-2.094395102</v>
      </c>
      <c r="HA179" s="75">
        <f t="shared" si="197"/>
        <v>1.536565091</v>
      </c>
      <c r="HB179" s="50">
        <f t="shared" si="198"/>
        <v>2.094395102</v>
      </c>
      <c r="HC179" s="50">
        <f t="shared" si="199"/>
        <v>0</v>
      </c>
      <c r="HD179" s="72">
        <f t="shared" si="200"/>
        <v>2.094395102</v>
      </c>
      <c r="HE179" s="72">
        <f t="shared" si="201"/>
        <v>2.094395102</v>
      </c>
      <c r="HF179" s="72">
        <f t="shared" si="202"/>
        <v>2.094395102</v>
      </c>
      <c r="HG179" s="73">
        <f t="shared" si="203"/>
        <v>1</v>
      </c>
      <c r="HH179" s="73">
        <f t="shared" si="204"/>
        <v>1.103580013</v>
      </c>
      <c r="HI179" s="74">
        <f t="shared" si="205"/>
        <v>1.103580013</v>
      </c>
      <c r="HJ179" s="75">
        <f t="shared" si="206"/>
        <v>-0.5517900066</v>
      </c>
      <c r="HK179" s="75">
        <f t="shared" si="207"/>
        <v>0.9557283265</v>
      </c>
      <c r="HL179" s="75">
        <f t="shared" si="208"/>
        <v>2.094395102</v>
      </c>
      <c r="HM179" s="75">
        <f t="shared" si="209"/>
        <v>1.103580013</v>
      </c>
      <c r="HN179" s="50">
        <f t="shared" si="210"/>
        <v>2.094395102</v>
      </c>
      <c r="HO179" s="50">
        <f t="shared" si="211"/>
        <v>0</v>
      </c>
      <c r="HP179" s="72">
        <f t="shared" si="212"/>
        <v>2.094395102</v>
      </c>
      <c r="HQ179" s="72">
        <f t="shared" si="213"/>
        <v>2.094395102</v>
      </c>
      <c r="HR179" s="72">
        <f t="shared" si="214"/>
        <v>2.094395102</v>
      </c>
      <c r="HS179" s="73">
        <f t="shared" si="215"/>
        <v>1</v>
      </c>
      <c r="HT179" s="73">
        <f t="shared" si="216"/>
        <v>1.536565091</v>
      </c>
      <c r="HU179" s="74">
        <f t="shared" si="217"/>
        <v>1.536565091</v>
      </c>
      <c r="HV179" s="75">
        <f t="shared" si="218"/>
        <v>-0.7682825457</v>
      </c>
      <c r="HW179" s="75">
        <f t="shared" si="219"/>
        <v>1.330704404</v>
      </c>
      <c r="HX179" s="75">
        <f t="shared" si="220"/>
        <v>2.094395102</v>
      </c>
      <c r="HY179" s="75">
        <f t="shared" si="221"/>
        <v>1.536565091</v>
      </c>
      <c r="HZ179" s="50">
        <f t="shared" si="222"/>
        <v>-2.094395102</v>
      </c>
      <c r="IA179" s="50">
        <f t="shared" si="223"/>
        <v>0</v>
      </c>
      <c r="IB179" s="72">
        <f t="shared" si="224"/>
        <v>-2.094395102</v>
      </c>
      <c r="IC179" s="72">
        <f t="shared" si="225"/>
        <v>-2.094395102</v>
      </c>
      <c r="ID179" s="72">
        <f t="shared" si="226"/>
        <v>-2.094395102</v>
      </c>
      <c r="IE179" s="73">
        <f t="shared" si="227"/>
        <v>1</v>
      </c>
      <c r="IF179" s="73">
        <f t="shared" si="228"/>
        <v>1.103580013</v>
      </c>
      <c r="IG179" s="74">
        <f t="shared" si="229"/>
        <v>1.103580013</v>
      </c>
      <c r="IH179" s="75">
        <f t="shared" si="230"/>
        <v>-0.5517900066</v>
      </c>
      <c r="II179" s="75">
        <f t="shared" si="231"/>
        <v>-0.9557283265</v>
      </c>
      <c r="IJ179" s="75">
        <f t="shared" si="232"/>
        <v>-2.094395102</v>
      </c>
      <c r="IK179" s="75">
        <f t="shared" si="233"/>
        <v>1.103580013</v>
      </c>
    </row>
    <row r="180" ht="12.75" customHeight="1">
      <c r="A180" s="80">
        <f>'Cubic Input'!P184</f>
        <v>0.1421007032</v>
      </c>
      <c r="B180" s="80">
        <f>'Cubic Input'!Q184</f>
        <v>0.3030640574</v>
      </c>
      <c r="C180" s="80">
        <f>'Cubic Input'!R184</f>
        <v>0.7421259872</v>
      </c>
      <c r="D180" s="80">
        <f>'Cubic Input'!S184</f>
        <v>0.004913278832</v>
      </c>
      <c r="E180" s="80">
        <f t="shared" ref="E180:H180" si="3050">0</f>
        <v>0</v>
      </c>
      <c r="F180" s="80">
        <f t="shared" si="3050"/>
        <v>0</v>
      </c>
      <c r="G180" s="80">
        <f t="shared" si="3050"/>
        <v>0</v>
      </c>
      <c r="H180" s="81">
        <f t="shared" si="3050"/>
        <v>0</v>
      </c>
      <c r="I180" s="65">
        <f>'Cubic Input'!M184</f>
        <v>0.01039718193</v>
      </c>
      <c r="J180" s="66">
        <f t="shared" si="27"/>
        <v>-0.006638486222</v>
      </c>
      <c r="K180" s="66">
        <f t="shared" si="28"/>
        <v>-1.063051474</v>
      </c>
      <c r="L180" s="67">
        <f t="shared" si="29"/>
        <v>-0.006638486222</v>
      </c>
      <c r="M180" s="67">
        <f t="shared" si="30"/>
        <v>0</v>
      </c>
      <c r="N180" s="68">
        <f t="shared" si="31"/>
        <v>-1.063051474</v>
      </c>
      <c r="O180" s="68">
        <f t="shared" si="32"/>
        <v>-2.019490803</v>
      </c>
      <c r="P180" s="69">
        <f t="shared" si="33"/>
        <v>-1.063051474</v>
      </c>
      <c r="Q180" s="69">
        <f t="shared" si="34"/>
        <v>2.019490803</v>
      </c>
      <c r="R180" s="70">
        <f t="shared" ref="R180:U180" si="3051">ATAN2(A180,E180)</f>
        <v>0</v>
      </c>
      <c r="S180" s="70">
        <f t="shared" si="3051"/>
        <v>0</v>
      </c>
      <c r="T180" s="70">
        <f t="shared" si="3051"/>
        <v>0</v>
      </c>
      <c r="U180" s="70">
        <f t="shared" si="3051"/>
        <v>0</v>
      </c>
      <c r="V180" s="70">
        <f t="shared" ref="V180:Y180" si="3052">SQRT(POWER(A180,2)+POWER(E180,2))</f>
        <v>0.1421007032</v>
      </c>
      <c r="W180" s="70">
        <f t="shared" si="3052"/>
        <v>0.3030640574</v>
      </c>
      <c r="X180" s="70">
        <f t="shared" si="3052"/>
        <v>0.7421259872</v>
      </c>
      <c r="Y180" s="70">
        <f t="shared" si="3052"/>
        <v>0.004913278832</v>
      </c>
      <c r="Z180" s="71">
        <f t="shared" ref="Z180:AC180" si="3053">R180-$R180</f>
        <v>0</v>
      </c>
      <c r="AA180" s="71">
        <f t="shared" si="3053"/>
        <v>0</v>
      </c>
      <c r="AB180" s="71">
        <f t="shared" si="3053"/>
        <v>0</v>
      </c>
      <c r="AC180" s="71">
        <f t="shared" si="3053"/>
        <v>0</v>
      </c>
      <c r="AD180" s="71">
        <f t="shared" ref="AD180:AG180" si="3054">V180/$V180</f>
        <v>1</v>
      </c>
      <c r="AE180" s="71">
        <f t="shared" si="3054"/>
        <v>2.132741434</v>
      </c>
      <c r="AF180" s="71">
        <f t="shared" si="3054"/>
        <v>5.222535643</v>
      </c>
      <c r="AG180" s="71">
        <f t="shared" si="3054"/>
        <v>0.03457603462</v>
      </c>
      <c r="AH180" s="80">
        <f t="shared" ref="AH180:AK180" si="3055">AD180*COS(Z180)</f>
        <v>1</v>
      </c>
      <c r="AI180" s="80">
        <f t="shared" si="3055"/>
        <v>2.132741434</v>
      </c>
      <c r="AJ180" s="80">
        <f t="shared" si="3055"/>
        <v>5.222535643</v>
      </c>
      <c r="AK180" s="80">
        <f t="shared" si="3055"/>
        <v>0.03457603462</v>
      </c>
      <c r="AL180" s="80">
        <f t="shared" ref="AL180:AO180" si="3056">AD180*SIN(Z180)</f>
        <v>0</v>
      </c>
      <c r="AM180" s="80">
        <f t="shared" si="3056"/>
        <v>0</v>
      </c>
      <c r="AN180" s="80">
        <f t="shared" si="3056"/>
        <v>0</v>
      </c>
      <c r="AO180" s="80">
        <f t="shared" si="3056"/>
        <v>0</v>
      </c>
      <c r="AP180" s="50">
        <f t="shared" si="41"/>
        <v>0</v>
      </c>
      <c r="AQ180" s="72">
        <f t="shared" si="42"/>
        <v>0</v>
      </c>
      <c r="AR180" s="72">
        <f t="shared" si="43"/>
        <v>0</v>
      </c>
      <c r="AS180" s="72">
        <f t="shared" si="44"/>
        <v>0</v>
      </c>
      <c r="AT180" s="73">
        <f t="shared" si="45"/>
        <v>9.700957882</v>
      </c>
      <c r="AU180" s="74">
        <f t="shared" si="46"/>
        <v>9.700957882</v>
      </c>
      <c r="AV180" s="75">
        <f t="shared" si="47"/>
        <v>-19.40191576</v>
      </c>
      <c r="AW180" s="75">
        <f t="shared" si="48"/>
        <v>0</v>
      </c>
      <c r="AX180" s="75">
        <f t="shared" si="49"/>
        <v>3.141592654</v>
      </c>
      <c r="AY180" s="75">
        <f t="shared" si="50"/>
        <v>19.40191576</v>
      </c>
      <c r="AZ180" s="50">
        <f t="shared" ref="AZ180:BA180" si="3057">AZ$1*AA180</f>
        <v>0</v>
      </c>
      <c r="BA180" s="50">
        <f t="shared" si="3057"/>
        <v>0</v>
      </c>
      <c r="BB180" s="72">
        <f t="shared" si="52"/>
        <v>0</v>
      </c>
      <c r="BC180" s="72">
        <f t="shared" si="53"/>
        <v>0</v>
      </c>
      <c r="BD180" s="72">
        <f t="shared" si="54"/>
        <v>0</v>
      </c>
      <c r="BE180" s="73">
        <f t="shared" ref="BE180:BF180" si="3058">POWER(AE180,BE$1)</f>
        <v>2.132741434</v>
      </c>
      <c r="BF180" s="73">
        <f t="shared" si="3058"/>
        <v>5.222535643</v>
      </c>
      <c r="BG180" s="74">
        <f t="shared" si="56"/>
        <v>11.13831816</v>
      </c>
      <c r="BH180" s="75">
        <f t="shared" si="57"/>
        <v>100.2448634</v>
      </c>
      <c r="BI180" s="75">
        <f t="shared" si="58"/>
        <v>0</v>
      </c>
      <c r="BJ180" s="75">
        <f t="shared" si="59"/>
        <v>0</v>
      </c>
      <c r="BK180" s="75">
        <f t="shared" si="60"/>
        <v>100.2448634</v>
      </c>
      <c r="BL180" s="50">
        <f t="shared" si="61"/>
        <v>0</v>
      </c>
      <c r="BM180" s="72">
        <f t="shared" si="62"/>
        <v>0</v>
      </c>
      <c r="BN180" s="72">
        <f t="shared" si="63"/>
        <v>0</v>
      </c>
      <c r="BO180" s="72">
        <f t="shared" si="64"/>
        <v>0</v>
      </c>
      <c r="BP180" s="73">
        <f t="shared" si="65"/>
        <v>0.03457603462</v>
      </c>
      <c r="BQ180" s="74">
        <f t="shared" si="66"/>
        <v>0.03457603462</v>
      </c>
      <c r="BR180" s="75">
        <f t="shared" si="67"/>
        <v>-0.9335529348</v>
      </c>
      <c r="BS180" s="75">
        <f t="shared" si="68"/>
        <v>0</v>
      </c>
      <c r="BT180" s="75">
        <f t="shared" si="69"/>
        <v>3.141592654</v>
      </c>
      <c r="BU180" s="75">
        <f t="shared" si="70"/>
        <v>0.9335529348</v>
      </c>
      <c r="BV180" s="76">
        <f t="shared" ref="BV180:BW180" si="3059">AV180+BH180+BR180</f>
        <v>79.90939472</v>
      </c>
      <c r="BW180" s="76">
        <f t="shared" si="3059"/>
        <v>0</v>
      </c>
      <c r="BX180" s="76">
        <f t="shared" si="72"/>
        <v>0</v>
      </c>
      <c r="BY180" s="77">
        <f t="shared" si="73"/>
        <v>79.90939472</v>
      </c>
      <c r="BZ180" s="50">
        <f t="shared" ref="BZ180:CA180" si="3060">BZ$1*AA180</f>
        <v>0</v>
      </c>
      <c r="CA180" s="50">
        <f t="shared" si="3060"/>
        <v>0</v>
      </c>
      <c r="CB180" s="72">
        <f t="shared" si="75"/>
        <v>0</v>
      </c>
      <c r="CC180" s="72">
        <f t="shared" si="76"/>
        <v>0</v>
      </c>
      <c r="CD180" s="72">
        <f t="shared" si="77"/>
        <v>0</v>
      </c>
      <c r="CE180" s="73">
        <f t="shared" ref="CE180:CF180" si="3061">POWER(AE180,CE$1)</f>
        <v>4.548586025</v>
      </c>
      <c r="CF180" s="73">
        <f t="shared" si="3061"/>
        <v>27.27487855</v>
      </c>
      <c r="CG180" s="74">
        <f t="shared" si="79"/>
        <v>124.0621314</v>
      </c>
      <c r="CH180" s="75">
        <f t="shared" si="80"/>
        <v>-124.0621314</v>
      </c>
      <c r="CI180" s="75">
        <f t="shared" si="81"/>
        <v>0</v>
      </c>
      <c r="CJ180" s="75">
        <f t="shared" si="82"/>
        <v>3.141592654</v>
      </c>
      <c r="CK180" s="75">
        <f t="shared" si="83"/>
        <v>124.0621314</v>
      </c>
      <c r="CL180" s="50">
        <f t="shared" si="84"/>
        <v>0</v>
      </c>
      <c r="CM180" s="72">
        <f t="shared" si="85"/>
        <v>0</v>
      </c>
      <c r="CN180" s="72">
        <f t="shared" si="86"/>
        <v>0</v>
      </c>
      <c r="CO180" s="72">
        <f t="shared" si="87"/>
        <v>0</v>
      </c>
      <c r="CP180" s="73">
        <f t="shared" si="88"/>
        <v>142.4440254</v>
      </c>
      <c r="CQ180" s="74">
        <f t="shared" si="89"/>
        <v>142.4440254</v>
      </c>
      <c r="CR180" s="75">
        <f t="shared" si="90"/>
        <v>569.7761015</v>
      </c>
      <c r="CS180" s="75">
        <f t="shared" si="91"/>
        <v>0</v>
      </c>
      <c r="CT180" s="75">
        <f t="shared" si="92"/>
        <v>0</v>
      </c>
      <c r="CU180" s="75">
        <f t="shared" si="93"/>
        <v>569.7761015</v>
      </c>
      <c r="CV180" s="50">
        <f t="shared" si="94"/>
        <v>0</v>
      </c>
      <c r="CW180" s="50">
        <f t="shared" si="95"/>
        <v>0</v>
      </c>
      <c r="CX180" s="72">
        <f t="shared" si="96"/>
        <v>0</v>
      </c>
      <c r="CY180" s="72">
        <f t="shared" si="97"/>
        <v>0</v>
      </c>
      <c r="CZ180" s="72">
        <f t="shared" si="98"/>
        <v>0</v>
      </c>
      <c r="DA180" s="73">
        <f t="shared" si="99"/>
        <v>9.700957882</v>
      </c>
      <c r="DB180" s="73">
        <f t="shared" si="100"/>
        <v>0.03457603462</v>
      </c>
      <c r="DC180" s="74">
        <f t="shared" si="101"/>
        <v>0.3354206556</v>
      </c>
      <c r="DD180" s="75">
        <f t="shared" si="102"/>
        <v>1.341682622</v>
      </c>
      <c r="DE180" s="75">
        <f t="shared" si="103"/>
        <v>0</v>
      </c>
      <c r="DF180" s="75">
        <f t="shared" si="104"/>
        <v>0</v>
      </c>
      <c r="DG180" s="75">
        <f t="shared" si="105"/>
        <v>1.341682622</v>
      </c>
      <c r="DH180" s="50">
        <f t="shared" ref="DH180:DJ180" si="3062">DH$1*AA180</f>
        <v>0</v>
      </c>
      <c r="DI180" s="50">
        <f t="shared" si="3062"/>
        <v>0</v>
      </c>
      <c r="DJ180" s="50">
        <f t="shared" si="3062"/>
        <v>0</v>
      </c>
      <c r="DK180" s="72">
        <f t="shared" si="107"/>
        <v>0</v>
      </c>
      <c r="DL180" s="72">
        <f t="shared" si="108"/>
        <v>0</v>
      </c>
      <c r="DM180" s="72">
        <f t="shared" si="109"/>
        <v>0</v>
      </c>
      <c r="DN180" s="73">
        <f t="shared" ref="DN180:DP180" si="3063">POWER(AE180,DN$1)</f>
        <v>2.132741434</v>
      </c>
      <c r="DO180" s="73">
        <f t="shared" si="3063"/>
        <v>5.222535643</v>
      </c>
      <c r="DP180" s="73">
        <f t="shared" si="3063"/>
        <v>0.03457603462</v>
      </c>
      <c r="DQ180" s="74">
        <f t="shared" si="111"/>
        <v>0.3851188743</v>
      </c>
      <c r="DR180" s="75">
        <f t="shared" si="112"/>
        <v>-6.932139737</v>
      </c>
      <c r="DS180" s="75">
        <f t="shared" si="113"/>
        <v>0</v>
      </c>
      <c r="DT180" s="75">
        <f t="shared" si="114"/>
        <v>3.141592654</v>
      </c>
      <c r="DU180" s="75">
        <f t="shared" si="115"/>
        <v>6.932139737</v>
      </c>
      <c r="DV180" s="50">
        <f t="shared" si="116"/>
        <v>0</v>
      </c>
      <c r="DW180" s="72">
        <f t="shared" si="117"/>
        <v>0</v>
      </c>
      <c r="DX180" s="72">
        <f t="shared" si="118"/>
        <v>0</v>
      </c>
      <c r="DY180" s="72">
        <f t="shared" si="119"/>
        <v>0</v>
      </c>
      <c r="DZ180" s="73">
        <f t="shared" si="120"/>
        <v>0.00119550217</v>
      </c>
      <c r="EA180" s="74">
        <f t="shared" si="121"/>
        <v>0.00119550217</v>
      </c>
      <c r="EB180" s="75">
        <f t="shared" si="122"/>
        <v>0.0322785586</v>
      </c>
      <c r="EC180" s="75">
        <f t="shared" si="123"/>
        <v>0</v>
      </c>
      <c r="ED180" s="75">
        <f t="shared" si="124"/>
        <v>0</v>
      </c>
      <c r="EE180" s="75">
        <f t="shared" si="125"/>
        <v>0.0322785586</v>
      </c>
      <c r="EF180" s="76">
        <f t="shared" ref="EF180:EG180" si="3064">CH180+CR180+DD180+DR180+EB180</f>
        <v>440.1557916</v>
      </c>
      <c r="EG180" s="76">
        <f t="shared" si="3064"/>
        <v>0</v>
      </c>
      <c r="EH180" s="76">
        <f t="shared" si="127"/>
        <v>0</v>
      </c>
      <c r="EI180" s="77">
        <f t="shared" si="128"/>
        <v>440.1557916</v>
      </c>
      <c r="EJ180" s="50">
        <f t="shared" si="129"/>
        <v>0</v>
      </c>
      <c r="EK180" s="72">
        <f t="shared" si="130"/>
        <v>0</v>
      </c>
      <c r="EL180" s="72">
        <f t="shared" si="131"/>
        <v>0</v>
      </c>
      <c r="EM180" s="72">
        <f t="shared" si="132"/>
        <v>0</v>
      </c>
      <c r="EN180" s="73">
        <f t="shared" si="133"/>
        <v>20.97989017</v>
      </c>
      <c r="EO180" s="74">
        <f t="shared" si="134"/>
        <v>20.97989017</v>
      </c>
      <c r="EP180" s="75">
        <f t="shared" si="135"/>
        <v>109.0147071</v>
      </c>
      <c r="EQ180" s="75">
        <f t="shared" si="136"/>
        <v>0</v>
      </c>
      <c r="ER180" s="75">
        <f t="shared" si="137"/>
        <v>0</v>
      </c>
      <c r="ES180" s="75">
        <f t="shared" si="138"/>
        <v>109.0147071</v>
      </c>
      <c r="ET180" s="76">
        <f t="shared" ref="ET180:EU180" si="3065">BV180+EP180</f>
        <v>188.9241019</v>
      </c>
      <c r="EU180" s="76">
        <f t="shared" si="3065"/>
        <v>0</v>
      </c>
      <c r="EV180" s="76">
        <f t="shared" si="140"/>
        <v>0</v>
      </c>
      <c r="EW180" s="77">
        <f t="shared" si="141"/>
        <v>188.9241019</v>
      </c>
      <c r="EX180" s="50">
        <f t="shared" si="142"/>
        <v>0</v>
      </c>
      <c r="EY180" s="72">
        <f t="shared" si="143"/>
        <v>0</v>
      </c>
      <c r="EZ180" s="72">
        <f t="shared" si="144"/>
        <v>0</v>
      </c>
      <c r="FA180" s="72">
        <f t="shared" si="145"/>
        <v>0</v>
      </c>
      <c r="FB180" s="73">
        <f t="shared" si="146"/>
        <v>5.738025255</v>
      </c>
      <c r="FC180" s="74">
        <f t="shared" si="147"/>
        <v>5.738025255</v>
      </c>
      <c r="FD180" s="75">
        <f t="shared" si="148"/>
        <v>1.518091221</v>
      </c>
      <c r="FE180" s="75">
        <f t="shared" si="149"/>
        <v>0</v>
      </c>
      <c r="FF180" s="75">
        <f t="shared" si="150"/>
        <v>0</v>
      </c>
      <c r="FG180" s="75">
        <f t="shared" si="151"/>
        <v>1.518091221</v>
      </c>
      <c r="FH180" s="50">
        <f t="shared" si="152"/>
        <v>0</v>
      </c>
      <c r="FI180" s="72">
        <f t="shared" si="153"/>
        <v>0</v>
      </c>
      <c r="FJ180" s="72">
        <f t="shared" si="154"/>
        <v>0</v>
      </c>
      <c r="FK180" s="72">
        <f t="shared" si="155"/>
        <v>0</v>
      </c>
      <c r="FL180" s="73">
        <f t="shared" si="156"/>
        <v>4.548586025</v>
      </c>
      <c r="FM180" s="74">
        <f t="shared" si="157"/>
        <v>4.548586025</v>
      </c>
      <c r="FN180" s="75">
        <f t="shared" si="158"/>
        <v>-4.548586025</v>
      </c>
      <c r="FO180" s="75">
        <f t="shared" si="159"/>
        <v>0</v>
      </c>
      <c r="FP180" s="75">
        <f t="shared" si="160"/>
        <v>3.141592654</v>
      </c>
      <c r="FQ180" s="75">
        <f t="shared" si="161"/>
        <v>4.548586025</v>
      </c>
      <c r="FR180" s="76">
        <f t="shared" si="162"/>
        <v>11.11902091</v>
      </c>
      <c r="FS180" s="76">
        <f t="shared" si="163"/>
        <v>0</v>
      </c>
      <c r="FT180" s="76">
        <f t="shared" si="164"/>
        <v>0</v>
      </c>
      <c r="FU180" s="77">
        <f t="shared" si="165"/>
        <v>11.11902091</v>
      </c>
      <c r="FV180" s="50">
        <f t="shared" si="166"/>
        <v>0</v>
      </c>
      <c r="FW180" s="50">
        <f t="shared" si="167"/>
        <v>0</v>
      </c>
      <c r="FX180" s="72">
        <f t="shared" si="168"/>
        <v>0</v>
      </c>
      <c r="FY180" s="72">
        <f t="shared" si="169"/>
        <v>0</v>
      </c>
      <c r="FZ180" s="72">
        <f t="shared" si="170"/>
        <v>0</v>
      </c>
      <c r="GA180" s="73">
        <f t="shared" si="171"/>
        <v>11.11902091</v>
      </c>
      <c r="GB180" s="73">
        <f t="shared" si="172"/>
        <v>0.6587219438</v>
      </c>
      <c r="GC180" s="74">
        <f t="shared" si="173"/>
        <v>7.324343064</v>
      </c>
      <c r="GD180" s="75">
        <f t="shared" si="174"/>
        <v>0.813815896</v>
      </c>
      <c r="GE180" s="75">
        <f t="shared" si="175"/>
        <v>0</v>
      </c>
      <c r="GF180" s="75">
        <f t="shared" si="176"/>
        <v>0</v>
      </c>
      <c r="GG180" s="75">
        <f t="shared" si="177"/>
        <v>0.813815896</v>
      </c>
      <c r="GH180" s="78">
        <f t="shared" si="178"/>
        <v>-0.5</v>
      </c>
      <c r="GI180" s="78">
        <f t="shared" si="179"/>
        <v>-0.8660254038</v>
      </c>
      <c r="GJ180" s="78">
        <f t="shared" si="180"/>
        <v>-2.094395102</v>
      </c>
      <c r="GK180" s="78">
        <f t="shared" si="181"/>
        <v>1</v>
      </c>
      <c r="GL180" s="79">
        <f t="shared" si="182"/>
        <v>-0.5</v>
      </c>
      <c r="GM180" s="79">
        <f t="shared" si="183"/>
        <v>0.8660254038</v>
      </c>
      <c r="GN180" s="79">
        <f t="shared" si="184"/>
        <v>2.094395102</v>
      </c>
      <c r="GO180" s="79">
        <f t="shared" si="185"/>
        <v>1</v>
      </c>
      <c r="GP180" s="50">
        <f t="shared" si="186"/>
        <v>-2.094395102</v>
      </c>
      <c r="GQ180" s="50">
        <f t="shared" si="187"/>
        <v>0</v>
      </c>
      <c r="GR180" s="72">
        <f t="shared" si="188"/>
        <v>-2.094395102</v>
      </c>
      <c r="GS180" s="72">
        <f t="shared" si="189"/>
        <v>-2.094395102</v>
      </c>
      <c r="GT180" s="72">
        <f t="shared" si="190"/>
        <v>-2.094395102</v>
      </c>
      <c r="GU180" s="73">
        <f t="shared" si="191"/>
        <v>1</v>
      </c>
      <c r="GV180" s="73">
        <f t="shared" si="192"/>
        <v>1.518091221</v>
      </c>
      <c r="GW180" s="74">
        <f t="shared" si="193"/>
        <v>1.518091221</v>
      </c>
      <c r="GX180" s="75">
        <f t="shared" si="194"/>
        <v>-0.7590456106</v>
      </c>
      <c r="GY180" s="75">
        <f t="shared" si="195"/>
        <v>-1.314705563</v>
      </c>
      <c r="GZ180" s="75">
        <f t="shared" si="196"/>
        <v>-2.094395102</v>
      </c>
      <c r="HA180" s="75">
        <f t="shared" si="197"/>
        <v>1.518091221</v>
      </c>
      <c r="HB180" s="50">
        <f t="shared" si="198"/>
        <v>2.094395102</v>
      </c>
      <c r="HC180" s="50">
        <f t="shared" si="199"/>
        <v>0</v>
      </c>
      <c r="HD180" s="72">
        <f t="shared" si="200"/>
        <v>2.094395102</v>
      </c>
      <c r="HE180" s="72">
        <f t="shared" si="201"/>
        <v>2.094395102</v>
      </c>
      <c r="HF180" s="72">
        <f t="shared" si="202"/>
        <v>2.094395102</v>
      </c>
      <c r="HG180" s="73">
        <f t="shared" si="203"/>
        <v>1</v>
      </c>
      <c r="HH180" s="73">
        <f t="shared" si="204"/>
        <v>0.813815896</v>
      </c>
      <c r="HI180" s="74">
        <f t="shared" si="205"/>
        <v>0.813815896</v>
      </c>
      <c r="HJ180" s="75">
        <f t="shared" si="206"/>
        <v>-0.406907948</v>
      </c>
      <c r="HK180" s="75">
        <f t="shared" si="207"/>
        <v>0.7047852399</v>
      </c>
      <c r="HL180" s="75">
        <f t="shared" si="208"/>
        <v>2.094395102</v>
      </c>
      <c r="HM180" s="75">
        <f t="shared" si="209"/>
        <v>0.813815896</v>
      </c>
      <c r="HN180" s="50">
        <f t="shared" si="210"/>
        <v>2.094395102</v>
      </c>
      <c r="HO180" s="50">
        <f t="shared" si="211"/>
        <v>0</v>
      </c>
      <c r="HP180" s="72">
        <f t="shared" si="212"/>
        <v>2.094395102</v>
      </c>
      <c r="HQ180" s="72">
        <f t="shared" si="213"/>
        <v>2.094395102</v>
      </c>
      <c r="HR180" s="72">
        <f t="shared" si="214"/>
        <v>2.094395102</v>
      </c>
      <c r="HS180" s="73">
        <f t="shared" si="215"/>
        <v>1</v>
      </c>
      <c r="HT180" s="73">
        <f t="shared" si="216"/>
        <v>1.518091221</v>
      </c>
      <c r="HU180" s="74">
        <f t="shared" si="217"/>
        <v>1.518091221</v>
      </c>
      <c r="HV180" s="75">
        <f t="shared" si="218"/>
        <v>-0.7590456106</v>
      </c>
      <c r="HW180" s="75">
        <f t="shared" si="219"/>
        <v>1.314705563</v>
      </c>
      <c r="HX180" s="75">
        <f t="shared" si="220"/>
        <v>2.094395102</v>
      </c>
      <c r="HY180" s="75">
        <f t="shared" si="221"/>
        <v>1.518091221</v>
      </c>
      <c r="HZ180" s="50">
        <f t="shared" si="222"/>
        <v>-2.094395102</v>
      </c>
      <c r="IA180" s="50">
        <f t="shared" si="223"/>
        <v>0</v>
      </c>
      <c r="IB180" s="72">
        <f t="shared" si="224"/>
        <v>-2.094395102</v>
      </c>
      <c r="IC180" s="72">
        <f t="shared" si="225"/>
        <v>-2.094395102</v>
      </c>
      <c r="ID180" s="72">
        <f t="shared" si="226"/>
        <v>-2.094395102</v>
      </c>
      <c r="IE180" s="73">
        <f t="shared" si="227"/>
        <v>1</v>
      </c>
      <c r="IF180" s="73">
        <f t="shared" si="228"/>
        <v>0.813815896</v>
      </c>
      <c r="IG180" s="74">
        <f t="shared" si="229"/>
        <v>0.813815896</v>
      </c>
      <c r="IH180" s="75">
        <f t="shared" si="230"/>
        <v>-0.406907948</v>
      </c>
      <c r="II180" s="75">
        <f t="shared" si="231"/>
        <v>-0.7047852399</v>
      </c>
      <c r="IJ180" s="75">
        <f t="shared" si="232"/>
        <v>-2.094395102</v>
      </c>
      <c r="IK180" s="75">
        <f t="shared" si="233"/>
        <v>0.813815896</v>
      </c>
    </row>
    <row r="181" ht="12.75" customHeight="1">
      <c r="A181" s="80">
        <f>'Cubic Input'!P185</f>
        <v>0.1421007032</v>
      </c>
      <c r="B181" s="80">
        <f>'Cubic Input'!Q185</f>
        <v>0.1194817184</v>
      </c>
      <c r="C181" s="80">
        <f>'Cubic Input'!R185</f>
        <v>0.8116973539</v>
      </c>
      <c r="D181" s="80">
        <f>'Cubic Input'!S185</f>
        <v>0.04492903779</v>
      </c>
      <c r="E181" s="80">
        <f t="shared" ref="E181:H181" si="3066">0</f>
        <v>0</v>
      </c>
      <c r="F181" s="80">
        <f t="shared" si="3066"/>
        <v>0</v>
      </c>
      <c r="G181" s="80">
        <f t="shared" si="3066"/>
        <v>0</v>
      </c>
      <c r="H181" s="81">
        <f t="shared" si="3066"/>
        <v>0</v>
      </c>
      <c r="I181" s="65">
        <f>'Cubic Input'!M185</f>
        <v>-0.04912621763</v>
      </c>
      <c r="J181" s="66">
        <f t="shared" si="27"/>
        <v>-0.05577956686</v>
      </c>
      <c r="K181" s="66">
        <f t="shared" si="28"/>
        <v>-0.3925223459</v>
      </c>
      <c r="L181" s="67">
        <f t="shared" si="29"/>
        <v>-0.05577956686</v>
      </c>
      <c r="M181" s="67">
        <f t="shared" si="30"/>
        <v>0</v>
      </c>
      <c r="N181" s="68">
        <f t="shared" si="31"/>
        <v>-0.3925223459</v>
      </c>
      <c r="O181" s="68">
        <f t="shared" si="32"/>
        <v>-2.348247089</v>
      </c>
      <c r="P181" s="69">
        <f t="shared" si="33"/>
        <v>-0.3925223459</v>
      </c>
      <c r="Q181" s="69">
        <f t="shared" si="34"/>
        <v>2.348247089</v>
      </c>
      <c r="R181" s="70">
        <f t="shared" ref="R181:U181" si="3067">ATAN2(A181,E181)</f>
        <v>0</v>
      </c>
      <c r="S181" s="70">
        <f t="shared" si="3067"/>
        <v>0</v>
      </c>
      <c r="T181" s="70">
        <f t="shared" si="3067"/>
        <v>0</v>
      </c>
      <c r="U181" s="70">
        <f t="shared" si="3067"/>
        <v>0</v>
      </c>
      <c r="V181" s="70">
        <f t="shared" ref="V181:Y181" si="3068">SQRT(POWER(A181,2)+POWER(E181,2))</f>
        <v>0.1421007032</v>
      </c>
      <c r="W181" s="70">
        <f t="shared" si="3068"/>
        <v>0.1194817184</v>
      </c>
      <c r="X181" s="70">
        <f t="shared" si="3068"/>
        <v>0.8116973539</v>
      </c>
      <c r="Y181" s="70">
        <f t="shared" si="3068"/>
        <v>0.04492903779</v>
      </c>
      <c r="Z181" s="71">
        <f t="shared" ref="Z181:AC181" si="3069">R181-$R181</f>
        <v>0</v>
      </c>
      <c r="AA181" s="71">
        <f t="shared" si="3069"/>
        <v>0</v>
      </c>
      <c r="AB181" s="71">
        <f t="shared" si="3069"/>
        <v>0</v>
      </c>
      <c r="AC181" s="71">
        <f t="shared" si="3069"/>
        <v>0</v>
      </c>
      <c r="AD181" s="71">
        <f t="shared" ref="AD181:AG181" si="3070">V181/$V181</f>
        <v>1</v>
      </c>
      <c r="AE181" s="71">
        <f t="shared" si="3070"/>
        <v>0.8408242586</v>
      </c>
      <c r="AF181" s="71">
        <f t="shared" si="3070"/>
        <v>5.712127638</v>
      </c>
      <c r="AG181" s="71">
        <f t="shared" si="3070"/>
        <v>0.3161774488</v>
      </c>
      <c r="AH181" s="80">
        <f t="shared" ref="AH181:AK181" si="3071">AD181*COS(Z181)</f>
        <v>1</v>
      </c>
      <c r="AI181" s="80">
        <f t="shared" si="3071"/>
        <v>0.8408242586</v>
      </c>
      <c r="AJ181" s="80">
        <f t="shared" si="3071"/>
        <v>5.712127638</v>
      </c>
      <c r="AK181" s="80">
        <f t="shared" si="3071"/>
        <v>0.3161774488</v>
      </c>
      <c r="AL181" s="80">
        <f t="shared" ref="AL181:AO181" si="3072">AD181*SIN(Z181)</f>
        <v>0</v>
      </c>
      <c r="AM181" s="80">
        <f t="shared" si="3072"/>
        <v>0</v>
      </c>
      <c r="AN181" s="80">
        <f t="shared" si="3072"/>
        <v>0</v>
      </c>
      <c r="AO181" s="80">
        <f t="shared" si="3072"/>
        <v>0</v>
      </c>
      <c r="AP181" s="50">
        <f t="shared" si="41"/>
        <v>0</v>
      </c>
      <c r="AQ181" s="72">
        <f t="shared" si="42"/>
        <v>0</v>
      </c>
      <c r="AR181" s="72">
        <f t="shared" si="43"/>
        <v>0</v>
      </c>
      <c r="AS181" s="72">
        <f t="shared" si="44"/>
        <v>0</v>
      </c>
      <c r="AT181" s="73">
        <f t="shared" si="45"/>
        <v>0.5944505033</v>
      </c>
      <c r="AU181" s="74">
        <f t="shared" si="46"/>
        <v>0.5944505033</v>
      </c>
      <c r="AV181" s="75">
        <f t="shared" si="47"/>
        <v>-1.188901007</v>
      </c>
      <c r="AW181" s="75">
        <f t="shared" si="48"/>
        <v>0</v>
      </c>
      <c r="AX181" s="75">
        <f t="shared" si="49"/>
        <v>3.141592654</v>
      </c>
      <c r="AY181" s="75">
        <f t="shared" si="50"/>
        <v>1.188901007</v>
      </c>
      <c r="AZ181" s="50">
        <f t="shared" ref="AZ181:BA181" si="3073">AZ$1*AA181</f>
        <v>0</v>
      </c>
      <c r="BA181" s="50">
        <f t="shared" si="3073"/>
        <v>0</v>
      </c>
      <c r="BB181" s="72">
        <f t="shared" si="52"/>
        <v>0</v>
      </c>
      <c r="BC181" s="72">
        <f t="shared" si="53"/>
        <v>0</v>
      </c>
      <c r="BD181" s="72">
        <f t="shared" si="54"/>
        <v>0</v>
      </c>
      <c r="BE181" s="73">
        <f t="shared" ref="BE181:BF181" si="3074">POWER(AE181,BE$1)</f>
        <v>0.8408242586</v>
      </c>
      <c r="BF181" s="73">
        <f t="shared" si="3074"/>
        <v>5.712127638</v>
      </c>
      <c r="BG181" s="74">
        <f t="shared" si="56"/>
        <v>4.802895486</v>
      </c>
      <c r="BH181" s="75">
        <f t="shared" si="57"/>
        <v>43.22605938</v>
      </c>
      <c r="BI181" s="75">
        <f t="shared" si="58"/>
        <v>0</v>
      </c>
      <c r="BJ181" s="75">
        <f t="shared" si="59"/>
        <v>0</v>
      </c>
      <c r="BK181" s="75">
        <f t="shared" si="60"/>
        <v>43.22605938</v>
      </c>
      <c r="BL181" s="50">
        <f t="shared" si="61"/>
        <v>0</v>
      </c>
      <c r="BM181" s="72">
        <f t="shared" si="62"/>
        <v>0</v>
      </c>
      <c r="BN181" s="72">
        <f t="shared" si="63"/>
        <v>0</v>
      </c>
      <c r="BO181" s="72">
        <f t="shared" si="64"/>
        <v>0</v>
      </c>
      <c r="BP181" s="73">
        <f t="shared" si="65"/>
        <v>0.3161774488</v>
      </c>
      <c r="BQ181" s="74">
        <f t="shared" si="66"/>
        <v>0.3161774488</v>
      </c>
      <c r="BR181" s="75">
        <f t="shared" si="67"/>
        <v>-8.536791117</v>
      </c>
      <c r="BS181" s="75">
        <f t="shared" si="68"/>
        <v>0</v>
      </c>
      <c r="BT181" s="75">
        <f t="shared" si="69"/>
        <v>3.141592654</v>
      </c>
      <c r="BU181" s="75">
        <f t="shared" si="70"/>
        <v>8.536791117</v>
      </c>
      <c r="BV181" s="76">
        <f t="shared" ref="BV181:BW181" si="3075">AV181+BH181+BR181</f>
        <v>33.50036725</v>
      </c>
      <c r="BW181" s="76">
        <f t="shared" si="3075"/>
        <v>0</v>
      </c>
      <c r="BX181" s="76">
        <f t="shared" si="72"/>
        <v>0</v>
      </c>
      <c r="BY181" s="77">
        <f t="shared" si="73"/>
        <v>33.50036725</v>
      </c>
      <c r="BZ181" s="50">
        <f t="shared" ref="BZ181:CA181" si="3076">BZ$1*AA181</f>
        <v>0</v>
      </c>
      <c r="CA181" s="50">
        <f t="shared" si="3076"/>
        <v>0</v>
      </c>
      <c r="CB181" s="72">
        <f t="shared" si="75"/>
        <v>0</v>
      </c>
      <c r="CC181" s="72">
        <f t="shared" si="76"/>
        <v>0</v>
      </c>
      <c r="CD181" s="72">
        <f t="shared" si="77"/>
        <v>0</v>
      </c>
      <c r="CE181" s="73">
        <f t="shared" ref="CE181:CF181" si="3077">POWER(AE181,CE$1)</f>
        <v>0.7069854339</v>
      </c>
      <c r="CF181" s="73">
        <f t="shared" si="3077"/>
        <v>32.62840215</v>
      </c>
      <c r="CG181" s="74">
        <f t="shared" si="79"/>
        <v>23.06780505</v>
      </c>
      <c r="CH181" s="75">
        <f t="shared" si="80"/>
        <v>-23.06780505</v>
      </c>
      <c r="CI181" s="75">
        <f t="shared" si="81"/>
        <v>0</v>
      </c>
      <c r="CJ181" s="75">
        <f t="shared" si="82"/>
        <v>3.141592654</v>
      </c>
      <c r="CK181" s="75">
        <f t="shared" si="83"/>
        <v>23.06780505</v>
      </c>
      <c r="CL181" s="50">
        <f t="shared" si="84"/>
        <v>0</v>
      </c>
      <c r="CM181" s="72">
        <f t="shared" si="85"/>
        <v>0</v>
      </c>
      <c r="CN181" s="72">
        <f t="shared" si="86"/>
        <v>0</v>
      </c>
      <c r="CO181" s="72">
        <f t="shared" si="87"/>
        <v>0</v>
      </c>
      <c r="CP181" s="73">
        <f t="shared" si="88"/>
        <v>186.3775977</v>
      </c>
      <c r="CQ181" s="74">
        <f t="shared" si="89"/>
        <v>186.3775977</v>
      </c>
      <c r="CR181" s="75">
        <f t="shared" si="90"/>
        <v>745.5103909</v>
      </c>
      <c r="CS181" s="75">
        <f t="shared" si="91"/>
        <v>0</v>
      </c>
      <c r="CT181" s="75">
        <f t="shared" si="92"/>
        <v>0</v>
      </c>
      <c r="CU181" s="75">
        <f t="shared" si="93"/>
        <v>745.5103909</v>
      </c>
      <c r="CV181" s="50">
        <f t="shared" si="94"/>
        <v>0</v>
      </c>
      <c r="CW181" s="50">
        <f t="shared" si="95"/>
        <v>0</v>
      </c>
      <c r="CX181" s="72">
        <f t="shared" si="96"/>
        <v>0</v>
      </c>
      <c r="CY181" s="72">
        <f t="shared" si="97"/>
        <v>0</v>
      </c>
      <c r="CZ181" s="72">
        <f t="shared" si="98"/>
        <v>0</v>
      </c>
      <c r="DA181" s="73">
        <f t="shared" si="99"/>
        <v>0.5944505033</v>
      </c>
      <c r="DB181" s="73">
        <f t="shared" si="100"/>
        <v>0.3161774488</v>
      </c>
      <c r="DC181" s="74">
        <f t="shared" si="101"/>
        <v>0.1879518435</v>
      </c>
      <c r="DD181" s="75">
        <f t="shared" si="102"/>
        <v>0.7518073742</v>
      </c>
      <c r="DE181" s="75">
        <f t="shared" si="103"/>
        <v>0</v>
      </c>
      <c r="DF181" s="75">
        <f t="shared" si="104"/>
        <v>0</v>
      </c>
      <c r="DG181" s="75">
        <f t="shared" si="105"/>
        <v>0.7518073742</v>
      </c>
      <c r="DH181" s="50">
        <f t="shared" ref="DH181:DJ181" si="3078">DH$1*AA181</f>
        <v>0</v>
      </c>
      <c r="DI181" s="50">
        <f t="shared" si="3078"/>
        <v>0</v>
      </c>
      <c r="DJ181" s="50">
        <f t="shared" si="3078"/>
        <v>0</v>
      </c>
      <c r="DK181" s="72">
        <f t="shared" si="107"/>
        <v>0</v>
      </c>
      <c r="DL181" s="72">
        <f t="shared" si="108"/>
        <v>0</v>
      </c>
      <c r="DM181" s="72">
        <f t="shared" si="109"/>
        <v>0</v>
      </c>
      <c r="DN181" s="73">
        <f t="shared" ref="DN181:DP181" si="3079">POWER(AE181,DN$1)</f>
        <v>0.8408242586</v>
      </c>
      <c r="DO181" s="73">
        <f t="shared" si="3079"/>
        <v>5.712127638</v>
      </c>
      <c r="DP181" s="73">
        <f t="shared" si="3079"/>
        <v>0.3161774488</v>
      </c>
      <c r="DQ181" s="74">
        <f t="shared" si="111"/>
        <v>1.518567242</v>
      </c>
      <c r="DR181" s="75">
        <f t="shared" si="112"/>
        <v>-27.33421035</v>
      </c>
      <c r="DS181" s="75">
        <f t="shared" si="113"/>
        <v>0</v>
      </c>
      <c r="DT181" s="75">
        <f t="shared" si="114"/>
        <v>3.141592654</v>
      </c>
      <c r="DU181" s="75">
        <f t="shared" si="115"/>
        <v>27.33421035</v>
      </c>
      <c r="DV181" s="50">
        <f t="shared" si="116"/>
        <v>0</v>
      </c>
      <c r="DW181" s="72">
        <f t="shared" si="117"/>
        <v>0</v>
      </c>
      <c r="DX181" s="72">
        <f t="shared" si="118"/>
        <v>0</v>
      </c>
      <c r="DY181" s="72">
        <f t="shared" si="119"/>
        <v>0</v>
      </c>
      <c r="DZ181" s="73">
        <f t="shared" si="120"/>
        <v>0.09996817911</v>
      </c>
      <c r="EA181" s="74">
        <f t="shared" si="121"/>
        <v>0.09996817911</v>
      </c>
      <c r="EB181" s="75">
        <f t="shared" si="122"/>
        <v>2.699140836</v>
      </c>
      <c r="EC181" s="75">
        <f t="shared" si="123"/>
        <v>0</v>
      </c>
      <c r="ED181" s="75">
        <f t="shared" si="124"/>
        <v>0</v>
      </c>
      <c r="EE181" s="75">
        <f t="shared" si="125"/>
        <v>2.699140836</v>
      </c>
      <c r="EF181" s="76">
        <f t="shared" ref="EF181:EG181" si="3080">CH181+CR181+DD181+DR181+EB181</f>
        <v>698.5593237</v>
      </c>
      <c r="EG181" s="76">
        <f t="shared" si="3080"/>
        <v>0</v>
      </c>
      <c r="EH181" s="76">
        <f t="shared" si="127"/>
        <v>0</v>
      </c>
      <c r="EI181" s="77">
        <f t="shared" si="128"/>
        <v>698.5593237</v>
      </c>
      <c r="EJ181" s="50">
        <f t="shared" si="129"/>
        <v>0</v>
      </c>
      <c r="EK181" s="72">
        <f t="shared" si="130"/>
        <v>0</v>
      </c>
      <c r="EL181" s="72">
        <f t="shared" si="131"/>
        <v>0</v>
      </c>
      <c r="EM181" s="72">
        <f t="shared" si="132"/>
        <v>0</v>
      </c>
      <c r="EN181" s="73">
        <f t="shared" si="133"/>
        <v>26.43027286</v>
      </c>
      <c r="EO181" s="74">
        <f t="shared" si="134"/>
        <v>26.43027286</v>
      </c>
      <c r="EP181" s="75">
        <f t="shared" si="135"/>
        <v>137.3357264</v>
      </c>
      <c r="EQ181" s="75">
        <f t="shared" si="136"/>
        <v>0</v>
      </c>
      <c r="ER181" s="75">
        <f t="shared" si="137"/>
        <v>0</v>
      </c>
      <c r="ES181" s="75">
        <f t="shared" si="138"/>
        <v>137.3357264</v>
      </c>
      <c r="ET181" s="76">
        <f t="shared" ref="ET181:EU181" si="3081">BV181+EP181</f>
        <v>170.8360936</v>
      </c>
      <c r="EU181" s="76">
        <f t="shared" si="3081"/>
        <v>0</v>
      </c>
      <c r="EV181" s="76">
        <f t="shared" si="140"/>
        <v>0</v>
      </c>
      <c r="EW181" s="77">
        <f t="shared" si="141"/>
        <v>170.8360936</v>
      </c>
      <c r="EX181" s="50">
        <f t="shared" si="142"/>
        <v>0</v>
      </c>
      <c r="EY181" s="72">
        <f t="shared" si="143"/>
        <v>0</v>
      </c>
      <c r="EZ181" s="72">
        <f t="shared" si="144"/>
        <v>0</v>
      </c>
      <c r="FA181" s="72">
        <f t="shared" si="145"/>
        <v>0</v>
      </c>
      <c r="FB181" s="73">
        <f t="shared" si="146"/>
        <v>5.548725121</v>
      </c>
      <c r="FC181" s="74">
        <f t="shared" si="147"/>
        <v>5.548725121</v>
      </c>
      <c r="FD181" s="75">
        <f t="shared" si="148"/>
        <v>1.468008682</v>
      </c>
      <c r="FE181" s="75">
        <f t="shared" si="149"/>
        <v>0</v>
      </c>
      <c r="FF181" s="75">
        <f t="shared" si="150"/>
        <v>0</v>
      </c>
      <c r="FG181" s="75">
        <f t="shared" si="151"/>
        <v>1.468008682</v>
      </c>
      <c r="FH181" s="50">
        <f t="shared" si="152"/>
        <v>0</v>
      </c>
      <c r="FI181" s="72">
        <f t="shared" si="153"/>
        <v>0</v>
      </c>
      <c r="FJ181" s="72">
        <f t="shared" si="154"/>
        <v>0</v>
      </c>
      <c r="FK181" s="72">
        <f t="shared" si="155"/>
        <v>0</v>
      </c>
      <c r="FL181" s="73">
        <f t="shared" si="156"/>
        <v>0.7069854339</v>
      </c>
      <c r="FM181" s="74">
        <f t="shared" si="157"/>
        <v>0.7069854339</v>
      </c>
      <c r="FN181" s="75">
        <f t="shared" si="158"/>
        <v>-0.7069854339</v>
      </c>
      <c r="FO181" s="75">
        <f t="shared" si="159"/>
        <v>0</v>
      </c>
      <c r="FP181" s="75">
        <f t="shared" si="160"/>
        <v>3.141592654</v>
      </c>
      <c r="FQ181" s="75">
        <f t="shared" si="161"/>
        <v>0.7069854339</v>
      </c>
      <c r="FR181" s="76">
        <f t="shared" si="162"/>
        <v>16.42939748</v>
      </c>
      <c r="FS181" s="76">
        <f t="shared" si="163"/>
        <v>0</v>
      </c>
      <c r="FT181" s="76">
        <f t="shared" si="164"/>
        <v>0</v>
      </c>
      <c r="FU181" s="77">
        <f t="shared" si="165"/>
        <v>16.42939748</v>
      </c>
      <c r="FV181" s="50">
        <f t="shared" si="166"/>
        <v>0</v>
      </c>
      <c r="FW181" s="50">
        <f t="shared" si="167"/>
        <v>0</v>
      </c>
      <c r="FX181" s="72">
        <f t="shared" si="168"/>
        <v>0</v>
      </c>
      <c r="FY181" s="72">
        <f t="shared" si="169"/>
        <v>0</v>
      </c>
      <c r="FZ181" s="72">
        <f t="shared" si="170"/>
        <v>0</v>
      </c>
      <c r="GA181" s="73">
        <f t="shared" si="171"/>
        <v>16.42939748</v>
      </c>
      <c r="GB181" s="73">
        <f t="shared" si="172"/>
        <v>0.6811948813</v>
      </c>
      <c r="GC181" s="74">
        <f t="shared" si="173"/>
        <v>11.19162147</v>
      </c>
      <c r="GD181" s="75">
        <f t="shared" si="174"/>
        <v>1.243513496</v>
      </c>
      <c r="GE181" s="75">
        <f t="shared" si="175"/>
        <v>0</v>
      </c>
      <c r="GF181" s="75">
        <f t="shared" si="176"/>
        <v>0</v>
      </c>
      <c r="GG181" s="75">
        <f t="shared" si="177"/>
        <v>1.243513496</v>
      </c>
      <c r="GH181" s="78">
        <f t="shared" si="178"/>
        <v>-0.5</v>
      </c>
      <c r="GI181" s="78">
        <f t="shared" si="179"/>
        <v>-0.8660254038</v>
      </c>
      <c r="GJ181" s="78">
        <f t="shared" si="180"/>
        <v>-2.094395102</v>
      </c>
      <c r="GK181" s="78">
        <f t="shared" si="181"/>
        <v>1</v>
      </c>
      <c r="GL181" s="79">
        <f t="shared" si="182"/>
        <v>-0.5</v>
      </c>
      <c r="GM181" s="79">
        <f t="shared" si="183"/>
        <v>0.8660254038</v>
      </c>
      <c r="GN181" s="79">
        <f t="shared" si="184"/>
        <v>2.094395102</v>
      </c>
      <c r="GO181" s="79">
        <f t="shared" si="185"/>
        <v>1</v>
      </c>
      <c r="GP181" s="50">
        <f t="shared" si="186"/>
        <v>-2.094395102</v>
      </c>
      <c r="GQ181" s="50">
        <f t="shared" si="187"/>
        <v>0</v>
      </c>
      <c r="GR181" s="72">
        <f t="shared" si="188"/>
        <v>-2.094395102</v>
      </c>
      <c r="GS181" s="72">
        <f t="shared" si="189"/>
        <v>-2.094395102</v>
      </c>
      <c r="GT181" s="72">
        <f t="shared" si="190"/>
        <v>-2.094395102</v>
      </c>
      <c r="GU181" s="73">
        <f t="shared" si="191"/>
        <v>1</v>
      </c>
      <c r="GV181" s="73">
        <f t="shared" si="192"/>
        <v>1.468008682</v>
      </c>
      <c r="GW181" s="74">
        <f t="shared" si="193"/>
        <v>1.468008682</v>
      </c>
      <c r="GX181" s="75">
        <f t="shared" si="194"/>
        <v>-0.7340043411</v>
      </c>
      <c r="GY181" s="75">
        <f t="shared" si="195"/>
        <v>-1.271332812</v>
      </c>
      <c r="GZ181" s="75">
        <f t="shared" si="196"/>
        <v>-2.094395102</v>
      </c>
      <c r="HA181" s="75">
        <f t="shared" si="197"/>
        <v>1.468008682</v>
      </c>
      <c r="HB181" s="50">
        <f t="shared" si="198"/>
        <v>2.094395102</v>
      </c>
      <c r="HC181" s="50">
        <f t="shared" si="199"/>
        <v>0</v>
      </c>
      <c r="HD181" s="72">
        <f t="shared" si="200"/>
        <v>2.094395102</v>
      </c>
      <c r="HE181" s="72">
        <f t="shared" si="201"/>
        <v>2.094395102</v>
      </c>
      <c r="HF181" s="72">
        <f t="shared" si="202"/>
        <v>2.094395102</v>
      </c>
      <c r="HG181" s="73">
        <f t="shared" si="203"/>
        <v>1</v>
      </c>
      <c r="HH181" s="73">
        <f t="shared" si="204"/>
        <v>1.243513496</v>
      </c>
      <c r="HI181" s="74">
        <f t="shared" si="205"/>
        <v>1.243513496</v>
      </c>
      <c r="HJ181" s="75">
        <f t="shared" si="206"/>
        <v>-0.6217567481</v>
      </c>
      <c r="HK181" s="75">
        <f t="shared" si="207"/>
        <v>1.076914278</v>
      </c>
      <c r="HL181" s="75">
        <f t="shared" si="208"/>
        <v>2.094395102</v>
      </c>
      <c r="HM181" s="75">
        <f t="shared" si="209"/>
        <v>1.243513496</v>
      </c>
      <c r="HN181" s="50">
        <f t="shared" si="210"/>
        <v>2.094395102</v>
      </c>
      <c r="HO181" s="50">
        <f t="shared" si="211"/>
        <v>0</v>
      </c>
      <c r="HP181" s="72">
        <f t="shared" si="212"/>
        <v>2.094395102</v>
      </c>
      <c r="HQ181" s="72">
        <f t="shared" si="213"/>
        <v>2.094395102</v>
      </c>
      <c r="HR181" s="72">
        <f t="shared" si="214"/>
        <v>2.094395102</v>
      </c>
      <c r="HS181" s="73">
        <f t="shared" si="215"/>
        <v>1</v>
      </c>
      <c r="HT181" s="73">
        <f t="shared" si="216"/>
        <v>1.468008682</v>
      </c>
      <c r="HU181" s="74">
        <f t="shared" si="217"/>
        <v>1.468008682</v>
      </c>
      <c r="HV181" s="75">
        <f t="shared" si="218"/>
        <v>-0.7340043411</v>
      </c>
      <c r="HW181" s="75">
        <f t="shared" si="219"/>
        <v>1.271332812</v>
      </c>
      <c r="HX181" s="75">
        <f t="shared" si="220"/>
        <v>2.094395102</v>
      </c>
      <c r="HY181" s="75">
        <f t="shared" si="221"/>
        <v>1.468008682</v>
      </c>
      <c r="HZ181" s="50">
        <f t="shared" si="222"/>
        <v>-2.094395102</v>
      </c>
      <c r="IA181" s="50">
        <f t="shared" si="223"/>
        <v>0</v>
      </c>
      <c r="IB181" s="72">
        <f t="shared" si="224"/>
        <v>-2.094395102</v>
      </c>
      <c r="IC181" s="72">
        <f t="shared" si="225"/>
        <v>-2.094395102</v>
      </c>
      <c r="ID181" s="72">
        <f t="shared" si="226"/>
        <v>-2.094395102</v>
      </c>
      <c r="IE181" s="73">
        <f t="shared" si="227"/>
        <v>1</v>
      </c>
      <c r="IF181" s="73">
        <f t="shared" si="228"/>
        <v>1.243513496</v>
      </c>
      <c r="IG181" s="74">
        <f t="shared" si="229"/>
        <v>1.243513496</v>
      </c>
      <c r="IH181" s="75">
        <f t="shared" si="230"/>
        <v>-0.6217567481</v>
      </c>
      <c r="II181" s="75">
        <f t="shared" si="231"/>
        <v>-1.076914278</v>
      </c>
      <c r="IJ181" s="75">
        <f t="shared" si="232"/>
        <v>-2.094395102</v>
      </c>
      <c r="IK181" s="75">
        <f t="shared" si="233"/>
        <v>1.243513496</v>
      </c>
    </row>
    <row r="182" ht="12.75" customHeight="1">
      <c r="A182" s="80">
        <f>'Cubic Input'!P186</f>
        <v>0.1421007032</v>
      </c>
      <c r="B182" s="80">
        <f>'Cubic Input'!Q186</f>
        <v>0.1665289502</v>
      </c>
      <c r="C182" s="80">
        <f>'Cubic Input'!R186</f>
        <v>0.8014327128</v>
      </c>
      <c r="D182" s="80">
        <f>'Cubic Input'!S186</f>
        <v>-0.01732516152</v>
      </c>
      <c r="E182" s="80">
        <f t="shared" ref="E182:H182" si="3082">0</f>
        <v>0</v>
      </c>
      <c r="F182" s="80">
        <f t="shared" si="3082"/>
        <v>0</v>
      </c>
      <c r="G182" s="80">
        <f t="shared" si="3082"/>
        <v>0</v>
      </c>
      <c r="H182" s="81">
        <f t="shared" si="3082"/>
        <v>0</v>
      </c>
      <c r="I182" s="65">
        <f>'Cubic Input'!M186</f>
        <v>0.02473332186</v>
      </c>
      <c r="J182" s="66">
        <f t="shared" si="27"/>
        <v>0.0215197429</v>
      </c>
      <c r="K182" s="66">
        <f t="shared" si="28"/>
        <v>-0.5967138694</v>
      </c>
      <c r="L182" s="67">
        <f t="shared" si="29"/>
        <v>0.0215197429</v>
      </c>
      <c r="M182" s="67">
        <f t="shared" si="30"/>
        <v>0</v>
      </c>
      <c r="N182" s="68">
        <f t="shared" si="31"/>
        <v>-0.5967138694</v>
      </c>
      <c r="O182" s="68">
        <f t="shared" si="32"/>
        <v>-2.304236854</v>
      </c>
      <c r="P182" s="69">
        <f t="shared" si="33"/>
        <v>-0.5967138694</v>
      </c>
      <c r="Q182" s="69">
        <f t="shared" si="34"/>
        <v>2.304236854</v>
      </c>
      <c r="R182" s="70">
        <f t="shared" ref="R182:U182" si="3083">ATAN2(A182,E182)</f>
        <v>0</v>
      </c>
      <c r="S182" s="70">
        <f t="shared" si="3083"/>
        <v>0</v>
      </c>
      <c r="T182" s="70">
        <f t="shared" si="3083"/>
        <v>0</v>
      </c>
      <c r="U182" s="70">
        <f t="shared" si="3083"/>
        <v>3.141592654</v>
      </c>
      <c r="V182" s="70">
        <f t="shared" ref="V182:Y182" si="3084">SQRT(POWER(A182,2)+POWER(E182,2))</f>
        <v>0.1421007032</v>
      </c>
      <c r="W182" s="70">
        <f t="shared" si="3084"/>
        <v>0.1665289502</v>
      </c>
      <c r="X182" s="70">
        <f t="shared" si="3084"/>
        <v>0.8014327128</v>
      </c>
      <c r="Y182" s="70">
        <f t="shared" si="3084"/>
        <v>0.01732516152</v>
      </c>
      <c r="Z182" s="71">
        <f t="shared" ref="Z182:AC182" si="3085">R182-$R182</f>
        <v>0</v>
      </c>
      <c r="AA182" s="71">
        <f t="shared" si="3085"/>
        <v>0</v>
      </c>
      <c r="AB182" s="71">
        <f t="shared" si="3085"/>
        <v>0</v>
      </c>
      <c r="AC182" s="71">
        <f t="shared" si="3085"/>
        <v>3.141592654</v>
      </c>
      <c r="AD182" s="71">
        <f t="shared" ref="AD182:AG182" si="3086">V182/$V182</f>
        <v>1</v>
      </c>
      <c r="AE182" s="71">
        <f t="shared" si="3086"/>
        <v>1.171907996</v>
      </c>
      <c r="AF182" s="71">
        <f t="shared" si="3086"/>
        <v>5.639892661</v>
      </c>
      <c r="AG182" s="71">
        <f t="shared" si="3086"/>
        <v>0.1219217156</v>
      </c>
      <c r="AH182" s="80">
        <f t="shared" ref="AH182:AK182" si="3087">AD182*COS(Z182)</f>
        <v>1</v>
      </c>
      <c r="AI182" s="80">
        <f t="shared" si="3087"/>
        <v>1.171907996</v>
      </c>
      <c r="AJ182" s="80">
        <f t="shared" si="3087"/>
        <v>5.639892661</v>
      </c>
      <c r="AK182" s="80">
        <f t="shared" si="3087"/>
        <v>-0.1219217156</v>
      </c>
      <c r="AL182" s="80">
        <f t="shared" ref="AL182:AO182" si="3088">AD182*SIN(Z182)</f>
        <v>0</v>
      </c>
      <c r="AM182" s="80">
        <f t="shared" si="3088"/>
        <v>0</v>
      </c>
      <c r="AN182" s="80">
        <f t="shared" si="3088"/>
        <v>0</v>
      </c>
      <c r="AO182" s="80">
        <f t="shared" si="3088"/>
        <v>0</v>
      </c>
      <c r="AP182" s="50">
        <f t="shared" si="41"/>
        <v>0</v>
      </c>
      <c r="AQ182" s="72">
        <f t="shared" si="42"/>
        <v>0</v>
      </c>
      <c r="AR182" s="72">
        <f t="shared" si="43"/>
        <v>0</v>
      </c>
      <c r="AS182" s="72">
        <f t="shared" si="44"/>
        <v>0</v>
      </c>
      <c r="AT182" s="73">
        <f t="shared" si="45"/>
        <v>1.609461351</v>
      </c>
      <c r="AU182" s="74">
        <f t="shared" si="46"/>
        <v>1.609461351</v>
      </c>
      <c r="AV182" s="75">
        <f t="shared" si="47"/>
        <v>-3.218922703</v>
      </c>
      <c r="AW182" s="75">
        <f t="shared" si="48"/>
        <v>0</v>
      </c>
      <c r="AX182" s="75">
        <f t="shared" si="49"/>
        <v>3.141592654</v>
      </c>
      <c r="AY182" s="75">
        <f t="shared" si="50"/>
        <v>3.218922703</v>
      </c>
      <c r="AZ182" s="50">
        <f t="shared" ref="AZ182:BA182" si="3089">AZ$1*AA182</f>
        <v>0</v>
      </c>
      <c r="BA182" s="50">
        <f t="shared" si="3089"/>
        <v>0</v>
      </c>
      <c r="BB182" s="72">
        <f t="shared" si="52"/>
        <v>0</v>
      </c>
      <c r="BC182" s="72">
        <f t="shared" si="53"/>
        <v>0</v>
      </c>
      <c r="BD182" s="72">
        <f t="shared" si="54"/>
        <v>0</v>
      </c>
      <c r="BE182" s="73">
        <f t="shared" ref="BE182:BF182" si="3090">POWER(AE182,BE$1)</f>
        <v>1.171907996</v>
      </c>
      <c r="BF182" s="73">
        <f t="shared" si="3090"/>
        <v>5.639892661</v>
      </c>
      <c r="BG182" s="74">
        <f t="shared" si="56"/>
        <v>6.609435305</v>
      </c>
      <c r="BH182" s="75">
        <f t="shared" si="57"/>
        <v>59.48491775</v>
      </c>
      <c r="BI182" s="75">
        <f t="shared" si="58"/>
        <v>0</v>
      </c>
      <c r="BJ182" s="75">
        <f t="shared" si="59"/>
        <v>0</v>
      </c>
      <c r="BK182" s="75">
        <f t="shared" si="60"/>
        <v>59.48491775</v>
      </c>
      <c r="BL182" s="50">
        <f t="shared" si="61"/>
        <v>3.141592654</v>
      </c>
      <c r="BM182" s="72">
        <f t="shared" si="62"/>
        <v>3.141592654</v>
      </c>
      <c r="BN182" s="72">
        <f t="shared" si="63"/>
        <v>3.141592654</v>
      </c>
      <c r="BO182" s="72">
        <f t="shared" si="64"/>
        <v>3.141592654</v>
      </c>
      <c r="BP182" s="73">
        <f t="shared" si="65"/>
        <v>0.1219217156</v>
      </c>
      <c r="BQ182" s="74">
        <f t="shared" si="66"/>
        <v>0.1219217156</v>
      </c>
      <c r="BR182" s="75">
        <f t="shared" si="67"/>
        <v>3.291886322</v>
      </c>
      <c r="BS182" s="75">
        <f t="shared" si="68"/>
        <v>0</v>
      </c>
      <c r="BT182" s="75">
        <f t="shared" si="69"/>
        <v>0</v>
      </c>
      <c r="BU182" s="75">
        <f t="shared" si="70"/>
        <v>3.291886322</v>
      </c>
      <c r="BV182" s="76">
        <f t="shared" ref="BV182:BW182" si="3091">AV182+BH182+BR182</f>
        <v>59.55788136</v>
      </c>
      <c r="BW182" s="76">
        <f t="shared" si="3091"/>
        <v>0</v>
      </c>
      <c r="BX182" s="76">
        <f t="shared" si="72"/>
        <v>0</v>
      </c>
      <c r="BY182" s="77">
        <f t="shared" si="73"/>
        <v>59.55788136</v>
      </c>
      <c r="BZ182" s="50">
        <f t="shared" ref="BZ182:CA182" si="3092">BZ$1*AA182</f>
        <v>0</v>
      </c>
      <c r="CA182" s="50">
        <f t="shared" si="3092"/>
        <v>0</v>
      </c>
      <c r="CB182" s="72">
        <f t="shared" si="75"/>
        <v>0</v>
      </c>
      <c r="CC182" s="72">
        <f t="shared" si="76"/>
        <v>0</v>
      </c>
      <c r="CD182" s="72">
        <f t="shared" si="77"/>
        <v>0</v>
      </c>
      <c r="CE182" s="73">
        <f t="shared" ref="CE182:CF182" si="3093">POWER(AE182,CE$1)</f>
        <v>1.373368351</v>
      </c>
      <c r="CF182" s="73">
        <f t="shared" si="3093"/>
        <v>31.80838923</v>
      </c>
      <c r="CG182" s="74">
        <f t="shared" si="79"/>
        <v>43.68463505</v>
      </c>
      <c r="CH182" s="75">
        <f t="shared" si="80"/>
        <v>-43.68463505</v>
      </c>
      <c r="CI182" s="75">
        <f t="shared" si="81"/>
        <v>0</v>
      </c>
      <c r="CJ182" s="75">
        <f t="shared" si="82"/>
        <v>3.141592654</v>
      </c>
      <c r="CK182" s="75">
        <f t="shared" si="83"/>
        <v>43.68463505</v>
      </c>
      <c r="CL182" s="50">
        <f t="shared" si="84"/>
        <v>0</v>
      </c>
      <c r="CM182" s="72">
        <f t="shared" si="85"/>
        <v>0</v>
      </c>
      <c r="CN182" s="72">
        <f t="shared" si="86"/>
        <v>0</v>
      </c>
      <c r="CO182" s="72">
        <f t="shared" si="87"/>
        <v>0</v>
      </c>
      <c r="CP182" s="73">
        <f t="shared" si="88"/>
        <v>179.395901</v>
      </c>
      <c r="CQ182" s="74">
        <f t="shared" si="89"/>
        <v>179.395901</v>
      </c>
      <c r="CR182" s="75">
        <f t="shared" si="90"/>
        <v>717.5836039</v>
      </c>
      <c r="CS182" s="75">
        <f t="shared" si="91"/>
        <v>0</v>
      </c>
      <c r="CT182" s="75">
        <f t="shared" si="92"/>
        <v>0</v>
      </c>
      <c r="CU182" s="75">
        <f t="shared" si="93"/>
        <v>717.5836039</v>
      </c>
      <c r="CV182" s="50">
        <f t="shared" si="94"/>
        <v>0</v>
      </c>
      <c r="CW182" s="50">
        <f t="shared" si="95"/>
        <v>3.141592654</v>
      </c>
      <c r="CX182" s="72">
        <f t="shared" si="96"/>
        <v>3.141592654</v>
      </c>
      <c r="CY182" s="72">
        <f t="shared" si="97"/>
        <v>3.141592654</v>
      </c>
      <c r="CZ182" s="72">
        <f t="shared" si="98"/>
        <v>3.141592654</v>
      </c>
      <c r="DA182" s="73">
        <f t="shared" si="99"/>
        <v>1.609461351</v>
      </c>
      <c r="DB182" s="73">
        <f t="shared" si="100"/>
        <v>0.1219217156</v>
      </c>
      <c r="DC182" s="74">
        <f t="shared" si="101"/>
        <v>0.1962282892</v>
      </c>
      <c r="DD182" s="75">
        <f t="shared" si="102"/>
        <v>-0.7849131567</v>
      </c>
      <c r="DE182" s="75">
        <f t="shared" si="103"/>
        <v>0</v>
      </c>
      <c r="DF182" s="75">
        <f t="shared" si="104"/>
        <v>3.141592654</v>
      </c>
      <c r="DG182" s="75">
        <f t="shared" si="105"/>
        <v>0.7849131567</v>
      </c>
      <c r="DH182" s="50">
        <f t="shared" ref="DH182:DJ182" si="3094">DH$1*AA182</f>
        <v>0</v>
      </c>
      <c r="DI182" s="50">
        <f t="shared" si="3094"/>
        <v>0</v>
      </c>
      <c r="DJ182" s="50">
        <f t="shared" si="3094"/>
        <v>3.141592654</v>
      </c>
      <c r="DK182" s="72">
        <f t="shared" si="107"/>
        <v>3.141592654</v>
      </c>
      <c r="DL182" s="72">
        <f t="shared" si="108"/>
        <v>3.141592654</v>
      </c>
      <c r="DM182" s="72">
        <f t="shared" si="109"/>
        <v>3.141592654</v>
      </c>
      <c r="DN182" s="73">
        <f t="shared" ref="DN182:DP182" si="3095">POWER(AE182,DN$1)</f>
        <v>1.171907996</v>
      </c>
      <c r="DO182" s="73">
        <f t="shared" si="3095"/>
        <v>5.639892661</v>
      </c>
      <c r="DP182" s="73">
        <f t="shared" si="3095"/>
        <v>0.1219217156</v>
      </c>
      <c r="DQ182" s="74">
        <f t="shared" si="111"/>
        <v>0.8058336916</v>
      </c>
      <c r="DR182" s="75">
        <f t="shared" si="112"/>
        <v>14.50500645</v>
      </c>
      <c r="DS182" s="75">
        <f t="shared" si="113"/>
        <v>0</v>
      </c>
      <c r="DT182" s="75">
        <f t="shared" si="114"/>
        <v>0</v>
      </c>
      <c r="DU182" s="75">
        <f t="shared" si="115"/>
        <v>14.50500645</v>
      </c>
      <c r="DV182" s="50">
        <f t="shared" si="116"/>
        <v>6.283185307</v>
      </c>
      <c r="DW182" s="72">
        <f t="shared" si="117"/>
        <v>6.283185307</v>
      </c>
      <c r="DX182" s="72">
        <f t="shared" si="118"/>
        <v>0</v>
      </c>
      <c r="DY182" s="72">
        <f t="shared" si="119"/>
        <v>0</v>
      </c>
      <c r="DZ182" s="73">
        <f t="shared" si="120"/>
        <v>0.01486490474</v>
      </c>
      <c r="EA182" s="74">
        <f t="shared" si="121"/>
        <v>0.01486490474</v>
      </c>
      <c r="EB182" s="75">
        <f t="shared" si="122"/>
        <v>0.4013524279</v>
      </c>
      <c r="EC182" s="75">
        <f t="shared" si="123"/>
        <v>0</v>
      </c>
      <c r="ED182" s="75">
        <f t="shared" si="124"/>
        <v>0</v>
      </c>
      <c r="EE182" s="75">
        <f t="shared" si="125"/>
        <v>0.4013524279</v>
      </c>
      <c r="EF182" s="76">
        <f t="shared" ref="EF182:EG182" si="3096">CH182+CR182+DD182+DR182+EB182</f>
        <v>688.0204145</v>
      </c>
      <c r="EG182" s="76">
        <f t="shared" si="3096"/>
        <v>0</v>
      </c>
      <c r="EH182" s="76">
        <f t="shared" si="127"/>
        <v>0</v>
      </c>
      <c r="EI182" s="77">
        <f t="shared" si="128"/>
        <v>688.0204145</v>
      </c>
      <c r="EJ182" s="50">
        <f t="shared" si="129"/>
        <v>0</v>
      </c>
      <c r="EK182" s="72">
        <f t="shared" si="130"/>
        <v>0</v>
      </c>
      <c r="EL182" s="72">
        <f t="shared" si="131"/>
        <v>0</v>
      </c>
      <c r="EM182" s="72">
        <f t="shared" si="132"/>
        <v>0</v>
      </c>
      <c r="EN182" s="73">
        <f t="shared" si="133"/>
        <v>26.23014324</v>
      </c>
      <c r="EO182" s="74">
        <f t="shared" si="134"/>
        <v>26.23014324</v>
      </c>
      <c r="EP182" s="75">
        <f t="shared" si="135"/>
        <v>136.2958224</v>
      </c>
      <c r="EQ182" s="75">
        <f t="shared" si="136"/>
        <v>0</v>
      </c>
      <c r="ER182" s="75">
        <f t="shared" si="137"/>
        <v>0</v>
      </c>
      <c r="ES182" s="75">
        <f t="shared" si="138"/>
        <v>136.2958224</v>
      </c>
      <c r="ET182" s="76">
        <f t="shared" ref="ET182:EU182" si="3097">BV182+EP182</f>
        <v>195.8537037</v>
      </c>
      <c r="EU182" s="76">
        <f t="shared" si="3097"/>
        <v>0</v>
      </c>
      <c r="EV182" s="76">
        <f t="shared" si="140"/>
        <v>0</v>
      </c>
      <c r="EW182" s="77">
        <f t="shared" si="141"/>
        <v>195.8537037</v>
      </c>
      <c r="EX182" s="50">
        <f t="shared" si="142"/>
        <v>0</v>
      </c>
      <c r="EY182" s="72">
        <f t="shared" si="143"/>
        <v>0</v>
      </c>
      <c r="EZ182" s="72">
        <f t="shared" si="144"/>
        <v>0</v>
      </c>
      <c r="FA182" s="72">
        <f t="shared" si="145"/>
        <v>0</v>
      </c>
      <c r="FB182" s="73">
        <f t="shared" si="146"/>
        <v>5.807340129</v>
      </c>
      <c r="FC182" s="74">
        <f t="shared" si="147"/>
        <v>5.807340129</v>
      </c>
      <c r="FD182" s="75">
        <f t="shared" si="148"/>
        <v>1.536429638</v>
      </c>
      <c r="FE182" s="75">
        <f t="shared" si="149"/>
        <v>0</v>
      </c>
      <c r="FF182" s="75">
        <f t="shared" si="150"/>
        <v>0</v>
      </c>
      <c r="FG182" s="75">
        <f t="shared" si="151"/>
        <v>1.536429638</v>
      </c>
      <c r="FH182" s="50">
        <f t="shared" si="152"/>
        <v>0</v>
      </c>
      <c r="FI182" s="72">
        <f t="shared" si="153"/>
        <v>0</v>
      </c>
      <c r="FJ182" s="72">
        <f t="shared" si="154"/>
        <v>0</v>
      </c>
      <c r="FK182" s="72">
        <f t="shared" si="155"/>
        <v>0</v>
      </c>
      <c r="FL182" s="73">
        <f t="shared" si="156"/>
        <v>1.373368351</v>
      </c>
      <c r="FM182" s="74">
        <f t="shared" si="157"/>
        <v>1.373368351</v>
      </c>
      <c r="FN182" s="75">
        <f t="shared" si="158"/>
        <v>-1.373368351</v>
      </c>
      <c r="FO182" s="75">
        <f t="shared" si="159"/>
        <v>0</v>
      </c>
      <c r="FP182" s="75">
        <f t="shared" si="160"/>
        <v>3.141592654</v>
      </c>
      <c r="FQ182" s="75">
        <f t="shared" si="161"/>
        <v>1.373368351</v>
      </c>
      <c r="FR182" s="76">
        <f t="shared" si="162"/>
        <v>15.54630963</v>
      </c>
      <c r="FS182" s="76">
        <f t="shared" si="163"/>
        <v>0</v>
      </c>
      <c r="FT182" s="76">
        <f t="shared" si="164"/>
        <v>0</v>
      </c>
      <c r="FU182" s="77">
        <f t="shared" si="165"/>
        <v>15.54630963</v>
      </c>
      <c r="FV182" s="50">
        <f t="shared" si="166"/>
        <v>0</v>
      </c>
      <c r="FW182" s="50">
        <f t="shared" si="167"/>
        <v>0</v>
      </c>
      <c r="FX182" s="72">
        <f t="shared" si="168"/>
        <v>0</v>
      </c>
      <c r="FY182" s="72">
        <f t="shared" si="169"/>
        <v>0</v>
      </c>
      <c r="FZ182" s="72">
        <f t="shared" si="170"/>
        <v>0</v>
      </c>
      <c r="GA182" s="73">
        <f t="shared" si="171"/>
        <v>15.54630963</v>
      </c>
      <c r="GB182" s="73">
        <f t="shared" si="172"/>
        <v>0.6508596131</v>
      </c>
      <c r="GC182" s="74">
        <f t="shared" si="173"/>
        <v>10.11846507</v>
      </c>
      <c r="GD182" s="75">
        <f t="shared" si="174"/>
        <v>1.124273897</v>
      </c>
      <c r="GE182" s="75">
        <f t="shared" si="175"/>
        <v>0</v>
      </c>
      <c r="GF182" s="75">
        <f t="shared" si="176"/>
        <v>0</v>
      </c>
      <c r="GG182" s="75">
        <f t="shared" si="177"/>
        <v>1.124273897</v>
      </c>
      <c r="GH182" s="78">
        <f t="shared" si="178"/>
        <v>-0.5</v>
      </c>
      <c r="GI182" s="78">
        <f t="shared" si="179"/>
        <v>-0.8660254038</v>
      </c>
      <c r="GJ182" s="78">
        <f t="shared" si="180"/>
        <v>-2.094395102</v>
      </c>
      <c r="GK182" s="78">
        <f t="shared" si="181"/>
        <v>1</v>
      </c>
      <c r="GL182" s="79">
        <f t="shared" si="182"/>
        <v>-0.5</v>
      </c>
      <c r="GM182" s="79">
        <f t="shared" si="183"/>
        <v>0.8660254038</v>
      </c>
      <c r="GN182" s="79">
        <f t="shared" si="184"/>
        <v>2.094395102</v>
      </c>
      <c r="GO182" s="79">
        <f t="shared" si="185"/>
        <v>1</v>
      </c>
      <c r="GP182" s="50">
        <f t="shared" si="186"/>
        <v>-2.094395102</v>
      </c>
      <c r="GQ182" s="50">
        <f t="shared" si="187"/>
        <v>0</v>
      </c>
      <c r="GR182" s="72">
        <f t="shared" si="188"/>
        <v>-2.094395102</v>
      </c>
      <c r="GS182" s="72">
        <f t="shared" si="189"/>
        <v>-2.094395102</v>
      </c>
      <c r="GT182" s="72">
        <f t="shared" si="190"/>
        <v>-2.094395102</v>
      </c>
      <c r="GU182" s="73">
        <f t="shared" si="191"/>
        <v>1</v>
      </c>
      <c r="GV182" s="73">
        <f t="shared" si="192"/>
        <v>1.536429638</v>
      </c>
      <c r="GW182" s="74">
        <f t="shared" si="193"/>
        <v>1.536429638</v>
      </c>
      <c r="GX182" s="75">
        <f t="shared" si="194"/>
        <v>-0.7682148192</v>
      </c>
      <c r="GY182" s="75">
        <f t="shared" si="195"/>
        <v>-1.330587098</v>
      </c>
      <c r="GZ182" s="75">
        <f t="shared" si="196"/>
        <v>-2.094395102</v>
      </c>
      <c r="HA182" s="75">
        <f t="shared" si="197"/>
        <v>1.536429638</v>
      </c>
      <c r="HB182" s="50">
        <f t="shared" si="198"/>
        <v>2.094395102</v>
      </c>
      <c r="HC182" s="50">
        <f t="shared" si="199"/>
        <v>0</v>
      </c>
      <c r="HD182" s="72">
        <f t="shared" si="200"/>
        <v>2.094395102</v>
      </c>
      <c r="HE182" s="72">
        <f t="shared" si="201"/>
        <v>2.094395102</v>
      </c>
      <c r="HF182" s="72">
        <f t="shared" si="202"/>
        <v>2.094395102</v>
      </c>
      <c r="HG182" s="73">
        <f t="shared" si="203"/>
        <v>1</v>
      </c>
      <c r="HH182" s="73">
        <f t="shared" si="204"/>
        <v>1.124273897</v>
      </c>
      <c r="HI182" s="74">
        <f t="shared" si="205"/>
        <v>1.124273897</v>
      </c>
      <c r="HJ182" s="75">
        <f t="shared" si="206"/>
        <v>-0.5621369485</v>
      </c>
      <c r="HK182" s="75">
        <f t="shared" si="207"/>
        <v>0.9736497555</v>
      </c>
      <c r="HL182" s="75">
        <f t="shared" si="208"/>
        <v>2.094395102</v>
      </c>
      <c r="HM182" s="75">
        <f t="shared" si="209"/>
        <v>1.124273897</v>
      </c>
      <c r="HN182" s="50">
        <f t="shared" si="210"/>
        <v>2.094395102</v>
      </c>
      <c r="HO182" s="50">
        <f t="shared" si="211"/>
        <v>0</v>
      </c>
      <c r="HP182" s="72">
        <f t="shared" si="212"/>
        <v>2.094395102</v>
      </c>
      <c r="HQ182" s="72">
        <f t="shared" si="213"/>
        <v>2.094395102</v>
      </c>
      <c r="HR182" s="72">
        <f t="shared" si="214"/>
        <v>2.094395102</v>
      </c>
      <c r="HS182" s="73">
        <f t="shared" si="215"/>
        <v>1</v>
      </c>
      <c r="HT182" s="73">
        <f t="shared" si="216"/>
        <v>1.536429638</v>
      </c>
      <c r="HU182" s="74">
        <f t="shared" si="217"/>
        <v>1.536429638</v>
      </c>
      <c r="HV182" s="75">
        <f t="shared" si="218"/>
        <v>-0.7682148192</v>
      </c>
      <c r="HW182" s="75">
        <f t="shared" si="219"/>
        <v>1.330587098</v>
      </c>
      <c r="HX182" s="75">
        <f t="shared" si="220"/>
        <v>2.094395102</v>
      </c>
      <c r="HY182" s="75">
        <f t="shared" si="221"/>
        <v>1.536429638</v>
      </c>
      <c r="HZ182" s="50">
        <f t="shared" si="222"/>
        <v>-2.094395102</v>
      </c>
      <c r="IA182" s="50">
        <f t="shared" si="223"/>
        <v>0</v>
      </c>
      <c r="IB182" s="72">
        <f t="shared" si="224"/>
        <v>-2.094395102</v>
      </c>
      <c r="IC182" s="72">
        <f t="shared" si="225"/>
        <v>-2.094395102</v>
      </c>
      <c r="ID182" s="72">
        <f t="shared" si="226"/>
        <v>-2.094395102</v>
      </c>
      <c r="IE182" s="73">
        <f t="shared" si="227"/>
        <v>1</v>
      </c>
      <c r="IF182" s="73">
        <f t="shared" si="228"/>
        <v>1.124273897</v>
      </c>
      <c r="IG182" s="74">
        <f t="shared" si="229"/>
        <v>1.124273897</v>
      </c>
      <c r="IH182" s="75">
        <f t="shared" si="230"/>
        <v>-0.5621369485</v>
      </c>
      <c r="II182" s="75">
        <f t="shared" si="231"/>
        <v>-0.9736497555</v>
      </c>
      <c r="IJ182" s="75">
        <f t="shared" si="232"/>
        <v>-2.094395102</v>
      </c>
      <c r="IK182" s="75">
        <f t="shared" si="233"/>
        <v>1.124273897</v>
      </c>
    </row>
    <row r="183" ht="12.75" customHeight="1">
      <c r="A183" s="80">
        <f>'Cubic Input'!P187</f>
        <v>0.1421007032</v>
      </c>
      <c r="B183" s="80">
        <f>'Cubic Input'!Q187</f>
        <v>0.2025439585</v>
      </c>
      <c r="C183" s="80">
        <f>'Cubic Input'!R187</f>
        <v>0.7778155017</v>
      </c>
      <c r="D183" s="80">
        <f>'Cubic Input'!S187</f>
        <v>0.06101459858</v>
      </c>
      <c r="E183" s="80">
        <f t="shared" ref="E183:H183" si="3098">0</f>
        <v>0</v>
      </c>
      <c r="F183" s="80">
        <f t="shared" si="3098"/>
        <v>0</v>
      </c>
      <c r="G183" s="80">
        <f t="shared" si="3098"/>
        <v>0</v>
      </c>
      <c r="H183" s="81">
        <f t="shared" si="3098"/>
        <v>0</v>
      </c>
      <c r="I183" s="65">
        <f>'Cubic Input'!M187</f>
        <v>-0.07502052151</v>
      </c>
      <c r="J183" s="66">
        <f t="shared" si="27"/>
        <v>-0.08001722181</v>
      </c>
      <c r="K183" s="66">
        <f t="shared" si="28"/>
        <v>-0.6726689271</v>
      </c>
      <c r="L183" s="67">
        <f t="shared" si="29"/>
        <v>-0.08001722181</v>
      </c>
      <c r="M183" s="67">
        <f t="shared" si="30"/>
        <v>0</v>
      </c>
      <c r="N183" s="68">
        <f t="shared" si="31"/>
        <v>-0.6726689271</v>
      </c>
      <c r="O183" s="68">
        <f t="shared" si="32"/>
        <v>-2.216654789</v>
      </c>
      <c r="P183" s="69">
        <f t="shared" si="33"/>
        <v>-0.6726689271</v>
      </c>
      <c r="Q183" s="69">
        <f t="shared" si="34"/>
        <v>2.216654789</v>
      </c>
      <c r="R183" s="70">
        <f t="shared" ref="R183:U183" si="3099">ATAN2(A183,E183)</f>
        <v>0</v>
      </c>
      <c r="S183" s="70">
        <f t="shared" si="3099"/>
        <v>0</v>
      </c>
      <c r="T183" s="70">
        <f t="shared" si="3099"/>
        <v>0</v>
      </c>
      <c r="U183" s="70">
        <f t="shared" si="3099"/>
        <v>0</v>
      </c>
      <c r="V183" s="70">
        <f t="shared" ref="V183:Y183" si="3100">SQRT(POWER(A183,2)+POWER(E183,2))</f>
        <v>0.1421007032</v>
      </c>
      <c r="W183" s="70">
        <f t="shared" si="3100"/>
        <v>0.2025439585</v>
      </c>
      <c r="X183" s="70">
        <f t="shared" si="3100"/>
        <v>0.7778155017</v>
      </c>
      <c r="Y183" s="70">
        <f t="shared" si="3100"/>
        <v>0.06101459858</v>
      </c>
      <c r="Z183" s="71">
        <f t="shared" ref="Z183:AC183" si="3101">R183-$R183</f>
        <v>0</v>
      </c>
      <c r="AA183" s="71">
        <f t="shared" si="3101"/>
        <v>0</v>
      </c>
      <c r="AB183" s="71">
        <f t="shared" si="3101"/>
        <v>0</v>
      </c>
      <c r="AC183" s="71">
        <f t="shared" si="3101"/>
        <v>0</v>
      </c>
      <c r="AD183" s="71">
        <f t="shared" ref="AD183:AG183" si="3102">V183/$V183</f>
        <v>1</v>
      </c>
      <c r="AE183" s="71">
        <f t="shared" si="3102"/>
        <v>1.425355076</v>
      </c>
      <c r="AF183" s="71">
        <f t="shared" si="3102"/>
        <v>5.473692139</v>
      </c>
      <c r="AG183" s="71">
        <f t="shared" si="3102"/>
        <v>0.4293757683</v>
      </c>
      <c r="AH183" s="80">
        <f t="shared" ref="AH183:AK183" si="3103">AD183*COS(Z183)</f>
        <v>1</v>
      </c>
      <c r="AI183" s="80">
        <f t="shared" si="3103"/>
        <v>1.425355076</v>
      </c>
      <c r="AJ183" s="80">
        <f t="shared" si="3103"/>
        <v>5.473692139</v>
      </c>
      <c r="AK183" s="80">
        <f t="shared" si="3103"/>
        <v>0.4293757683</v>
      </c>
      <c r="AL183" s="80">
        <f t="shared" ref="AL183:AO183" si="3104">AD183*SIN(Z183)</f>
        <v>0</v>
      </c>
      <c r="AM183" s="80">
        <f t="shared" si="3104"/>
        <v>0</v>
      </c>
      <c r="AN183" s="80">
        <f t="shared" si="3104"/>
        <v>0</v>
      </c>
      <c r="AO183" s="80">
        <f t="shared" si="3104"/>
        <v>0</v>
      </c>
      <c r="AP183" s="50">
        <f t="shared" si="41"/>
        <v>0</v>
      </c>
      <c r="AQ183" s="72">
        <f t="shared" si="42"/>
        <v>0</v>
      </c>
      <c r="AR183" s="72">
        <f t="shared" si="43"/>
        <v>0</v>
      </c>
      <c r="AS183" s="72">
        <f t="shared" si="44"/>
        <v>0</v>
      </c>
      <c r="AT183" s="73">
        <f t="shared" si="45"/>
        <v>2.895804243</v>
      </c>
      <c r="AU183" s="74">
        <f t="shared" si="46"/>
        <v>2.895804243</v>
      </c>
      <c r="AV183" s="75">
        <f t="shared" si="47"/>
        <v>-5.791608485</v>
      </c>
      <c r="AW183" s="75">
        <f t="shared" si="48"/>
        <v>0</v>
      </c>
      <c r="AX183" s="75">
        <f t="shared" si="49"/>
        <v>3.141592654</v>
      </c>
      <c r="AY183" s="75">
        <f t="shared" si="50"/>
        <v>5.791608485</v>
      </c>
      <c r="AZ183" s="50">
        <f t="shared" ref="AZ183:BA183" si="3105">AZ$1*AA183</f>
        <v>0</v>
      </c>
      <c r="BA183" s="50">
        <f t="shared" si="3105"/>
        <v>0</v>
      </c>
      <c r="BB183" s="72">
        <f t="shared" si="52"/>
        <v>0</v>
      </c>
      <c r="BC183" s="72">
        <f t="shared" si="53"/>
        <v>0</v>
      </c>
      <c r="BD183" s="72">
        <f t="shared" si="54"/>
        <v>0</v>
      </c>
      <c r="BE183" s="73">
        <f t="shared" ref="BE183:BF183" si="3106">POWER(AE183,BE$1)</f>
        <v>1.425355076</v>
      </c>
      <c r="BF183" s="73">
        <f t="shared" si="3106"/>
        <v>5.473692139</v>
      </c>
      <c r="BG183" s="74">
        <f t="shared" si="56"/>
        <v>7.801954874</v>
      </c>
      <c r="BH183" s="75">
        <f t="shared" si="57"/>
        <v>70.21759387</v>
      </c>
      <c r="BI183" s="75">
        <f t="shared" si="58"/>
        <v>0</v>
      </c>
      <c r="BJ183" s="75">
        <f t="shared" si="59"/>
        <v>0</v>
      </c>
      <c r="BK183" s="75">
        <f t="shared" si="60"/>
        <v>70.21759387</v>
      </c>
      <c r="BL183" s="50">
        <f t="shared" si="61"/>
        <v>0</v>
      </c>
      <c r="BM183" s="72">
        <f t="shared" si="62"/>
        <v>0</v>
      </c>
      <c r="BN183" s="72">
        <f t="shared" si="63"/>
        <v>0</v>
      </c>
      <c r="BO183" s="72">
        <f t="shared" si="64"/>
        <v>0</v>
      </c>
      <c r="BP183" s="73">
        <f t="shared" si="65"/>
        <v>0.4293757683</v>
      </c>
      <c r="BQ183" s="74">
        <f t="shared" si="66"/>
        <v>0.4293757683</v>
      </c>
      <c r="BR183" s="75">
        <f t="shared" si="67"/>
        <v>-11.59314574</v>
      </c>
      <c r="BS183" s="75">
        <f t="shared" si="68"/>
        <v>0</v>
      </c>
      <c r="BT183" s="75">
        <f t="shared" si="69"/>
        <v>3.141592654</v>
      </c>
      <c r="BU183" s="75">
        <f t="shared" si="70"/>
        <v>11.59314574</v>
      </c>
      <c r="BV183" s="76">
        <f t="shared" ref="BV183:BW183" si="3107">AV183+BH183+BR183</f>
        <v>52.83283964</v>
      </c>
      <c r="BW183" s="76">
        <f t="shared" si="3107"/>
        <v>0</v>
      </c>
      <c r="BX183" s="76">
        <f t="shared" si="72"/>
        <v>0</v>
      </c>
      <c r="BY183" s="77">
        <f t="shared" si="73"/>
        <v>52.83283964</v>
      </c>
      <c r="BZ183" s="50">
        <f t="shared" ref="BZ183:CA183" si="3108">BZ$1*AA183</f>
        <v>0</v>
      </c>
      <c r="CA183" s="50">
        <f t="shared" si="3108"/>
        <v>0</v>
      </c>
      <c r="CB183" s="72">
        <f t="shared" si="75"/>
        <v>0</v>
      </c>
      <c r="CC183" s="72">
        <f t="shared" si="76"/>
        <v>0</v>
      </c>
      <c r="CD183" s="72">
        <f t="shared" si="77"/>
        <v>0</v>
      </c>
      <c r="CE183" s="73">
        <f t="shared" ref="CE183:CF183" si="3109">POWER(AE183,CE$1)</f>
        <v>2.031637093</v>
      </c>
      <c r="CF183" s="73">
        <f t="shared" si="3109"/>
        <v>29.96130563</v>
      </c>
      <c r="CG183" s="74">
        <f t="shared" si="79"/>
        <v>60.87049986</v>
      </c>
      <c r="CH183" s="75">
        <f t="shared" si="80"/>
        <v>-60.87049986</v>
      </c>
      <c r="CI183" s="75">
        <f t="shared" si="81"/>
        <v>0</v>
      </c>
      <c r="CJ183" s="75">
        <f t="shared" si="82"/>
        <v>3.141592654</v>
      </c>
      <c r="CK183" s="75">
        <f t="shared" si="83"/>
        <v>60.87049986</v>
      </c>
      <c r="CL183" s="50">
        <f t="shared" si="84"/>
        <v>0</v>
      </c>
      <c r="CM183" s="72">
        <f t="shared" si="85"/>
        <v>0</v>
      </c>
      <c r="CN183" s="72">
        <f t="shared" si="86"/>
        <v>0</v>
      </c>
      <c r="CO183" s="72">
        <f t="shared" si="87"/>
        <v>0</v>
      </c>
      <c r="CP183" s="73">
        <f t="shared" si="88"/>
        <v>163.9989631</v>
      </c>
      <c r="CQ183" s="74">
        <f t="shared" si="89"/>
        <v>163.9989631</v>
      </c>
      <c r="CR183" s="75">
        <f t="shared" si="90"/>
        <v>655.9958523</v>
      </c>
      <c r="CS183" s="75">
        <f t="shared" si="91"/>
        <v>0</v>
      </c>
      <c r="CT183" s="75">
        <f t="shared" si="92"/>
        <v>0</v>
      </c>
      <c r="CU183" s="75">
        <f t="shared" si="93"/>
        <v>655.9958523</v>
      </c>
      <c r="CV183" s="50">
        <f t="shared" si="94"/>
        <v>0</v>
      </c>
      <c r="CW183" s="50">
        <f t="shared" si="95"/>
        <v>0</v>
      </c>
      <c r="CX183" s="72">
        <f t="shared" si="96"/>
        <v>0</v>
      </c>
      <c r="CY183" s="72">
        <f t="shared" si="97"/>
        <v>0</v>
      </c>
      <c r="CZ183" s="72">
        <f t="shared" si="98"/>
        <v>0</v>
      </c>
      <c r="DA183" s="73">
        <f t="shared" si="99"/>
        <v>2.895804243</v>
      </c>
      <c r="DB183" s="73">
        <f t="shared" si="100"/>
        <v>0.4293757683</v>
      </c>
      <c r="DC183" s="74">
        <f t="shared" si="101"/>
        <v>1.243388171</v>
      </c>
      <c r="DD183" s="75">
        <f t="shared" si="102"/>
        <v>4.973552685</v>
      </c>
      <c r="DE183" s="75">
        <f t="shared" si="103"/>
        <v>0</v>
      </c>
      <c r="DF183" s="75">
        <f t="shared" si="104"/>
        <v>0</v>
      </c>
      <c r="DG183" s="75">
        <f t="shared" si="105"/>
        <v>4.973552685</v>
      </c>
      <c r="DH183" s="50">
        <f t="shared" ref="DH183:DJ183" si="3110">DH$1*AA183</f>
        <v>0</v>
      </c>
      <c r="DI183" s="50">
        <f t="shared" si="3110"/>
        <v>0</v>
      </c>
      <c r="DJ183" s="50">
        <f t="shared" si="3110"/>
        <v>0</v>
      </c>
      <c r="DK183" s="72">
        <f t="shared" si="107"/>
        <v>0</v>
      </c>
      <c r="DL183" s="72">
        <f t="shared" si="108"/>
        <v>0</v>
      </c>
      <c r="DM183" s="72">
        <f t="shared" si="109"/>
        <v>0</v>
      </c>
      <c r="DN183" s="73">
        <f t="shared" ref="DN183:DP183" si="3111">POWER(AE183,DN$1)</f>
        <v>1.425355076</v>
      </c>
      <c r="DO183" s="73">
        <f t="shared" si="3111"/>
        <v>5.473692139</v>
      </c>
      <c r="DP183" s="73">
        <f t="shared" si="3111"/>
        <v>0.4293757683</v>
      </c>
      <c r="DQ183" s="74">
        <f t="shared" si="111"/>
        <v>3.349970368</v>
      </c>
      <c r="DR183" s="75">
        <f t="shared" si="112"/>
        <v>-60.29946662</v>
      </c>
      <c r="DS183" s="75">
        <f t="shared" si="113"/>
        <v>0</v>
      </c>
      <c r="DT183" s="75">
        <f t="shared" si="114"/>
        <v>3.141592654</v>
      </c>
      <c r="DU183" s="75">
        <f t="shared" si="115"/>
        <v>60.29946662</v>
      </c>
      <c r="DV183" s="50">
        <f t="shared" si="116"/>
        <v>0</v>
      </c>
      <c r="DW183" s="72">
        <f t="shared" si="117"/>
        <v>0</v>
      </c>
      <c r="DX183" s="72">
        <f t="shared" si="118"/>
        <v>0</v>
      </c>
      <c r="DY183" s="72">
        <f t="shared" si="119"/>
        <v>0</v>
      </c>
      <c r="DZ183" s="73">
        <f t="shared" si="120"/>
        <v>0.1843635504</v>
      </c>
      <c r="EA183" s="74">
        <f t="shared" si="121"/>
        <v>0.1843635504</v>
      </c>
      <c r="EB183" s="75">
        <f t="shared" si="122"/>
        <v>4.97781586</v>
      </c>
      <c r="EC183" s="75">
        <f t="shared" si="123"/>
        <v>0</v>
      </c>
      <c r="ED183" s="75">
        <f t="shared" si="124"/>
        <v>0</v>
      </c>
      <c r="EE183" s="75">
        <f t="shared" si="125"/>
        <v>4.97781586</v>
      </c>
      <c r="EF183" s="76">
        <f t="shared" ref="EF183:EG183" si="3112">CH183+CR183+DD183+DR183+EB183</f>
        <v>544.7772544</v>
      </c>
      <c r="EG183" s="76">
        <f t="shared" si="3112"/>
        <v>0</v>
      </c>
      <c r="EH183" s="76">
        <f t="shared" si="127"/>
        <v>0</v>
      </c>
      <c r="EI183" s="77">
        <f t="shared" si="128"/>
        <v>544.7772544</v>
      </c>
      <c r="EJ183" s="50">
        <f t="shared" si="129"/>
        <v>0</v>
      </c>
      <c r="EK183" s="72">
        <f t="shared" si="130"/>
        <v>0</v>
      </c>
      <c r="EL183" s="72">
        <f t="shared" si="131"/>
        <v>0</v>
      </c>
      <c r="EM183" s="72">
        <f t="shared" si="132"/>
        <v>0</v>
      </c>
      <c r="EN183" s="73">
        <f t="shared" si="133"/>
        <v>23.34046389</v>
      </c>
      <c r="EO183" s="74">
        <f t="shared" si="134"/>
        <v>23.34046389</v>
      </c>
      <c r="EP183" s="75">
        <f t="shared" si="135"/>
        <v>121.280608</v>
      </c>
      <c r="EQ183" s="75">
        <f t="shared" si="136"/>
        <v>0</v>
      </c>
      <c r="ER183" s="75">
        <f t="shared" si="137"/>
        <v>0</v>
      </c>
      <c r="ES183" s="75">
        <f t="shared" si="138"/>
        <v>121.280608</v>
      </c>
      <c r="ET183" s="76">
        <f t="shared" ref="ET183:EU183" si="3113">BV183+EP183</f>
        <v>174.1134476</v>
      </c>
      <c r="EU183" s="76">
        <f t="shared" si="3113"/>
        <v>0</v>
      </c>
      <c r="EV183" s="76">
        <f t="shared" si="140"/>
        <v>0</v>
      </c>
      <c r="EW183" s="77">
        <f t="shared" si="141"/>
        <v>174.1134476</v>
      </c>
      <c r="EX183" s="50">
        <f t="shared" si="142"/>
        <v>0</v>
      </c>
      <c r="EY183" s="72">
        <f t="shared" si="143"/>
        <v>0</v>
      </c>
      <c r="EZ183" s="72">
        <f t="shared" si="144"/>
        <v>0</v>
      </c>
      <c r="FA183" s="72">
        <f t="shared" si="145"/>
        <v>0</v>
      </c>
      <c r="FB183" s="73">
        <f t="shared" si="146"/>
        <v>5.583983226</v>
      </c>
      <c r="FC183" s="74">
        <f t="shared" si="147"/>
        <v>5.583983226</v>
      </c>
      <c r="FD183" s="75">
        <f t="shared" si="148"/>
        <v>1.477336808</v>
      </c>
      <c r="FE183" s="75">
        <f t="shared" si="149"/>
        <v>0</v>
      </c>
      <c r="FF183" s="75">
        <f t="shared" si="150"/>
        <v>0</v>
      </c>
      <c r="FG183" s="75">
        <f t="shared" si="151"/>
        <v>1.477336808</v>
      </c>
      <c r="FH183" s="50">
        <f t="shared" si="152"/>
        <v>0</v>
      </c>
      <c r="FI183" s="72">
        <f t="shared" si="153"/>
        <v>0</v>
      </c>
      <c r="FJ183" s="72">
        <f t="shared" si="154"/>
        <v>0</v>
      </c>
      <c r="FK183" s="72">
        <f t="shared" si="155"/>
        <v>0</v>
      </c>
      <c r="FL183" s="73">
        <f t="shared" si="156"/>
        <v>2.031637093</v>
      </c>
      <c r="FM183" s="74">
        <f t="shared" si="157"/>
        <v>2.031637093</v>
      </c>
      <c r="FN183" s="75">
        <f t="shared" si="158"/>
        <v>-2.031637093</v>
      </c>
      <c r="FO183" s="75">
        <f t="shared" si="159"/>
        <v>0</v>
      </c>
      <c r="FP183" s="75">
        <f t="shared" si="160"/>
        <v>3.141592654</v>
      </c>
      <c r="FQ183" s="75">
        <f t="shared" si="161"/>
        <v>2.031637093</v>
      </c>
      <c r="FR183" s="76">
        <f t="shared" si="162"/>
        <v>14.38943932</v>
      </c>
      <c r="FS183" s="76">
        <f t="shared" si="163"/>
        <v>0</v>
      </c>
      <c r="FT183" s="76">
        <f t="shared" si="164"/>
        <v>0</v>
      </c>
      <c r="FU183" s="77">
        <f t="shared" si="165"/>
        <v>14.38943932</v>
      </c>
      <c r="FV183" s="50">
        <f t="shared" si="166"/>
        <v>0</v>
      </c>
      <c r="FW183" s="50">
        <f t="shared" si="167"/>
        <v>0</v>
      </c>
      <c r="FX183" s="72">
        <f t="shared" si="168"/>
        <v>0</v>
      </c>
      <c r="FY183" s="72">
        <f t="shared" si="169"/>
        <v>0</v>
      </c>
      <c r="FZ183" s="72">
        <f t="shared" si="170"/>
        <v>0</v>
      </c>
      <c r="GA183" s="73">
        <f t="shared" si="171"/>
        <v>14.38943932</v>
      </c>
      <c r="GB183" s="73">
        <f t="shared" si="172"/>
        <v>0.6768937149</v>
      </c>
      <c r="GC183" s="74">
        <f t="shared" si="173"/>
        <v>9.740121039</v>
      </c>
      <c r="GD183" s="75">
        <f t="shared" si="174"/>
        <v>1.082235671</v>
      </c>
      <c r="GE183" s="75">
        <f t="shared" si="175"/>
        <v>0</v>
      </c>
      <c r="GF183" s="75">
        <f t="shared" si="176"/>
        <v>0</v>
      </c>
      <c r="GG183" s="75">
        <f t="shared" si="177"/>
        <v>1.082235671</v>
      </c>
      <c r="GH183" s="78">
        <f t="shared" si="178"/>
        <v>-0.5</v>
      </c>
      <c r="GI183" s="78">
        <f t="shared" si="179"/>
        <v>-0.8660254038</v>
      </c>
      <c r="GJ183" s="78">
        <f t="shared" si="180"/>
        <v>-2.094395102</v>
      </c>
      <c r="GK183" s="78">
        <f t="shared" si="181"/>
        <v>1</v>
      </c>
      <c r="GL183" s="79">
        <f t="shared" si="182"/>
        <v>-0.5</v>
      </c>
      <c r="GM183" s="79">
        <f t="shared" si="183"/>
        <v>0.8660254038</v>
      </c>
      <c r="GN183" s="79">
        <f t="shared" si="184"/>
        <v>2.094395102</v>
      </c>
      <c r="GO183" s="79">
        <f t="shared" si="185"/>
        <v>1</v>
      </c>
      <c r="GP183" s="50">
        <f t="shared" si="186"/>
        <v>-2.094395102</v>
      </c>
      <c r="GQ183" s="50">
        <f t="shared" si="187"/>
        <v>0</v>
      </c>
      <c r="GR183" s="72">
        <f t="shared" si="188"/>
        <v>-2.094395102</v>
      </c>
      <c r="GS183" s="72">
        <f t="shared" si="189"/>
        <v>-2.094395102</v>
      </c>
      <c r="GT183" s="72">
        <f t="shared" si="190"/>
        <v>-2.094395102</v>
      </c>
      <c r="GU183" s="73">
        <f t="shared" si="191"/>
        <v>1</v>
      </c>
      <c r="GV183" s="73">
        <f t="shared" si="192"/>
        <v>1.477336808</v>
      </c>
      <c r="GW183" s="74">
        <f t="shared" si="193"/>
        <v>1.477336808</v>
      </c>
      <c r="GX183" s="75">
        <f t="shared" si="194"/>
        <v>-0.7386684039</v>
      </c>
      <c r="GY183" s="75">
        <f t="shared" si="195"/>
        <v>-1.279411206</v>
      </c>
      <c r="GZ183" s="75">
        <f t="shared" si="196"/>
        <v>-2.094395102</v>
      </c>
      <c r="HA183" s="75">
        <f t="shared" si="197"/>
        <v>1.477336808</v>
      </c>
      <c r="HB183" s="50">
        <f t="shared" si="198"/>
        <v>2.094395102</v>
      </c>
      <c r="HC183" s="50">
        <f t="shared" si="199"/>
        <v>0</v>
      </c>
      <c r="HD183" s="72">
        <f t="shared" si="200"/>
        <v>2.094395102</v>
      </c>
      <c r="HE183" s="72">
        <f t="shared" si="201"/>
        <v>2.094395102</v>
      </c>
      <c r="HF183" s="72">
        <f t="shared" si="202"/>
        <v>2.094395102</v>
      </c>
      <c r="HG183" s="73">
        <f t="shared" si="203"/>
        <v>1</v>
      </c>
      <c r="HH183" s="73">
        <f t="shared" si="204"/>
        <v>1.082235671</v>
      </c>
      <c r="HI183" s="74">
        <f t="shared" si="205"/>
        <v>1.082235671</v>
      </c>
      <c r="HJ183" s="75">
        <f t="shared" si="206"/>
        <v>-0.5411178355</v>
      </c>
      <c r="HK183" s="75">
        <f t="shared" si="207"/>
        <v>0.9372435839</v>
      </c>
      <c r="HL183" s="75">
        <f t="shared" si="208"/>
        <v>2.094395102</v>
      </c>
      <c r="HM183" s="75">
        <f t="shared" si="209"/>
        <v>1.082235671</v>
      </c>
      <c r="HN183" s="50">
        <f t="shared" si="210"/>
        <v>2.094395102</v>
      </c>
      <c r="HO183" s="50">
        <f t="shared" si="211"/>
        <v>0</v>
      </c>
      <c r="HP183" s="72">
        <f t="shared" si="212"/>
        <v>2.094395102</v>
      </c>
      <c r="HQ183" s="72">
        <f t="shared" si="213"/>
        <v>2.094395102</v>
      </c>
      <c r="HR183" s="72">
        <f t="shared" si="214"/>
        <v>2.094395102</v>
      </c>
      <c r="HS183" s="73">
        <f t="shared" si="215"/>
        <v>1</v>
      </c>
      <c r="HT183" s="73">
        <f t="shared" si="216"/>
        <v>1.477336808</v>
      </c>
      <c r="HU183" s="74">
        <f t="shared" si="217"/>
        <v>1.477336808</v>
      </c>
      <c r="HV183" s="75">
        <f t="shared" si="218"/>
        <v>-0.7386684039</v>
      </c>
      <c r="HW183" s="75">
        <f t="shared" si="219"/>
        <v>1.279411206</v>
      </c>
      <c r="HX183" s="75">
        <f t="shared" si="220"/>
        <v>2.094395102</v>
      </c>
      <c r="HY183" s="75">
        <f t="shared" si="221"/>
        <v>1.477336808</v>
      </c>
      <c r="HZ183" s="50">
        <f t="shared" si="222"/>
        <v>-2.094395102</v>
      </c>
      <c r="IA183" s="50">
        <f t="shared" si="223"/>
        <v>0</v>
      </c>
      <c r="IB183" s="72">
        <f t="shared" si="224"/>
        <v>-2.094395102</v>
      </c>
      <c r="IC183" s="72">
        <f t="shared" si="225"/>
        <v>-2.094395102</v>
      </c>
      <c r="ID183" s="72">
        <f t="shared" si="226"/>
        <v>-2.094395102</v>
      </c>
      <c r="IE183" s="73">
        <f t="shared" si="227"/>
        <v>1</v>
      </c>
      <c r="IF183" s="73">
        <f t="shared" si="228"/>
        <v>1.082235671</v>
      </c>
      <c r="IG183" s="74">
        <f t="shared" si="229"/>
        <v>1.082235671</v>
      </c>
      <c r="IH183" s="75">
        <f t="shared" si="230"/>
        <v>-0.5411178355</v>
      </c>
      <c r="II183" s="75">
        <f t="shared" si="231"/>
        <v>-0.9372435839</v>
      </c>
      <c r="IJ183" s="75">
        <f t="shared" si="232"/>
        <v>-2.094395102</v>
      </c>
      <c r="IK183" s="75">
        <f t="shared" si="233"/>
        <v>1.082235671</v>
      </c>
    </row>
    <row r="184" ht="12.75" customHeight="1">
      <c r="A184" s="80">
        <f>'Cubic Input'!P188</f>
        <v>0.1421007032</v>
      </c>
      <c r="B184" s="80">
        <f>'Cubic Input'!Q188</f>
        <v>0.2664187133</v>
      </c>
      <c r="C184" s="80">
        <f>'Cubic Input'!R188</f>
        <v>0.7576021529</v>
      </c>
      <c r="D184" s="80">
        <f>'Cubic Input'!S188</f>
        <v>0.01179990071</v>
      </c>
      <c r="E184" s="80">
        <f t="shared" ref="E184:H184" si="3114">0</f>
        <v>0</v>
      </c>
      <c r="F184" s="80">
        <f t="shared" si="3114"/>
        <v>0</v>
      </c>
      <c r="G184" s="80">
        <f t="shared" si="3114"/>
        <v>0</v>
      </c>
      <c r="H184" s="81">
        <f t="shared" si="3114"/>
        <v>0</v>
      </c>
      <c r="I184" s="65">
        <f>'Cubic Input'!M188</f>
        <v>0.0007112688242</v>
      </c>
      <c r="J184" s="66">
        <f t="shared" si="27"/>
        <v>-0.01566085489</v>
      </c>
      <c r="K184" s="66">
        <f t="shared" si="28"/>
        <v>-0.92959883</v>
      </c>
      <c r="L184" s="67">
        <f t="shared" si="29"/>
        <v>-0.01566085489</v>
      </c>
      <c r="M184" s="67">
        <f t="shared" si="30"/>
        <v>0</v>
      </c>
      <c r="N184" s="68">
        <f t="shared" si="31"/>
        <v>-0.92959883</v>
      </c>
      <c r="O184" s="68">
        <f t="shared" si="32"/>
        <v>-2.106697624</v>
      </c>
      <c r="P184" s="69">
        <f t="shared" si="33"/>
        <v>-0.92959883</v>
      </c>
      <c r="Q184" s="69">
        <f t="shared" si="34"/>
        <v>2.106697624</v>
      </c>
      <c r="R184" s="70">
        <f t="shared" ref="R184:U184" si="3115">ATAN2(A184,E184)</f>
        <v>0</v>
      </c>
      <c r="S184" s="70">
        <f t="shared" si="3115"/>
        <v>0</v>
      </c>
      <c r="T184" s="70">
        <f t="shared" si="3115"/>
        <v>0</v>
      </c>
      <c r="U184" s="70">
        <f t="shared" si="3115"/>
        <v>0</v>
      </c>
      <c r="V184" s="70">
        <f t="shared" ref="V184:Y184" si="3116">SQRT(POWER(A184,2)+POWER(E184,2))</f>
        <v>0.1421007032</v>
      </c>
      <c r="W184" s="70">
        <f t="shared" si="3116"/>
        <v>0.2664187133</v>
      </c>
      <c r="X184" s="70">
        <f t="shared" si="3116"/>
        <v>0.7576021529</v>
      </c>
      <c r="Y184" s="70">
        <f t="shared" si="3116"/>
        <v>0.01179990071</v>
      </c>
      <c r="Z184" s="71">
        <f t="shared" ref="Z184:AC184" si="3117">R184-$R184</f>
        <v>0</v>
      </c>
      <c r="AA184" s="71">
        <f t="shared" si="3117"/>
        <v>0</v>
      </c>
      <c r="AB184" s="71">
        <f t="shared" si="3117"/>
        <v>0</v>
      </c>
      <c r="AC184" s="71">
        <f t="shared" si="3117"/>
        <v>0</v>
      </c>
      <c r="AD184" s="71">
        <f t="shared" ref="AD184:AG184" si="3118">V184/$V184</f>
        <v>1</v>
      </c>
      <c r="AE184" s="71">
        <f t="shared" si="3118"/>
        <v>1.874858515</v>
      </c>
      <c r="AF184" s="71">
        <f t="shared" si="3118"/>
        <v>5.331445489</v>
      </c>
      <c r="AG184" s="71">
        <f t="shared" si="3118"/>
        <v>0.08303900294</v>
      </c>
      <c r="AH184" s="80">
        <f t="shared" ref="AH184:AK184" si="3119">AD184*COS(Z184)</f>
        <v>1</v>
      </c>
      <c r="AI184" s="80">
        <f t="shared" si="3119"/>
        <v>1.874858515</v>
      </c>
      <c r="AJ184" s="80">
        <f t="shared" si="3119"/>
        <v>5.331445489</v>
      </c>
      <c r="AK184" s="80">
        <f t="shared" si="3119"/>
        <v>0.08303900294</v>
      </c>
      <c r="AL184" s="80">
        <f t="shared" ref="AL184:AO184" si="3120">AD184*SIN(Z184)</f>
        <v>0</v>
      </c>
      <c r="AM184" s="80">
        <f t="shared" si="3120"/>
        <v>0</v>
      </c>
      <c r="AN184" s="80">
        <f t="shared" si="3120"/>
        <v>0</v>
      </c>
      <c r="AO184" s="80">
        <f t="shared" si="3120"/>
        <v>0</v>
      </c>
      <c r="AP184" s="50">
        <f t="shared" si="41"/>
        <v>0</v>
      </c>
      <c r="AQ184" s="72">
        <f t="shared" si="42"/>
        <v>0</v>
      </c>
      <c r="AR184" s="72">
        <f t="shared" si="43"/>
        <v>0</v>
      </c>
      <c r="AS184" s="72">
        <f t="shared" si="44"/>
        <v>0</v>
      </c>
      <c r="AT184" s="73">
        <f t="shared" si="45"/>
        <v>6.590304762</v>
      </c>
      <c r="AU184" s="74">
        <f t="shared" si="46"/>
        <v>6.590304762</v>
      </c>
      <c r="AV184" s="75">
        <f t="shared" si="47"/>
        <v>-13.18060952</v>
      </c>
      <c r="AW184" s="75">
        <f t="shared" si="48"/>
        <v>0</v>
      </c>
      <c r="AX184" s="75">
        <f t="shared" si="49"/>
        <v>3.141592654</v>
      </c>
      <c r="AY184" s="75">
        <f t="shared" si="50"/>
        <v>13.18060952</v>
      </c>
      <c r="AZ184" s="50">
        <f t="shared" ref="AZ184:BA184" si="3121">AZ$1*AA184</f>
        <v>0</v>
      </c>
      <c r="BA184" s="50">
        <f t="shared" si="3121"/>
        <v>0</v>
      </c>
      <c r="BB184" s="72">
        <f t="shared" si="52"/>
        <v>0</v>
      </c>
      <c r="BC184" s="72">
        <f t="shared" si="53"/>
        <v>0</v>
      </c>
      <c r="BD184" s="72">
        <f t="shared" si="54"/>
        <v>0</v>
      </c>
      <c r="BE184" s="73">
        <f t="shared" ref="BE184:BF184" si="3122">POWER(AE184,BE$1)</f>
        <v>1.874858515</v>
      </c>
      <c r="BF184" s="73">
        <f t="shared" si="3122"/>
        <v>5.331445489</v>
      </c>
      <c r="BG184" s="74">
        <f t="shared" si="56"/>
        <v>9.995705972</v>
      </c>
      <c r="BH184" s="75">
        <f t="shared" si="57"/>
        <v>89.96135375</v>
      </c>
      <c r="BI184" s="75">
        <f t="shared" si="58"/>
        <v>0</v>
      </c>
      <c r="BJ184" s="75">
        <f t="shared" si="59"/>
        <v>0</v>
      </c>
      <c r="BK184" s="75">
        <f t="shared" si="60"/>
        <v>89.96135375</v>
      </c>
      <c r="BL184" s="50">
        <f t="shared" si="61"/>
        <v>0</v>
      </c>
      <c r="BM184" s="72">
        <f t="shared" si="62"/>
        <v>0</v>
      </c>
      <c r="BN184" s="72">
        <f t="shared" si="63"/>
        <v>0</v>
      </c>
      <c r="BO184" s="72">
        <f t="shared" si="64"/>
        <v>0</v>
      </c>
      <c r="BP184" s="73">
        <f t="shared" si="65"/>
        <v>0.08303900294</v>
      </c>
      <c r="BQ184" s="74">
        <f t="shared" si="66"/>
        <v>0.08303900294</v>
      </c>
      <c r="BR184" s="75">
        <f t="shared" si="67"/>
        <v>-2.242053079</v>
      </c>
      <c r="BS184" s="75">
        <f t="shared" si="68"/>
        <v>0</v>
      </c>
      <c r="BT184" s="75">
        <f t="shared" si="69"/>
        <v>3.141592654</v>
      </c>
      <c r="BU184" s="75">
        <f t="shared" si="70"/>
        <v>2.242053079</v>
      </c>
      <c r="BV184" s="76">
        <f t="shared" ref="BV184:BW184" si="3123">AV184+BH184+BR184</f>
        <v>74.53869115</v>
      </c>
      <c r="BW184" s="76">
        <f t="shared" si="3123"/>
        <v>0</v>
      </c>
      <c r="BX184" s="76">
        <f t="shared" si="72"/>
        <v>0</v>
      </c>
      <c r="BY184" s="77">
        <f t="shared" si="73"/>
        <v>74.53869115</v>
      </c>
      <c r="BZ184" s="50">
        <f t="shared" ref="BZ184:CA184" si="3124">BZ$1*AA184</f>
        <v>0</v>
      </c>
      <c r="CA184" s="50">
        <f t="shared" si="3124"/>
        <v>0</v>
      </c>
      <c r="CB184" s="72">
        <f t="shared" si="75"/>
        <v>0</v>
      </c>
      <c r="CC184" s="72">
        <f t="shared" si="76"/>
        <v>0</v>
      </c>
      <c r="CD184" s="72">
        <f t="shared" si="77"/>
        <v>0</v>
      </c>
      <c r="CE184" s="73">
        <f t="shared" ref="CE184:CF184" si="3125">POWER(AE184,CE$1)</f>
        <v>3.515094451</v>
      </c>
      <c r="CF184" s="73">
        <f t="shared" si="3125"/>
        <v>28.42431101</v>
      </c>
      <c r="CG184" s="74">
        <f t="shared" si="79"/>
        <v>99.91413789</v>
      </c>
      <c r="CH184" s="75">
        <f t="shared" si="80"/>
        <v>-99.91413789</v>
      </c>
      <c r="CI184" s="75">
        <f t="shared" si="81"/>
        <v>0</v>
      </c>
      <c r="CJ184" s="75">
        <f t="shared" si="82"/>
        <v>3.141592654</v>
      </c>
      <c r="CK184" s="75">
        <f t="shared" si="83"/>
        <v>99.91413789</v>
      </c>
      <c r="CL184" s="50">
        <f t="shared" si="84"/>
        <v>0</v>
      </c>
      <c r="CM184" s="72">
        <f t="shared" si="85"/>
        <v>0</v>
      </c>
      <c r="CN184" s="72">
        <f t="shared" si="86"/>
        <v>0</v>
      </c>
      <c r="CO184" s="72">
        <f t="shared" si="87"/>
        <v>0</v>
      </c>
      <c r="CP184" s="73">
        <f t="shared" si="88"/>
        <v>151.5426647</v>
      </c>
      <c r="CQ184" s="74">
        <f t="shared" si="89"/>
        <v>151.5426647</v>
      </c>
      <c r="CR184" s="75">
        <f t="shared" si="90"/>
        <v>606.1706588</v>
      </c>
      <c r="CS184" s="75">
        <f t="shared" si="91"/>
        <v>0</v>
      </c>
      <c r="CT184" s="75">
        <f t="shared" si="92"/>
        <v>0</v>
      </c>
      <c r="CU184" s="75">
        <f t="shared" si="93"/>
        <v>606.1706588</v>
      </c>
      <c r="CV184" s="50">
        <f t="shared" si="94"/>
        <v>0</v>
      </c>
      <c r="CW184" s="50">
        <f t="shared" si="95"/>
        <v>0</v>
      </c>
      <c r="CX184" s="72">
        <f t="shared" si="96"/>
        <v>0</v>
      </c>
      <c r="CY184" s="72">
        <f t="shared" si="97"/>
        <v>0</v>
      </c>
      <c r="CZ184" s="72">
        <f t="shared" si="98"/>
        <v>0</v>
      </c>
      <c r="DA184" s="73">
        <f t="shared" si="99"/>
        <v>6.590304762</v>
      </c>
      <c r="DB184" s="73">
        <f t="shared" si="100"/>
        <v>0.08303900294</v>
      </c>
      <c r="DC184" s="74">
        <f t="shared" si="101"/>
        <v>0.5472523365</v>
      </c>
      <c r="DD184" s="75">
        <f t="shared" si="102"/>
        <v>2.189009346</v>
      </c>
      <c r="DE184" s="75">
        <f t="shared" si="103"/>
        <v>0</v>
      </c>
      <c r="DF184" s="75">
        <f t="shared" si="104"/>
        <v>0</v>
      </c>
      <c r="DG184" s="75">
        <f t="shared" si="105"/>
        <v>2.189009346</v>
      </c>
      <c r="DH184" s="50">
        <f t="shared" ref="DH184:DJ184" si="3126">DH$1*AA184</f>
        <v>0</v>
      </c>
      <c r="DI184" s="50">
        <f t="shared" si="3126"/>
        <v>0</v>
      </c>
      <c r="DJ184" s="50">
        <f t="shared" si="3126"/>
        <v>0</v>
      </c>
      <c r="DK184" s="72">
        <f t="shared" si="107"/>
        <v>0</v>
      </c>
      <c r="DL184" s="72">
        <f t="shared" si="108"/>
        <v>0</v>
      </c>
      <c r="DM184" s="72">
        <f t="shared" si="109"/>
        <v>0</v>
      </c>
      <c r="DN184" s="73">
        <f t="shared" ref="DN184:DP184" si="3127">POWER(AE184,DN$1)</f>
        <v>1.874858515</v>
      </c>
      <c r="DO184" s="73">
        <f t="shared" si="3127"/>
        <v>5.331445489</v>
      </c>
      <c r="DP184" s="73">
        <f t="shared" si="3127"/>
        <v>0.08303900294</v>
      </c>
      <c r="DQ184" s="74">
        <f t="shared" si="111"/>
        <v>0.8300334577</v>
      </c>
      <c r="DR184" s="75">
        <f t="shared" si="112"/>
        <v>-14.94060224</v>
      </c>
      <c r="DS184" s="75">
        <f t="shared" si="113"/>
        <v>0</v>
      </c>
      <c r="DT184" s="75">
        <f t="shared" si="114"/>
        <v>3.141592654</v>
      </c>
      <c r="DU184" s="75">
        <f t="shared" si="115"/>
        <v>14.94060224</v>
      </c>
      <c r="DV184" s="50">
        <f t="shared" si="116"/>
        <v>0</v>
      </c>
      <c r="DW184" s="72">
        <f t="shared" si="117"/>
        <v>0</v>
      </c>
      <c r="DX184" s="72">
        <f t="shared" si="118"/>
        <v>0</v>
      </c>
      <c r="DY184" s="72">
        <f t="shared" si="119"/>
        <v>0</v>
      </c>
      <c r="DZ184" s="73">
        <f t="shared" si="120"/>
        <v>0.00689547601</v>
      </c>
      <c r="EA184" s="74">
        <f t="shared" si="121"/>
        <v>0.00689547601</v>
      </c>
      <c r="EB184" s="75">
        <f t="shared" si="122"/>
        <v>0.1861778523</v>
      </c>
      <c r="EC184" s="75">
        <f t="shared" si="123"/>
        <v>0</v>
      </c>
      <c r="ED184" s="75">
        <f t="shared" si="124"/>
        <v>0</v>
      </c>
      <c r="EE184" s="75">
        <f t="shared" si="125"/>
        <v>0.1861778523</v>
      </c>
      <c r="EF184" s="76">
        <f t="shared" ref="EF184:EG184" si="3128">CH184+CR184+DD184+DR184+EB184</f>
        <v>493.6911059</v>
      </c>
      <c r="EG184" s="76">
        <f t="shared" si="3128"/>
        <v>0</v>
      </c>
      <c r="EH184" s="76">
        <f t="shared" si="127"/>
        <v>0</v>
      </c>
      <c r="EI184" s="77">
        <f t="shared" si="128"/>
        <v>493.6911059</v>
      </c>
      <c r="EJ184" s="50">
        <f t="shared" si="129"/>
        <v>0</v>
      </c>
      <c r="EK184" s="72">
        <f t="shared" si="130"/>
        <v>0</v>
      </c>
      <c r="EL184" s="72">
        <f t="shared" si="131"/>
        <v>0</v>
      </c>
      <c r="EM184" s="72">
        <f t="shared" si="132"/>
        <v>0</v>
      </c>
      <c r="EN184" s="73">
        <f t="shared" si="133"/>
        <v>22.21916078</v>
      </c>
      <c r="EO184" s="74">
        <f t="shared" si="134"/>
        <v>22.21916078</v>
      </c>
      <c r="EP184" s="75">
        <f t="shared" si="135"/>
        <v>115.4541461</v>
      </c>
      <c r="EQ184" s="75">
        <f t="shared" si="136"/>
        <v>0</v>
      </c>
      <c r="ER184" s="75">
        <f t="shared" si="137"/>
        <v>0</v>
      </c>
      <c r="ES184" s="75">
        <f t="shared" si="138"/>
        <v>115.4541461</v>
      </c>
      <c r="ET184" s="76">
        <f t="shared" ref="ET184:EU184" si="3129">BV184+EP184</f>
        <v>189.9928373</v>
      </c>
      <c r="EU184" s="76">
        <f t="shared" si="3129"/>
        <v>0</v>
      </c>
      <c r="EV184" s="76">
        <f t="shared" si="140"/>
        <v>0</v>
      </c>
      <c r="EW184" s="77">
        <f t="shared" si="141"/>
        <v>189.9928373</v>
      </c>
      <c r="EX184" s="50">
        <f t="shared" si="142"/>
        <v>0</v>
      </c>
      <c r="EY184" s="72">
        <f t="shared" si="143"/>
        <v>0</v>
      </c>
      <c r="EZ184" s="72">
        <f t="shared" si="144"/>
        <v>0</v>
      </c>
      <c r="FA184" s="72">
        <f t="shared" si="145"/>
        <v>0</v>
      </c>
      <c r="FB184" s="73">
        <f t="shared" si="146"/>
        <v>5.748824836</v>
      </c>
      <c r="FC184" s="74">
        <f t="shared" si="147"/>
        <v>5.748824836</v>
      </c>
      <c r="FD184" s="75">
        <f t="shared" si="148"/>
        <v>1.520948432</v>
      </c>
      <c r="FE184" s="75">
        <f t="shared" si="149"/>
        <v>0</v>
      </c>
      <c r="FF184" s="75">
        <f t="shared" si="150"/>
        <v>0</v>
      </c>
      <c r="FG184" s="75">
        <f t="shared" si="151"/>
        <v>1.520948432</v>
      </c>
      <c r="FH184" s="50">
        <f t="shared" si="152"/>
        <v>0</v>
      </c>
      <c r="FI184" s="72">
        <f t="shared" si="153"/>
        <v>0</v>
      </c>
      <c r="FJ184" s="72">
        <f t="shared" si="154"/>
        <v>0</v>
      </c>
      <c r="FK184" s="72">
        <f t="shared" si="155"/>
        <v>0</v>
      </c>
      <c r="FL184" s="73">
        <f t="shared" si="156"/>
        <v>3.515094451</v>
      </c>
      <c r="FM184" s="74">
        <f t="shared" si="157"/>
        <v>3.515094451</v>
      </c>
      <c r="FN184" s="75">
        <f t="shared" si="158"/>
        <v>-3.515094451</v>
      </c>
      <c r="FO184" s="75">
        <f t="shared" si="159"/>
        <v>0</v>
      </c>
      <c r="FP184" s="75">
        <f t="shared" si="160"/>
        <v>3.141592654</v>
      </c>
      <c r="FQ184" s="75">
        <f t="shared" si="161"/>
        <v>3.515094451</v>
      </c>
      <c r="FR184" s="76">
        <f t="shared" si="162"/>
        <v>12.47924202</v>
      </c>
      <c r="FS184" s="76">
        <f t="shared" si="163"/>
        <v>0</v>
      </c>
      <c r="FT184" s="76">
        <f t="shared" si="164"/>
        <v>0</v>
      </c>
      <c r="FU184" s="77">
        <f t="shared" si="165"/>
        <v>12.47924202</v>
      </c>
      <c r="FV184" s="50">
        <f t="shared" si="166"/>
        <v>0</v>
      </c>
      <c r="FW184" s="50">
        <f t="shared" si="167"/>
        <v>0</v>
      </c>
      <c r="FX184" s="72">
        <f t="shared" si="168"/>
        <v>0</v>
      </c>
      <c r="FY184" s="72">
        <f t="shared" si="169"/>
        <v>0</v>
      </c>
      <c r="FZ184" s="72">
        <f t="shared" si="170"/>
        <v>0</v>
      </c>
      <c r="GA184" s="73">
        <f t="shared" si="171"/>
        <v>12.47924202</v>
      </c>
      <c r="GB184" s="73">
        <f t="shared" si="172"/>
        <v>0.6574844872</v>
      </c>
      <c r="GC184" s="74">
        <f t="shared" si="173"/>
        <v>8.204908039</v>
      </c>
      <c r="GD184" s="75">
        <f t="shared" si="174"/>
        <v>0.9116564488</v>
      </c>
      <c r="GE184" s="75">
        <f t="shared" si="175"/>
        <v>0</v>
      </c>
      <c r="GF184" s="75">
        <f t="shared" si="176"/>
        <v>0</v>
      </c>
      <c r="GG184" s="75">
        <f t="shared" si="177"/>
        <v>0.9116564488</v>
      </c>
      <c r="GH184" s="78">
        <f t="shared" si="178"/>
        <v>-0.5</v>
      </c>
      <c r="GI184" s="78">
        <f t="shared" si="179"/>
        <v>-0.8660254038</v>
      </c>
      <c r="GJ184" s="78">
        <f t="shared" si="180"/>
        <v>-2.094395102</v>
      </c>
      <c r="GK184" s="78">
        <f t="shared" si="181"/>
        <v>1</v>
      </c>
      <c r="GL184" s="79">
        <f t="shared" si="182"/>
        <v>-0.5</v>
      </c>
      <c r="GM184" s="79">
        <f t="shared" si="183"/>
        <v>0.8660254038</v>
      </c>
      <c r="GN184" s="79">
        <f t="shared" si="184"/>
        <v>2.094395102</v>
      </c>
      <c r="GO184" s="79">
        <f t="shared" si="185"/>
        <v>1</v>
      </c>
      <c r="GP184" s="50">
        <f t="shared" si="186"/>
        <v>-2.094395102</v>
      </c>
      <c r="GQ184" s="50">
        <f t="shared" si="187"/>
        <v>0</v>
      </c>
      <c r="GR184" s="72">
        <f t="shared" si="188"/>
        <v>-2.094395102</v>
      </c>
      <c r="GS184" s="72">
        <f t="shared" si="189"/>
        <v>-2.094395102</v>
      </c>
      <c r="GT184" s="72">
        <f t="shared" si="190"/>
        <v>-2.094395102</v>
      </c>
      <c r="GU184" s="73">
        <f t="shared" si="191"/>
        <v>1</v>
      </c>
      <c r="GV184" s="73">
        <f t="shared" si="192"/>
        <v>1.520948432</v>
      </c>
      <c r="GW184" s="74">
        <f t="shared" si="193"/>
        <v>1.520948432</v>
      </c>
      <c r="GX184" s="75">
        <f t="shared" si="194"/>
        <v>-0.7604742161</v>
      </c>
      <c r="GY184" s="75">
        <f t="shared" si="195"/>
        <v>-1.31717998</v>
      </c>
      <c r="GZ184" s="75">
        <f t="shared" si="196"/>
        <v>-2.094395102</v>
      </c>
      <c r="HA184" s="75">
        <f t="shared" si="197"/>
        <v>1.520948432</v>
      </c>
      <c r="HB184" s="50">
        <f t="shared" si="198"/>
        <v>2.094395102</v>
      </c>
      <c r="HC184" s="50">
        <f t="shared" si="199"/>
        <v>0</v>
      </c>
      <c r="HD184" s="72">
        <f t="shared" si="200"/>
        <v>2.094395102</v>
      </c>
      <c r="HE184" s="72">
        <f t="shared" si="201"/>
        <v>2.094395102</v>
      </c>
      <c r="HF184" s="72">
        <f t="shared" si="202"/>
        <v>2.094395102</v>
      </c>
      <c r="HG184" s="73">
        <f t="shared" si="203"/>
        <v>1</v>
      </c>
      <c r="HH184" s="73">
        <f t="shared" si="204"/>
        <v>0.9116564488</v>
      </c>
      <c r="HI184" s="74">
        <f t="shared" si="205"/>
        <v>0.9116564488</v>
      </c>
      <c r="HJ184" s="75">
        <f t="shared" si="206"/>
        <v>-0.4558282244</v>
      </c>
      <c r="HK184" s="75">
        <f t="shared" si="207"/>
        <v>0.7895176441</v>
      </c>
      <c r="HL184" s="75">
        <f t="shared" si="208"/>
        <v>2.094395102</v>
      </c>
      <c r="HM184" s="75">
        <f t="shared" si="209"/>
        <v>0.9116564488</v>
      </c>
      <c r="HN184" s="50">
        <f t="shared" si="210"/>
        <v>2.094395102</v>
      </c>
      <c r="HO184" s="50">
        <f t="shared" si="211"/>
        <v>0</v>
      </c>
      <c r="HP184" s="72">
        <f t="shared" si="212"/>
        <v>2.094395102</v>
      </c>
      <c r="HQ184" s="72">
        <f t="shared" si="213"/>
        <v>2.094395102</v>
      </c>
      <c r="HR184" s="72">
        <f t="shared" si="214"/>
        <v>2.094395102</v>
      </c>
      <c r="HS184" s="73">
        <f t="shared" si="215"/>
        <v>1</v>
      </c>
      <c r="HT184" s="73">
        <f t="shared" si="216"/>
        <v>1.520948432</v>
      </c>
      <c r="HU184" s="74">
        <f t="shared" si="217"/>
        <v>1.520948432</v>
      </c>
      <c r="HV184" s="75">
        <f t="shared" si="218"/>
        <v>-0.7604742161</v>
      </c>
      <c r="HW184" s="75">
        <f t="shared" si="219"/>
        <v>1.31717998</v>
      </c>
      <c r="HX184" s="75">
        <f t="shared" si="220"/>
        <v>2.094395102</v>
      </c>
      <c r="HY184" s="75">
        <f t="shared" si="221"/>
        <v>1.520948432</v>
      </c>
      <c r="HZ184" s="50">
        <f t="shared" si="222"/>
        <v>-2.094395102</v>
      </c>
      <c r="IA184" s="50">
        <f t="shared" si="223"/>
        <v>0</v>
      </c>
      <c r="IB184" s="72">
        <f t="shared" si="224"/>
        <v>-2.094395102</v>
      </c>
      <c r="IC184" s="72">
        <f t="shared" si="225"/>
        <v>-2.094395102</v>
      </c>
      <c r="ID184" s="72">
        <f t="shared" si="226"/>
        <v>-2.094395102</v>
      </c>
      <c r="IE184" s="73">
        <f t="shared" si="227"/>
        <v>1</v>
      </c>
      <c r="IF184" s="73">
        <f t="shared" si="228"/>
        <v>0.9116564488</v>
      </c>
      <c r="IG184" s="74">
        <f t="shared" si="229"/>
        <v>0.9116564488</v>
      </c>
      <c r="IH184" s="75">
        <f t="shared" si="230"/>
        <v>-0.4558282244</v>
      </c>
      <c r="II184" s="75">
        <f t="shared" si="231"/>
        <v>-0.7895176441</v>
      </c>
      <c r="IJ184" s="75">
        <f t="shared" si="232"/>
        <v>-2.094395102</v>
      </c>
      <c r="IK184" s="75">
        <f t="shared" si="233"/>
        <v>0.9116564488</v>
      </c>
    </row>
    <row r="185" ht="12.75" customHeight="1">
      <c r="A185" s="80">
        <f>'Cubic Input'!P189</f>
        <v>0.1421007032</v>
      </c>
      <c r="B185" s="80">
        <f>'Cubic Input'!Q189</f>
        <v>0.2844623427</v>
      </c>
      <c r="C185" s="80">
        <f>'Cubic Input'!R189</f>
        <v>0.7484348246</v>
      </c>
      <c r="D185" s="80">
        <f>'Cubic Input'!S189</f>
        <v>0.01779000007</v>
      </c>
      <c r="E185" s="80">
        <f t="shared" ref="E185:H185" si="3130">0</f>
        <v>0</v>
      </c>
      <c r="F185" s="80">
        <f t="shared" si="3130"/>
        <v>0</v>
      </c>
      <c r="G185" s="80">
        <f t="shared" si="3130"/>
        <v>0</v>
      </c>
      <c r="H185" s="81">
        <f t="shared" si="3130"/>
        <v>0</v>
      </c>
      <c r="I185" s="65">
        <f>'Cubic Input'!M189</f>
        <v>-0.02102786161</v>
      </c>
      <c r="J185" s="66">
        <f t="shared" si="27"/>
        <v>-0.02398564711</v>
      </c>
      <c r="K185" s="66">
        <f t="shared" si="28"/>
        <v>-0.9889253153</v>
      </c>
      <c r="L185" s="67">
        <f t="shared" si="29"/>
        <v>-0.02398564711</v>
      </c>
      <c r="M185" s="67">
        <f t="shared" si="30"/>
        <v>0</v>
      </c>
      <c r="N185" s="68">
        <f t="shared" si="31"/>
        <v>-0.9889253153</v>
      </c>
      <c r="O185" s="68">
        <f t="shared" si="32"/>
        <v>-2.05949491</v>
      </c>
      <c r="P185" s="69">
        <f t="shared" si="33"/>
        <v>-0.9889253153</v>
      </c>
      <c r="Q185" s="69">
        <f t="shared" si="34"/>
        <v>2.05949491</v>
      </c>
      <c r="R185" s="70">
        <f t="shared" ref="R185:U185" si="3131">ATAN2(A185,E185)</f>
        <v>0</v>
      </c>
      <c r="S185" s="70">
        <f t="shared" si="3131"/>
        <v>0</v>
      </c>
      <c r="T185" s="70">
        <f t="shared" si="3131"/>
        <v>0</v>
      </c>
      <c r="U185" s="70">
        <f t="shared" si="3131"/>
        <v>0</v>
      </c>
      <c r="V185" s="70">
        <f t="shared" ref="V185:Y185" si="3132">SQRT(POWER(A185,2)+POWER(E185,2))</f>
        <v>0.1421007032</v>
      </c>
      <c r="W185" s="70">
        <f t="shared" si="3132"/>
        <v>0.2844623427</v>
      </c>
      <c r="X185" s="70">
        <f t="shared" si="3132"/>
        <v>0.7484348246</v>
      </c>
      <c r="Y185" s="70">
        <f t="shared" si="3132"/>
        <v>0.01779000007</v>
      </c>
      <c r="Z185" s="71">
        <f t="shared" ref="Z185:AC185" si="3133">R185-$R185</f>
        <v>0</v>
      </c>
      <c r="AA185" s="71">
        <f t="shared" si="3133"/>
        <v>0</v>
      </c>
      <c r="AB185" s="71">
        <f t="shared" si="3133"/>
        <v>0</v>
      </c>
      <c r="AC185" s="71">
        <f t="shared" si="3133"/>
        <v>0</v>
      </c>
      <c r="AD185" s="71">
        <f t="shared" ref="AD185:AG185" si="3134">V185/$V185</f>
        <v>1</v>
      </c>
      <c r="AE185" s="71">
        <f t="shared" si="3134"/>
        <v>2.001836278</v>
      </c>
      <c r="AF185" s="71">
        <f t="shared" si="3134"/>
        <v>5.266932591</v>
      </c>
      <c r="AG185" s="71">
        <f t="shared" si="3134"/>
        <v>0.1251929067</v>
      </c>
      <c r="AH185" s="80">
        <f t="shared" ref="AH185:AK185" si="3135">AD185*COS(Z185)</f>
        <v>1</v>
      </c>
      <c r="AI185" s="80">
        <f t="shared" si="3135"/>
        <v>2.001836278</v>
      </c>
      <c r="AJ185" s="80">
        <f t="shared" si="3135"/>
        <v>5.266932591</v>
      </c>
      <c r="AK185" s="80">
        <f t="shared" si="3135"/>
        <v>0.1251929067</v>
      </c>
      <c r="AL185" s="80">
        <f t="shared" ref="AL185:AO185" si="3136">AD185*SIN(Z185)</f>
        <v>0</v>
      </c>
      <c r="AM185" s="80">
        <f t="shared" si="3136"/>
        <v>0</v>
      </c>
      <c r="AN185" s="80">
        <f t="shared" si="3136"/>
        <v>0</v>
      </c>
      <c r="AO185" s="80">
        <f t="shared" si="3136"/>
        <v>0</v>
      </c>
      <c r="AP185" s="50">
        <f t="shared" si="41"/>
        <v>0</v>
      </c>
      <c r="AQ185" s="72">
        <f t="shared" si="42"/>
        <v>0</v>
      </c>
      <c r="AR185" s="72">
        <f t="shared" si="43"/>
        <v>0</v>
      </c>
      <c r="AS185" s="72">
        <f t="shared" si="44"/>
        <v>0</v>
      </c>
      <c r="AT185" s="73">
        <f t="shared" si="45"/>
        <v>8.02205557</v>
      </c>
      <c r="AU185" s="74">
        <f t="shared" si="46"/>
        <v>8.02205557</v>
      </c>
      <c r="AV185" s="75">
        <f t="shared" si="47"/>
        <v>-16.04411114</v>
      </c>
      <c r="AW185" s="75">
        <f t="shared" si="48"/>
        <v>0</v>
      </c>
      <c r="AX185" s="75">
        <f t="shared" si="49"/>
        <v>3.141592654</v>
      </c>
      <c r="AY185" s="75">
        <f t="shared" si="50"/>
        <v>16.04411114</v>
      </c>
      <c r="AZ185" s="50">
        <f t="shared" ref="AZ185:BA185" si="3137">AZ$1*AA185</f>
        <v>0</v>
      </c>
      <c r="BA185" s="50">
        <f t="shared" si="3137"/>
        <v>0</v>
      </c>
      <c r="BB185" s="72">
        <f t="shared" si="52"/>
        <v>0</v>
      </c>
      <c r="BC185" s="72">
        <f t="shared" si="53"/>
        <v>0</v>
      </c>
      <c r="BD185" s="72">
        <f t="shared" si="54"/>
        <v>0</v>
      </c>
      <c r="BE185" s="73">
        <f t="shared" ref="BE185:BF185" si="3138">POWER(AE185,BE$1)</f>
        <v>2.001836278</v>
      </c>
      <c r="BF185" s="73">
        <f t="shared" si="3138"/>
        <v>5.266932591</v>
      </c>
      <c r="BG185" s="74">
        <f t="shared" si="56"/>
        <v>10.54353673</v>
      </c>
      <c r="BH185" s="75">
        <f t="shared" si="57"/>
        <v>94.89183059</v>
      </c>
      <c r="BI185" s="75">
        <f t="shared" si="58"/>
        <v>0</v>
      </c>
      <c r="BJ185" s="75">
        <f t="shared" si="59"/>
        <v>0</v>
      </c>
      <c r="BK185" s="75">
        <f t="shared" si="60"/>
        <v>94.89183059</v>
      </c>
      <c r="BL185" s="50">
        <f t="shared" si="61"/>
        <v>0</v>
      </c>
      <c r="BM185" s="72">
        <f t="shared" si="62"/>
        <v>0</v>
      </c>
      <c r="BN185" s="72">
        <f t="shared" si="63"/>
        <v>0</v>
      </c>
      <c r="BO185" s="72">
        <f t="shared" si="64"/>
        <v>0</v>
      </c>
      <c r="BP185" s="73">
        <f t="shared" si="65"/>
        <v>0.1251929067</v>
      </c>
      <c r="BQ185" s="74">
        <f t="shared" si="66"/>
        <v>0.1251929067</v>
      </c>
      <c r="BR185" s="75">
        <f t="shared" si="67"/>
        <v>-3.380208481</v>
      </c>
      <c r="BS185" s="75">
        <f t="shared" si="68"/>
        <v>0</v>
      </c>
      <c r="BT185" s="75">
        <f t="shared" si="69"/>
        <v>3.141592654</v>
      </c>
      <c r="BU185" s="75">
        <f t="shared" si="70"/>
        <v>3.380208481</v>
      </c>
      <c r="BV185" s="76">
        <f t="shared" ref="BV185:BW185" si="3139">AV185+BH185+BR185</f>
        <v>75.46751097</v>
      </c>
      <c r="BW185" s="76">
        <f t="shared" si="3139"/>
        <v>0</v>
      </c>
      <c r="BX185" s="76">
        <f t="shared" si="72"/>
        <v>0</v>
      </c>
      <c r="BY185" s="77">
        <f t="shared" si="73"/>
        <v>75.46751097</v>
      </c>
      <c r="BZ185" s="50">
        <f t="shared" ref="BZ185:CA185" si="3140">BZ$1*AA185</f>
        <v>0</v>
      </c>
      <c r="CA185" s="50">
        <f t="shared" si="3140"/>
        <v>0</v>
      </c>
      <c r="CB185" s="72">
        <f t="shared" si="75"/>
        <v>0</v>
      </c>
      <c r="CC185" s="72">
        <f t="shared" si="76"/>
        <v>0</v>
      </c>
      <c r="CD185" s="72">
        <f t="shared" si="77"/>
        <v>0</v>
      </c>
      <c r="CE185" s="73">
        <f t="shared" ref="CE185:CF185" si="3141">POWER(AE185,CE$1)</f>
        <v>4.007348483</v>
      </c>
      <c r="CF185" s="73">
        <f t="shared" si="3141"/>
        <v>27.74057892</v>
      </c>
      <c r="CG185" s="74">
        <f t="shared" si="79"/>
        <v>111.1661668</v>
      </c>
      <c r="CH185" s="75">
        <f t="shared" si="80"/>
        <v>-111.1661668</v>
      </c>
      <c r="CI185" s="75">
        <f t="shared" si="81"/>
        <v>0</v>
      </c>
      <c r="CJ185" s="75">
        <f t="shared" si="82"/>
        <v>3.141592654</v>
      </c>
      <c r="CK185" s="75">
        <f t="shared" si="83"/>
        <v>111.1661668</v>
      </c>
      <c r="CL185" s="50">
        <f t="shared" si="84"/>
        <v>0</v>
      </c>
      <c r="CM185" s="72">
        <f t="shared" si="85"/>
        <v>0</v>
      </c>
      <c r="CN185" s="72">
        <f t="shared" si="86"/>
        <v>0</v>
      </c>
      <c r="CO185" s="72">
        <f t="shared" si="87"/>
        <v>0</v>
      </c>
      <c r="CP185" s="73">
        <f t="shared" si="88"/>
        <v>146.1077592</v>
      </c>
      <c r="CQ185" s="74">
        <f t="shared" si="89"/>
        <v>146.1077592</v>
      </c>
      <c r="CR185" s="75">
        <f t="shared" si="90"/>
        <v>584.4310367</v>
      </c>
      <c r="CS185" s="75">
        <f t="shared" si="91"/>
        <v>0</v>
      </c>
      <c r="CT185" s="75">
        <f t="shared" si="92"/>
        <v>0</v>
      </c>
      <c r="CU185" s="75">
        <f t="shared" si="93"/>
        <v>584.4310367</v>
      </c>
      <c r="CV185" s="50">
        <f t="shared" si="94"/>
        <v>0</v>
      </c>
      <c r="CW185" s="50">
        <f t="shared" si="95"/>
        <v>0</v>
      </c>
      <c r="CX185" s="72">
        <f t="shared" si="96"/>
        <v>0</v>
      </c>
      <c r="CY185" s="72">
        <f t="shared" si="97"/>
        <v>0</v>
      </c>
      <c r="CZ185" s="72">
        <f t="shared" si="98"/>
        <v>0</v>
      </c>
      <c r="DA185" s="73">
        <f t="shared" si="99"/>
        <v>8.02205557</v>
      </c>
      <c r="DB185" s="73">
        <f t="shared" si="100"/>
        <v>0.1251929067</v>
      </c>
      <c r="DC185" s="74">
        <f t="shared" si="101"/>
        <v>1.004304455</v>
      </c>
      <c r="DD185" s="75">
        <f t="shared" si="102"/>
        <v>4.017217819</v>
      </c>
      <c r="DE185" s="75">
        <f t="shared" si="103"/>
        <v>0</v>
      </c>
      <c r="DF185" s="75">
        <f t="shared" si="104"/>
        <v>0</v>
      </c>
      <c r="DG185" s="75">
        <f t="shared" si="105"/>
        <v>4.017217819</v>
      </c>
      <c r="DH185" s="50">
        <f t="shared" ref="DH185:DJ185" si="3142">DH$1*AA185</f>
        <v>0</v>
      </c>
      <c r="DI185" s="50">
        <f t="shared" si="3142"/>
        <v>0</v>
      </c>
      <c r="DJ185" s="50">
        <f t="shared" si="3142"/>
        <v>0</v>
      </c>
      <c r="DK185" s="72">
        <f t="shared" si="107"/>
        <v>0</v>
      </c>
      <c r="DL185" s="72">
        <f t="shared" si="108"/>
        <v>0</v>
      </c>
      <c r="DM185" s="72">
        <f t="shared" si="109"/>
        <v>0</v>
      </c>
      <c r="DN185" s="73">
        <f t="shared" ref="DN185:DP185" si="3143">POWER(AE185,DN$1)</f>
        <v>2.001836278</v>
      </c>
      <c r="DO185" s="73">
        <f t="shared" si="3143"/>
        <v>5.266932591</v>
      </c>
      <c r="DP185" s="73">
        <f t="shared" si="3143"/>
        <v>0.1251929067</v>
      </c>
      <c r="DQ185" s="74">
        <f t="shared" si="111"/>
        <v>1.319976011</v>
      </c>
      <c r="DR185" s="75">
        <f t="shared" si="112"/>
        <v>-23.75956819</v>
      </c>
      <c r="DS185" s="75">
        <f t="shared" si="113"/>
        <v>0</v>
      </c>
      <c r="DT185" s="75">
        <f t="shared" si="114"/>
        <v>3.141592654</v>
      </c>
      <c r="DU185" s="75">
        <f t="shared" si="115"/>
        <v>23.75956819</v>
      </c>
      <c r="DV185" s="50">
        <f t="shared" si="116"/>
        <v>0</v>
      </c>
      <c r="DW185" s="72">
        <f t="shared" si="117"/>
        <v>0</v>
      </c>
      <c r="DX185" s="72">
        <f t="shared" si="118"/>
        <v>0</v>
      </c>
      <c r="DY185" s="72">
        <f t="shared" si="119"/>
        <v>0</v>
      </c>
      <c r="DZ185" s="73">
        <f t="shared" si="120"/>
        <v>0.01567326389</v>
      </c>
      <c r="EA185" s="74">
        <f t="shared" si="121"/>
        <v>0.01567326389</v>
      </c>
      <c r="EB185" s="75">
        <f t="shared" si="122"/>
        <v>0.423178125</v>
      </c>
      <c r="EC185" s="75">
        <f t="shared" si="123"/>
        <v>0</v>
      </c>
      <c r="ED185" s="75">
        <f t="shared" si="124"/>
        <v>0</v>
      </c>
      <c r="EE185" s="75">
        <f t="shared" si="125"/>
        <v>0.423178125</v>
      </c>
      <c r="EF185" s="76">
        <f t="shared" ref="EF185:EG185" si="3144">CH185+CR185+DD185+DR185+EB185</f>
        <v>453.9456976</v>
      </c>
      <c r="EG185" s="76">
        <f t="shared" si="3144"/>
        <v>0</v>
      </c>
      <c r="EH185" s="76">
        <f t="shared" si="127"/>
        <v>0</v>
      </c>
      <c r="EI185" s="77">
        <f t="shared" si="128"/>
        <v>453.9456976</v>
      </c>
      <c r="EJ185" s="50">
        <f t="shared" si="129"/>
        <v>0</v>
      </c>
      <c r="EK185" s="72">
        <f t="shared" si="130"/>
        <v>0</v>
      </c>
      <c r="EL185" s="72">
        <f t="shared" si="131"/>
        <v>0</v>
      </c>
      <c r="EM185" s="72">
        <f t="shared" si="132"/>
        <v>0</v>
      </c>
      <c r="EN185" s="73">
        <f t="shared" si="133"/>
        <v>21.30600145</v>
      </c>
      <c r="EO185" s="74">
        <f t="shared" si="134"/>
        <v>21.30600145</v>
      </c>
      <c r="EP185" s="75">
        <f t="shared" si="135"/>
        <v>110.709231</v>
      </c>
      <c r="EQ185" s="75">
        <f t="shared" si="136"/>
        <v>0</v>
      </c>
      <c r="ER185" s="75">
        <f t="shared" si="137"/>
        <v>0</v>
      </c>
      <c r="ES185" s="75">
        <f t="shared" si="138"/>
        <v>110.709231</v>
      </c>
      <c r="ET185" s="76">
        <f t="shared" ref="ET185:EU185" si="3145">BV185+EP185</f>
        <v>186.176742</v>
      </c>
      <c r="EU185" s="76">
        <f t="shared" si="3145"/>
        <v>0</v>
      </c>
      <c r="EV185" s="76">
        <f t="shared" si="140"/>
        <v>0</v>
      </c>
      <c r="EW185" s="77">
        <f t="shared" si="141"/>
        <v>186.176742</v>
      </c>
      <c r="EX185" s="50">
        <f t="shared" si="142"/>
        <v>0</v>
      </c>
      <c r="EY185" s="72">
        <f t="shared" si="143"/>
        <v>0</v>
      </c>
      <c r="EZ185" s="72">
        <f t="shared" si="144"/>
        <v>0</v>
      </c>
      <c r="FA185" s="72">
        <f t="shared" si="145"/>
        <v>0</v>
      </c>
      <c r="FB185" s="73">
        <f t="shared" si="146"/>
        <v>5.710074949</v>
      </c>
      <c r="FC185" s="74">
        <f t="shared" si="147"/>
        <v>5.710074949</v>
      </c>
      <c r="FD185" s="75">
        <f t="shared" si="148"/>
        <v>1.510696497</v>
      </c>
      <c r="FE185" s="75">
        <f t="shared" si="149"/>
        <v>0</v>
      </c>
      <c r="FF185" s="75">
        <f t="shared" si="150"/>
        <v>0</v>
      </c>
      <c r="FG185" s="75">
        <f t="shared" si="151"/>
        <v>1.510696497</v>
      </c>
      <c r="FH185" s="50">
        <f t="shared" si="152"/>
        <v>0</v>
      </c>
      <c r="FI185" s="72">
        <f t="shared" si="153"/>
        <v>0</v>
      </c>
      <c r="FJ185" s="72">
        <f t="shared" si="154"/>
        <v>0</v>
      </c>
      <c r="FK185" s="72">
        <f t="shared" si="155"/>
        <v>0</v>
      </c>
      <c r="FL185" s="73">
        <f t="shared" si="156"/>
        <v>4.007348483</v>
      </c>
      <c r="FM185" s="74">
        <f t="shared" si="157"/>
        <v>4.007348483</v>
      </c>
      <c r="FN185" s="75">
        <f t="shared" si="158"/>
        <v>-4.007348483</v>
      </c>
      <c r="FO185" s="75">
        <f t="shared" si="159"/>
        <v>0</v>
      </c>
      <c r="FP185" s="75">
        <f t="shared" si="160"/>
        <v>3.141592654</v>
      </c>
      <c r="FQ185" s="75">
        <f t="shared" si="161"/>
        <v>4.007348483</v>
      </c>
      <c r="FR185" s="76">
        <f t="shared" si="162"/>
        <v>11.79344929</v>
      </c>
      <c r="FS185" s="76">
        <f t="shared" si="163"/>
        <v>0</v>
      </c>
      <c r="FT185" s="76">
        <f t="shared" si="164"/>
        <v>0</v>
      </c>
      <c r="FU185" s="77">
        <f t="shared" si="165"/>
        <v>11.79344929</v>
      </c>
      <c r="FV185" s="50">
        <f t="shared" si="166"/>
        <v>0</v>
      </c>
      <c r="FW185" s="50">
        <f t="shared" si="167"/>
        <v>0</v>
      </c>
      <c r="FX185" s="72">
        <f t="shared" si="168"/>
        <v>0</v>
      </c>
      <c r="FY185" s="72">
        <f t="shared" si="169"/>
        <v>0</v>
      </c>
      <c r="FZ185" s="72">
        <f t="shared" si="170"/>
        <v>0</v>
      </c>
      <c r="GA185" s="73">
        <f t="shared" si="171"/>
        <v>11.79344929</v>
      </c>
      <c r="GB185" s="73">
        <f t="shared" si="172"/>
        <v>0.6619463288</v>
      </c>
      <c r="GC185" s="74">
        <f t="shared" si="173"/>
        <v>7.806630462</v>
      </c>
      <c r="GD185" s="75">
        <f t="shared" si="174"/>
        <v>0.8674033846</v>
      </c>
      <c r="GE185" s="75">
        <f t="shared" si="175"/>
        <v>0</v>
      </c>
      <c r="GF185" s="75">
        <f t="shared" si="176"/>
        <v>0</v>
      </c>
      <c r="GG185" s="75">
        <f t="shared" si="177"/>
        <v>0.8674033846</v>
      </c>
      <c r="GH185" s="78">
        <f t="shared" si="178"/>
        <v>-0.5</v>
      </c>
      <c r="GI185" s="78">
        <f t="shared" si="179"/>
        <v>-0.8660254038</v>
      </c>
      <c r="GJ185" s="78">
        <f t="shared" si="180"/>
        <v>-2.094395102</v>
      </c>
      <c r="GK185" s="78">
        <f t="shared" si="181"/>
        <v>1</v>
      </c>
      <c r="GL185" s="79">
        <f t="shared" si="182"/>
        <v>-0.5</v>
      </c>
      <c r="GM185" s="79">
        <f t="shared" si="183"/>
        <v>0.8660254038</v>
      </c>
      <c r="GN185" s="79">
        <f t="shared" si="184"/>
        <v>2.094395102</v>
      </c>
      <c r="GO185" s="79">
        <f t="shared" si="185"/>
        <v>1</v>
      </c>
      <c r="GP185" s="50">
        <f t="shared" si="186"/>
        <v>-2.094395102</v>
      </c>
      <c r="GQ185" s="50">
        <f t="shared" si="187"/>
        <v>0</v>
      </c>
      <c r="GR185" s="72">
        <f t="shared" si="188"/>
        <v>-2.094395102</v>
      </c>
      <c r="GS185" s="72">
        <f t="shared" si="189"/>
        <v>-2.094395102</v>
      </c>
      <c r="GT185" s="72">
        <f t="shared" si="190"/>
        <v>-2.094395102</v>
      </c>
      <c r="GU185" s="73">
        <f t="shared" si="191"/>
        <v>1</v>
      </c>
      <c r="GV185" s="73">
        <f t="shared" si="192"/>
        <v>1.510696497</v>
      </c>
      <c r="GW185" s="74">
        <f t="shared" si="193"/>
        <v>1.510696497</v>
      </c>
      <c r="GX185" s="75">
        <f t="shared" si="194"/>
        <v>-0.7553482484</v>
      </c>
      <c r="GY185" s="75">
        <f t="shared" si="195"/>
        <v>-1.308301544</v>
      </c>
      <c r="GZ185" s="75">
        <f t="shared" si="196"/>
        <v>-2.094395102</v>
      </c>
      <c r="HA185" s="75">
        <f t="shared" si="197"/>
        <v>1.510696497</v>
      </c>
      <c r="HB185" s="50">
        <f t="shared" si="198"/>
        <v>2.094395102</v>
      </c>
      <c r="HC185" s="50">
        <f t="shared" si="199"/>
        <v>0</v>
      </c>
      <c r="HD185" s="72">
        <f t="shared" si="200"/>
        <v>2.094395102</v>
      </c>
      <c r="HE185" s="72">
        <f t="shared" si="201"/>
        <v>2.094395102</v>
      </c>
      <c r="HF185" s="72">
        <f t="shared" si="202"/>
        <v>2.094395102</v>
      </c>
      <c r="HG185" s="73">
        <f t="shared" si="203"/>
        <v>1</v>
      </c>
      <c r="HH185" s="73">
        <f t="shared" si="204"/>
        <v>0.8674033846</v>
      </c>
      <c r="HI185" s="74">
        <f t="shared" si="205"/>
        <v>0.8674033846</v>
      </c>
      <c r="HJ185" s="75">
        <f t="shared" si="206"/>
        <v>-0.4337016923</v>
      </c>
      <c r="HK185" s="75">
        <f t="shared" si="207"/>
        <v>0.7511933664</v>
      </c>
      <c r="HL185" s="75">
        <f t="shared" si="208"/>
        <v>2.094395102</v>
      </c>
      <c r="HM185" s="75">
        <f t="shared" si="209"/>
        <v>0.8674033846</v>
      </c>
      <c r="HN185" s="50">
        <f t="shared" si="210"/>
        <v>2.094395102</v>
      </c>
      <c r="HO185" s="50">
        <f t="shared" si="211"/>
        <v>0</v>
      </c>
      <c r="HP185" s="72">
        <f t="shared" si="212"/>
        <v>2.094395102</v>
      </c>
      <c r="HQ185" s="72">
        <f t="shared" si="213"/>
        <v>2.094395102</v>
      </c>
      <c r="HR185" s="72">
        <f t="shared" si="214"/>
        <v>2.094395102</v>
      </c>
      <c r="HS185" s="73">
        <f t="shared" si="215"/>
        <v>1</v>
      </c>
      <c r="HT185" s="73">
        <f t="shared" si="216"/>
        <v>1.510696497</v>
      </c>
      <c r="HU185" s="74">
        <f t="shared" si="217"/>
        <v>1.510696497</v>
      </c>
      <c r="HV185" s="75">
        <f t="shared" si="218"/>
        <v>-0.7553482484</v>
      </c>
      <c r="HW185" s="75">
        <f t="shared" si="219"/>
        <v>1.308301544</v>
      </c>
      <c r="HX185" s="75">
        <f t="shared" si="220"/>
        <v>2.094395102</v>
      </c>
      <c r="HY185" s="75">
        <f t="shared" si="221"/>
        <v>1.510696497</v>
      </c>
      <c r="HZ185" s="50">
        <f t="shared" si="222"/>
        <v>-2.094395102</v>
      </c>
      <c r="IA185" s="50">
        <f t="shared" si="223"/>
        <v>0</v>
      </c>
      <c r="IB185" s="72">
        <f t="shared" si="224"/>
        <v>-2.094395102</v>
      </c>
      <c r="IC185" s="72">
        <f t="shared" si="225"/>
        <v>-2.094395102</v>
      </c>
      <c r="ID185" s="72">
        <f t="shared" si="226"/>
        <v>-2.094395102</v>
      </c>
      <c r="IE185" s="73">
        <f t="shared" si="227"/>
        <v>1</v>
      </c>
      <c r="IF185" s="73">
        <f t="shared" si="228"/>
        <v>0.8674033846</v>
      </c>
      <c r="IG185" s="74">
        <f t="shared" si="229"/>
        <v>0.8674033846</v>
      </c>
      <c r="IH185" s="75">
        <f t="shared" si="230"/>
        <v>-0.4337016923</v>
      </c>
      <c r="II185" s="75">
        <f t="shared" si="231"/>
        <v>-0.7511933664</v>
      </c>
      <c r="IJ185" s="75">
        <f t="shared" si="232"/>
        <v>-2.094395102</v>
      </c>
      <c r="IK185" s="75">
        <f t="shared" si="233"/>
        <v>0.8674033846</v>
      </c>
    </row>
    <row r="186" ht="12.75" customHeight="1">
      <c r="A186" s="80">
        <f>'Cubic Input'!P190</f>
        <v>0.1421007032</v>
      </c>
      <c r="B186" s="80">
        <f>'Cubic Input'!Q190</f>
        <v>0.08989481336</v>
      </c>
      <c r="C186" s="80">
        <f>'Cubic Input'!R190</f>
        <v>0.8253946584</v>
      </c>
      <c r="D186" s="80">
        <f>'Cubic Input'!S190</f>
        <v>-0.004823545154</v>
      </c>
      <c r="E186" s="80">
        <f t="shared" ref="E186:H186" si="3146">0</f>
        <v>0</v>
      </c>
      <c r="F186" s="80">
        <f t="shared" si="3146"/>
        <v>0</v>
      </c>
      <c r="G186" s="80">
        <f t="shared" si="3146"/>
        <v>0</v>
      </c>
      <c r="H186" s="81">
        <f t="shared" si="3146"/>
        <v>0</v>
      </c>
      <c r="I186" s="65">
        <f>'Cubic Input'!M190</f>
        <v>0.004717679081</v>
      </c>
      <c r="J186" s="66">
        <f t="shared" si="27"/>
        <v>0.005840176814</v>
      </c>
      <c r="K186" s="66">
        <f t="shared" si="28"/>
        <v>-0.3192268039</v>
      </c>
      <c r="L186" s="67">
        <f t="shared" si="29"/>
        <v>0.005840176814</v>
      </c>
      <c r="M186" s="67">
        <f t="shared" si="30"/>
        <v>0</v>
      </c>
      <c r="N186" s="68">
        <f t="shared" si="31"/>
        <v>-0.3192268039</v>
      </c>
      <c r="O186" s="68">
        <f t="shared" si="32"/>
        <v>-2.38963221</v>
      </c>
      <c r="P186" s="69">
        <f t="shared" si="33"/>
        <v>-0.3192268039</v>
      </c>
      <c r="Q186" s="69">
        <f t="shared" si="34"/>
        <v>2.38963221</v>
      </c>
      <c r="R186" s="70">
        <f t="shared" ref="R186:U186" si="3147">ATAN2(A186,E186)</f>
        <v>0</v>
      </c>
      <c r="S186" s="70">
        <f t="shared" si="3147"/>
        <v>0</v>
      </c>
      <c r="T186" s="70">
        <f t="shared" si="3147"/>
        <v>0</v>
      </c>
      <c r="U186" s="70">
        <f t="shared" si="3147"/>
        <v>3.141592654</v>
      </c>
      <c r="V186" s="70">
        <f t="shared" ref="V186:Y186" si="3148">SQRT(POWER(A186,2)+POWER(E186,2))</f>
        <v>0.1421007032</v>
      </c>
      <c r="W186" s="70">
        <f t="shared" si="3148"/>
        <v>0.08989481336</v>
      </c>
      <c r="X186" s="70">
        <f t="shared" si="3148"/>
        <v>0.8253946584</v>
      </c>
      <c r="Y186" s="70">
        <f t="shared" si="3148"/>
        <v>0.004823545154</v>
      </c>
      <c r="Z186" s="71">
        <f t="shared" ref="Z186:AC186" si="3149">R186-$R186</f>
        <v>0</v>
      </c>
      <c r="AA186" s="71">
        <f t="shared" si="3149"/>
        <v>0</v>
      </c>
      <c r="AB186" s="71">
        <f t="shared" si="3149"/>
        <v>0</v>
      </c>
      <c r="AC186" s="71">
        <f t="shared" si="3149"/>
        <v>3.141592654</v>
      </c>
      <c r="AD186" s="71">
        <f t="shared" ref="AD186:AG186" si="3150">V186/$V186</f>
        <v>1</v>
      </c>
      <c r="AE186" s="71">
        <f t="shared" si="3150"/>
        <v>0.6326134309</v>
      </c>
      <c r="AF186" s="71">
        <f t="shared" si="3150"/>
        <v>5.80851917</v>
      </c>
      <c r="AG186" s="71">
        <f t="shared" si="3150"/>
        <v>0.03394455514</v>
      </c>
      <c r="AH186" s="80">
        <f t="shared" ref="AH186:AK186" si="3151">AD186*COS(Z186)</f>
        <v>1</v>
      </c>
      <c r="AI186" s="80">
        <f t="shared" si="3151"/>
        <v>0.6326134309</v>
      </c>
      <c r="AJ186" s="80">
        <f t="shared" si="3151"/>
        <v>5.80851917</v>
      </c>
      <c r="AK186" s="80">
        <f t="shared" si="3151"/>
        <v>-0.03394455514</v>
      </c>
      <c r="AL186" s="80">
        <f t="shared" ref="AL186:AO186" si="3152">AD186*SIN(Z186)</f>
        <v>0</v>
      </c>
      <c r="AM186" s="80">
        <f t="shared" si="3152"/>
        <v>0</v>
      </c>
      <c r="AN186" s="80">
        <f t="shared" si="3152"/>
        <v>0</v>
      </c>
      <c r="AO186" s="80">
        <f t="shared" si="3152"/>
        <v>0</v>
      </c>
      <c r="AP186" s="50">
        <f t="shared" si="41"/>
        <v>0</v>
      </c>
      <c r="AQ186" s="72">
        <f t="shared" si="42"/>
        <v>0</v>
      </c>
      <c r="AR186" s="72">
        <f t="shared" si="43"/>
        <v>0</v>
      </c>
      <c r="AS186" s="72">
        <f t="shared" si="44"/>
        <v>0</v>
      </c>
      <c r="AT186" s="73">
        <f t="shared" si="45"/>
        <v>0.2531717388</v>
      </c>
      <c r="AU186" s="74">
        <f t="shared" si="46"/>
        <v>0.2531717388</v>
      </c>
      <c r="AV186" s="75">
        <f t="shared" si="47"/>
        <v>-0.5063434776</v>
      </c>
      <c r="AW186" s="75">
        <f t="shared" si="48"/>
        <v>0</v>
      </c>
      <c r="AX186" s="75">
        <f t="shared" si="49"/>
        <v>3.141592654</v>
      </c>
      <c r="AY186" s="75">
        <f t="shared" si="50"/>
        <v>0.5063434776</v>
      </c>
      <c r="AZ186" s="50">
        <f t="shared" ref="AZ186:BA186" si="3153">AZ$1*AA186</f>
        <v>0</v>
      </c>
      <c r="BA186" s="50">
        <f t="shared" si="3153"/>
        <v>0</v>
      </c>
      <c r="BB186" s="72">
        <f t="shared" si="52"/>
        <v>0</v>
      </c>
      <c r="BC186" s="72">
        <f t="shared" si="53"/>
        <v>0</v>
      </c>
      <c r="BD186" s="72">
        <f t="shared" si="54"/>
        <v>0</v>
      </c>
      <c r="BE186" s="73">
        <f t="shared" ref="BE186:BF186" si="3154">POWER(AE186,BE$1)</f>
        <v>0.6326134309</v>
      </c>
      <c r="BF186" s="73">
        <f t="shared" si="3154"/>
        <v>5.80851917</v>
      </c>
      <c r="BG186" s="74">
        <f t="shared" si="56"/>
        <v>3.674547241</v>
      </c>
      <c r="BH186" s="75">
        <f t="shared" si="57"/>
        <v>33.07092517</v>
      </c>
      <c r="BI186" s="75">
        <f t="shared" si="58"/>
        <v>0</v>
      </c>
      <c r="BJ186" s="75">
        <f t="shared" si="59"/>
        <v>0</v>
      </c>
      <c r="BK186" s="75">
        <f t="shared" si="60"/>
        <v>33.07092517</v>
      </c>
      <c r="BL186" s="50">
        <f t="shared" si="61"/>
        <v>3.141592654</v>
      </c>
      <c r="BM186" s="72">
        <f t="shared" si="62"/>
        <v>3.141592654</v>
      </c>
      <c r="BN186" s="72">
        <f t="shared" si="63"/>
        <v>3.141592654</v>
      </c>
      <c r="BO186" s="72">
        <f t="shared" si="64"/>
        <v>3.141592654</v>
      </c>
      <c r="BP186" s="73">
        <f t="shared" si="65"/>
        <v>0.03394455514</v>
      </c>
      <c r="BQ186" s="74">
        <f t="shared" si="66"/>
        <v>0.03394455514</v>
      </c>
      <c r="BR186" s="75">
        <f t="shared" si="67"/>
        <v>0.9165029888</v>
      </c>
      <c r="BS186" s="75">
        <f t="shared" si="68"/>
        <v>0</v>
      </c>
      <c r="BT186" s="75">
        <f t="shared" si="69"/>
        <v>0</v>
      </c>
      <c r="BU186" s="75">
        <f t="shared" si="70"/>
        <v>0.9165029888</v>
      </c>
      <c r="BV186" s="76">
        <f t="shared" ref="BV186:BW186" si="3155">AV186+BH186+BR186</f>
        <v>33.48108468</v>
      </c>
      <c r="BW186" s="76">
        <f t="shared" si="3155"/>
        <v>0</v>
      </c>
      <c r="BX186" s="76">
        <f t="shared" si="72"/>
        <v>0</v>
      </c>
      <c r="BY186" s="77">
        <f t="shared" si="73"/>
        <v>33.48108468</v>
      </c>
      <c r="BZ186" s="50">
        <f t="shared" ref="BZ186:CA186" si="3156">BZ$1*AA186</f>
        <v>0</v>
      </c>
      <c r="CA186" s="50">
        <f t="shared" si="3156"/>
        <v>0</v>
      </c>
      <c r="CB186" s="72">
        <f t="shared" si="75"/>
        <v>0</v>
      </c>
      <c r="CC186" s="72">
        <f t="shared" si="76"/>
        <v>0</v>
      </c>
      <c r="CD186" s="72">
        <f t="shared" si="77"/>
        <v>0</v>
      </c>
      <c r="CE186" s="73">
        <f t="shared" ref="CE186:CF186" si="3157">POWER(AE186,CE$1)</f>
        <v>0.400199753</v>
      </c>
      <c r="CF186" s="73">
        <f t="shared" si="3157"/>
        <v>33.73889495</v>
      </c>
      <c r="CG186" s="74">
        <f t="shared" si="79"/>
        <v>13.50229743</v>
      </c>
      <c r="CH186" s="75">
        <f t="shared" si="80"/>
        <v>-13.50229743</v>
      </c>
      <c r="CI186" s="75">
        <f t="shared" si="81"/>
        <v>0</v>
      </c>
      <c r="CJ186" s="75">
        <f t="shared" si="82"/>
        <v>3.141592654</v>
      </c>
      <c r="CK186" s="75">
        <f t="shared" si="83"/>
        <v>13.50229743</v>
      </c>
      <c r="CL186" s="50">
        <f t="shared" si="84"/>
        <v>0</v>
      </c>
      <c r="CM186" s="72">
        <f t="shared" si="85"/>
        <v>0</v>
      </c>
      <c r="CN186" s="72">
        <f t="shared" si="86"/>
        <v>0</v>
      </c>
      <c r="CO186" s="72">
        <f t="shared" si="87"/>
        <v>0</v>
      </c>
      <c r="CP186" s="73">
        <f t="shared" si="88"/>
        <v>195.9730181</v>
      </c>
      <c r="CQ186" s="74">
        <f t="shared" si="89"/>
        <v>195.9730181</v>
      </c>
      <c r="CR186" s="75">
        <f t="shared" si="90"/>
        <v>783.8920725</v>
      </c>
      <c r="CS186" s="75">
        <f t="shared" si="91"/>
        <v>0</v>
      </c>
      <c r="CT186" s="75">
        <f t="shared" si="92"/>
        <v>0</v>
      </c>
      <c r="CU186" s="75">
        <f t="shared" si="93"/>
        <v>783.8920725</v>
      </c>
      <c r="CV186" s="50">
        <f t="shared" si="94"/>
        <v>0</v>
      </c>
      <c r="CW186" s="50">
        <f t="shared" si="95"/>
        <v>3.141592654</v>
      </c>
      <c r="CX186" s="72">
        <f t="shared" si="96"/>
        <v>3.141592654</v>
      </c>
      <c r="CY186" s="72">
        <f t="shared" si="97"/>
        <v>3.141592654</v>
      </c>
      <c r="CZ186" s="72">
        <f t="shared" si="98"/>
        <v>3.141592654</v>
      </c>
      <c r="DA186" s="73">
        <f t="shared" si="99"/>
        <v>0.2531717388</v>
      </c>
      <c r="DB186" s="73">
        <f t="shared" si="100"/>
        <v>0.03394455514</v>
      </c>
      <c r="DC186" s="74">
        <f t="shared" si="101"/>
        <v>0.008593802049</v>
      </c>
      <c r="DD186" s="75">
        <f t="shared" si="102"/>
        <v>-0.0343752082</v>
      </c>
      <c r="DE186" s="75">
        <f t="shared" si="103"/>
        <v>0</v>
      </c>
      <c r="DF186" s="75">
        <f t="shared" si="104"/>
        <v>3.141592654</v>
      </c>
      <c r="DG186" s="75">
        <f t="shared" si="105"/>
        <v>0.0343752082</v>
      </c>
      <c r="DH186" s="50">
        <f t="shared" ref="DH186:DJ186" si="3158">DH$1*AA186</f>
        <v>0</v>
      </c>
      <c r="DI186" s="50">
        <f t="shared" si="3158"/>
        <v>0</v>
      </c>
      <c r="DJ186" s="50">
        <f t="shared" si="3158"/>
        <v>3.141592654</v>
      </c>
      <c r="DK186" s="72">
        <f t="shared" si="107"/>
        <v>3.141592654</v>
      </c>
      <c r="DL186" s="72">
        <f t="shared" si="108"/>
        <v>3.141592654</v>
      </c>
      <c r="DM186" s="72">
        <f t="shared" si="109"/>
        <v>3.141592654</v>
      </c>
      <c r="DN186" s="73">
        <f t="shared" ref="DN186:DP186" si="3159">POWER(AE186,DN$1)</f>
        <v>0.6326134309</v>
      </c>
      <c r="DO186" s="73">
        <f t="shared" si="3159"/>
        <v>5.80851917</v>
      </c>
      <c r="DP186" s="73">
        <f t="shared" si="3159"/>
        <v>0.03394455514</v>
      </c>
      <c r="DQ186" s="74">
        <f t="shared" si="111"/>
        <v>0.1247308714</v>
      </c>
      <c r="DR186" s="75">
        <f t="shared" si="112"/>
        <v>2.245155686</v>
      </c>
      <c r="DS186" s="75">
        <f t="shared" si="113"/>
        <v>0</v>
      </c>
      <c r="DT186" s="75">
        <f t="shared" si="114"/>
        <v>0</v>
      </c>
      <c r="DU186" s="75">
        <f t="shared" si="115"/>
        <v>2.245155686</v>
      </c>
      <c r="DV186" s="50">
        <f t="shared" si="116"/>
        <v>6.283185307</v>
      </c>
      <c r="DW186" s="72">
        <f t="shared" si="117"/>
        <v>6.283185307</v>
      </c>
      <c r="DX186" s="72">
        <f t="shared" si="118"/>
        <v>0</v>
      </c>
      <c r="DY186" s="72">
        <f t="shared" si="119"/>
        <v>0</v>
      </c>
      <c r="DZ186" s="73">
        <f t="shared" si="120"/>
        <v>0.001152232824</v>
      </c>
      <c r="EA186" s="74">
        <f t="shared" si="121"/>
        <v>0.001152232824</v>
      </c>
      <c r="EB186" s="75">
        <f t="shared" si="122"/>
        <v>0.03111028624</v>
      </c>
      <c r="EC186" s="75">
        <f t="shared" si="123"/>
        <v>0</v>
      </c>
      <c r="ED186" s="75">
        <f t="shared" si="124"/>
        <v>0</v>
      </c>
      <c r="EE186" s="75">
        <f t="shared" si="125"/>
        <v>0.03111028624</v>
      </c>
      <c r="EF186" s="76">
        <f t="shared" ref="EF186:EG186" si="3160">CH186+CR186+DD186+DR186+EB186</f>
        <v>772.6316658</v>
      </c>
      <c r="EG186" s="76">
        <f t="shared" si="3160"/>
        <v>0</v>
      </c>
      <c r="EH186" s="76">
        <f t="shared" si="127"/>
        <v>0</v>
      </c>
      <c r="EI186" s="77">
        <f t="shared" si="128"/>
        <v>772.6316658</v>
      </c>
      <c r="EJ186" s="50">
        <f t="shared" si="129"/>
        <v>0</v>
      </c>
      <c r="EK186" s="72">
        <f t="shared" si="130"/>
        <v>0</v>
      </c>
      <c r="EL186" s="72">
        <f t="shared" si="131"/>
        <v>0</v>
      </c>
      <c r="EM186" s="72">
        <f t="shared" si="132"/>
        <v>0</v>
      </c>
      <c r="EN186" s="73">
        <f t="shared" si="133"/>
        <v>27.79625273</v>
      </c>
      <c r="EO186" s="74">
        <f t="shared" si="134"/>
        <v>27.79625273</v>
      </c>
      <c r="EP186" s="75">
        <f t="shared" si="135"/>
        <v>144.433566</v>
      </c>
      <c r="EQ186" s="75">
        <f t="shared" si="136"/>
        <v>0</v>
      </c>
      <c r="ER186" s="75">
        <f t="shared" si="137"/>
        <v>0</v>
      </c>
      <c r="ES186" s="75">
        <f t="shared" si="138"/>
        <v>144.433566</v>
      </c>
      <c r="ET186" s="76">
        <f t="shared" ref="ET186:EU186" si="3161">BV186+EP186</f>
        <v>177.9146506</v>
      </c>
      <c r="EU186" s="76">
        <f t="shared" si="3161"/>
        <v>0</v>
      </c>
      <c r="EV186" s="76">
        <f t="shared" si="140"/>
        <v>0</v>
      </c>
      <c r="EW186" s="77">
        <f t="shared" si="141"/>
        <v>177.9146506</v>
      </c>
      <c r="EX186" s="50">
        <f t="shared" si="142"/>
        <v>0</v>
      </c>
      <c r="EY186" s="72">
        <f t="shared" si="143"/>
        <v>0</v>
      </c>
      <c r="EZ186" s="72">
        <f t="shared" si="144"/>
        <v>0</v>
      </c>
      <c r="FA186" s="72">
        <f t="shared" si="145"/>
        <v>0</v>
      </c>
      <c r="FB186" s="73">
        <f t="shared" si="146"/>
        <v>5.624327103</v>
      </c>
      <c r="FC186" s="74">
        <f t="shared" si="147"/>
        <v>5.624327103</v>
      </c>
      <c r="FD186" s="75">
        <f t="shared" si="148"/>
        <v>1.48801046</v>
      </c>
      <c r="FE186" s="75">
        <f t="shared" si="149"/>
        <v>0</v>
      </c>
      <c r="FF186" s="75">
        <f t="shared" si="150"/>
        <v>0</v>
      </c>
      <c r="FG186" s="75">
        <f t="shared" si="151"/>
        <v>1.48801046</v>
      </c>
      <c r="FH186" s="50">
        <f t="shared" si="152"/>
        <v>0</v>
      </c>
      <c r="FI186" s="72">
        <f t="shared" si="153"/>
        <v>0</v>
      </c>
      <c r="FJ186" s="72">
        <f t="shared" si="154"/>
        <v>0</v>
      </c>
      <c r="FK186" s="72">
        <f t="shared" si="155"/>
        <v>0</v>
      </c>
      <c r="FL186" s="73">
        <f t="shared" si="156"/>
        <v>0.400199753</v>
      </c>
      <c r="FM186" s="74">
        <f t="shared" si="157"/>
        <v>0.400199753</v>
      </c>
      <c r="FN186" s="75">
        <f t="shared" si="158"/>
        <v>-0.400199753</v>
      </c>
      <c r="FO186" s="75">
        <f t="shared" si="159"/>
        <v>0</v>
      </c>
      <c r="FP186" s="75">
        <f t="shared" si="160"/>
        <v>3.141592654</v>
      </c>
      <c r="FQ186" s="75">
        <f t="shared" si="161"/>
        <v>0.400199753</v>
      </c>
      <c r="FR186" s="76">
        <f t="shared" si="162"/>
        <v>17.02535776</v>
      </c>
      <c r="FS186" s="76">
        <f t="shared" si="163"/>
        <v>0</v>
      </c>
      <c r="FT186" s="76">
        <f t="shared" si="164"/>
        <v>0</v>
      </c>
      <c r="FU186" s="77">
        <f t="shared" si="165"/>
        <v>17.02535776</v>
      </c>
      <c r="FV186" s="50">
        <f t="shared" si="166"/>
        <v>0</v>
      </c>
      <c r="FW186" s="50">
        <f t="shared" si="167"/>
        <v>0</v>
      </c>
      <c r="FX186" s="72">
        <f t="shared" si="168"/>
        <v>0</v>
      </c>
      <c r="FY186" s="72">
        <f t="shared" si="169"/>
        <v>0</v>
      </c>
      <c r="FZ186" s="72">
        <f t="shared" si="170"/>
        <v>0</v>
      </c>
      <c r="GA186" s="73">
        <f t="shared" si="171"/>
        <v>17.02535776</v>
      </c>
      <c r="GB186" s="73">
        <f t="shared" si="172"/>
        <v>0.6720382866</v>
      </c>
      <c r="GC186" s="74">
        <f t="shared" si="173"/>
        <v>11.44169226</v>
      </c>
      <c r="GD186" s="75">
        <f t="shared" si="174"/>
        <v>1.27129914</v>
      </c>
      <c r="GE186" s="75">
        <f t="shared" si="175"/>
        <v>0</v>
      </c>
      <c r="GF186" s="75">
        <f t="shared" si="176"/>
        <v>0</v>
      </c>
      <c r="GG186" s="75">
        <f t="shared" si="177"/>
        <v>1.27129914</v>
      </c>
      <c r="GH186" s="78">
        <f t="shared" si="178"/>
        <v>-0.5</v>
      </c>
      <c r="GI186" s="78">
        <f t="shared" si="179"/>
        <v>-0.8660254038</v>
      </c>
      <c r="GJ186" s="78">
        <f t="shared" si="180"/>
        <v>-2.094395102</v>
      </c>
      <c r="GK186" s="78">
        <f t="shared" si="181"/>
        <v>1</v>
      </c>
      <c r="GL186" s="79">
        <f t="shared" si="182"/>
        <v>-0.5</v>
      </c>
      <c r="GM186" s="79">
        <f t="shared" si="183"/>
        <v>0.8660254038</v>
      </c>
      <c r="GN186" s="79">
        <f t="shared" si="184"/>
        <v>2.094395102</v>
      </c>
      <c r="GO186" s="79">
        <f t="shared" si="185"/>
        <v>1</v>
      </c>
      <c r="GP186" s="50">
        <f t="shared" si="186"/>
        <v>-2.094395102</v>
      </c>
      <c r="GQ186" s="50">
        <f t="shared" si="187"/>
        <v>0</v>
      </c>
      <c r="GR186" s="72">
        <f t="shared" si="188"/>
        <v>-2.094395102</v>
      </c>
      <c r="GS186" s="72">
        <f t="shared" si="189"/>
        <v>-2.094395102</v>
      </c>
      <c r="GT186" s="72">
        <f t="shared" si="190"/>
        <v>-2.094395102</v>
      </c>
      <c r="GU186" s="73">
        <f t="shared" si="191"/>
        <v>1</v>
      </c>
      <c r="GV186" s="73">
        <f t="shared" si="192"/>
        <v>1.48801046</v>
      </c>
      <c r="GW186" s="74">
        <f t="shared" si="193"/>
        <v>1.48801046</v>
      </c>
      <c r="GX186" s="75">
        <f t="shared" si="194"/>
        <v>-0.74400523</v>
      </c>
      <c r="GY186" s="75">
        <f t="shared" si="195"/>
        <v>-1.288654859</v>
      </c>
      <c r="GZ186" s="75">
        <f t="shared" si="196"/>
        <v>-2.094395102</v>
      </c>
      <c r="HA186" s="75">
        <f t="shared" si="197"/>
        <v>1.48801046</v>
      </c>
      <c r="HB186" s="50">
        <f t="shared" si="198"/>
        <v>2.094395102</v>
      </c>
      <c r="HC186" s="50">
        <f t="shared" si="199"/>
        <v>0</v>
      </c>
      <c r="HD186" s="72">
        <f t="shared" si="200"/>
        <v>2.094395102</v>
      </c>
      <c r="HE186" s="72">
        <f t="shared" si="201"/>
        <v>2.094395102</v>
      </c>
      <c r="HF186" s="72">
        <f t="shared" si="202"/>
        <v>2.094395102</v>
      </c>
      <c r="HG186" s="73">
        <f t="shared" si="203"/>
        <v>1</v>
      </c>
      <c r="HH186" s="73">
        <f t="shared" si="204"/>
        <v>1.27129914</v>
      </c>
      <c r="HI186" s="74">
        <f t="shared" si="205"/>
        <v>1.27129914</v>
      </c>
      <c r="HJ186" s="75">
        <f t="shared" si="206"/>
        <v>-0.6356495698</v>
      </c>
      <c r="HK186" s="75">
        <f t="shared" si="207"/>
        <v>1.100977351</v>
      </c>
      <c r="HL186" s="75">
        <f t="shared" si="208"/>
        <v>2.094395102</v>
      </c>
      <c r="HM186" s="75">
        <f t="shared" si="209"/>
        <v>1.27129914</v>
      </c>
      <c r="HN186" s="50">
        <f t="shared" si="210"/>
        <v>2.094395102</v>
      </c>
      <c r="HO186" s="50">
        <f t="shared" si="211"/>
        <v>0</v>
      </c>
      <c r="HP186" s="72">
        <f t="shared" si="212"/>
        <v>2.094395102</v>
      </c>
      <c r="HQ186" s="72">
        <f t="shared" si="213"/>
        <v>2.094395102</v>
      </c>
      <c r="HR186" s="72">
        <f t="shared" si="214"/>
        <v>2.094395102</v>
      </c>
      <c r="HS186" s="73">
        <f t="shared" si="215"/>
        <v>1</v>
      </c>
      <c r="HT186" s="73">
        <f t="shared" si="216"/>
        <v>1.48801046</v>
      </c>
      <c r="HU186" s="74">
        <f t="shared" si="217"/>
        <v>1.48801046</v>
      </c>
      <c r="HV186" s="75">
        <f t="shared" si="218"/>
        <v>-0.74400523</v>
      </c>
      <c r="HW186" s="75">
        <f t="shared" si="219"/>
        <v>1.288654859</v>
      </c>
      <c r="HX186" s="75">
        <f t="shared" si="220"/>
        <v>2.094395102</v>
      </c>
      <c r="HY186" s="75">
        <f t="shared" si="221"/>
        <v>1.48801046</v>
      </c>
      <c r="HZ186" s="50">
        <f t="shared" si="222"/>
        <v>-2.094395102</v>
      </c>
      <c r="IA186" s="50">
        <f t="shared" si="223"/>
        <v>0</v>
      </c>
      <c r="IB186" s="72">
        <f t="shared" si="224"/>
        <v>-2.094395102</v>
      </c>
      <c r="IC186" s="72">
        <f t="shared" si="225"/>
        <v>-2.094395102</v>
      </c>
      <c r="ID186" s="72">
        <f t="shared" si="226"/>
        <v>-2.094395102</v>
      </c>
      <c r="IE186" s="73">
        <f t="shared" si="227"/>
        <v>1</v>
      </c>
      <c r="IF186" s="73">
        <f t="shared" si="228"/>
        <v>1.27129914</v>
      </c>
      <c r="IG186" s="74">
        <f t="shared" si="229"/>
        <v>1.27129914</v>
      </c>
      <c r="IH186" s="75">
        <f t="shared" si="230"/>
        <v>-0.6356495698</v>
      </c>
      <c r="II186" s="75">
        <f t="shared" si="231"/>
        <v>-1.100977351</v>
      </c>
      <c r="IJ186" s="75">
        <f t="shared" si="232"/>
        <v>-2.094395102</v>
      </c>
      <c r="IK186" s="75">
        <f t="shared" si="233"/>
        <v>1.27129914</v>
      </c>
    </row>
    <row r="187" ht="12.75" customHeight="1">
      <c r="A187" s="80">
        <f>'Cubic Input'!P191</f>
        <v>0.1421007032</v>
      </c>
      <c r="B187" s="80">
        <f>'Cubic Input'!Q191</f>
        <v>-0.1140637521</v>
      </c>
      <c r="C187" s="80">
        <f>'Cubic Input'!R191</f>
        <v>0.8706127701</v>
      </c>
      <c r="D187" s="80">
        <f>'Cubic Input'!S191</f>
        <v>-0.01904852084</v>
      </c>
      <c r="E187" s="80">
        <f t="shared" ref="E187:H187" si="3162">0</f>
        <v>0</v>
      </c>
      <c r="F187" s="80">
        <f t="shared" si="3162"/>
        <v>0</v>
      </c>
      <c r="G187" s="80">
        <f t="shared" si="3162"/>
        <v>0</v>
      </c>
      <c r="H187" s="81">
        <f t="shared" si="3162"/>
        <v>0</v>
      </c>
      <c r="I187" s="65">
        <f>'Cubic Input'!M191</f>
        <v>0.02176042025</v>
      </c>
      <c r="J187" s="66">
        <f t="shared" si="27"/>
        <v>0.02194078777</v>
      </c>
      <c r="K187" s="66">
        <f t="shared" si="28"/>
        <v>0.390377909</v>
      </c>
      <c r="L187" s="67">
        <f t="shared" si="29"/>
        <v>0.02194078777</v>
      </c>
      <c r="M187" s="67">
        <f t="shared" si="30"/>
        <v>0</v>
      </c>
      <c r="N187" s="68">
        <f t="shared" si="31"/>
        <v>0.390377909</v>
      </c>
      <c r="O187" s="68">
        <f t="shared" si="32"/>
        <v>-2.44073874</v>
      </c>
      <c r="P187" s="69">
        <f t="shared" si="33"/>
        <v>0.390377909</v>
      </c>
      <c r="Q187" s="69">
        <f t="shared" si="34"/>
        <v>2.44073874</v>
      </c>
      <c r="R187" s="70">
        <f t="shared" ref="R187:U187" si="3163">ATAN2(A187,E187)</f>
        <v>0</v>
      </c>
      <c r="S187" s="70">
        <f t="shared" si="3163"/>
        <v>3.141592654</v>
      </c>
      <c r="T187" s="70">
        <f t="shared" si="3163"/>
        <v>0</v>
      </c>
      <c r="U187" s="70">
        <f t="shared" si="3163"/>
        <v>3.141592654</v>
      </c>
      <c r="V187" s="70">
        <f t="shared" ref="V187:Y187" si="3164">SQRT(POWER(A187,2)+POWER(E187,2))</f>
        <v>0.1421007032</v>
      </c>
      <c r="W187" s="70">
        <f t="shared" si="3164"/>
        <v>0.1140637521</v>
      </c>
      <c r="X187" s="70">
        <f t="shared" si="3164"/>
        <v>0.8706127701</v>
      </c>
      <c r="Y187" s="70">
        <f t="shared" si="3164"/>
        <v>0.01904852084</v>
      </c>
      <c r="Z187" s="71">
        <f t="shared" ref="Z187:AC187" si="3165">R187-$R187</f>
        <v>0</v>
      </c>
      <c r="AA187" s="71">
        <f t="shared" si="3165"/>
        <v>3.141592654</v>
      </c>
      <c r="AB187" s="71">
        <f t="shared" si="3165"/>
        <v>0</v>
      </c>
      <c r="AC187" s="71">
        <f t="shared" si="3165"/>
        <v>3.141592654</v>
      </c>
      <c r="AD187" s="71">
        <f t="shared" ref="AD187:AG187" si="3166">V187/$V187</f>
        <v>1</v>
      </c>
      <c r="AE187" s="71">
        <f t="shared" si="3166"/>
        <v>0.8026966058</v>
      </c>
      <c r="AF187" s="71">
        <f t="shared" si="3166"/>
        <v>6.126730908</v>
      </c>
      <c r="AG187" s="71">
        <f t="shared" si="3166"/>
        <v>0.1340494481</v>
      </c>
      <c r="AH187" s="80">
        <f t="shared" ref="AH187:AK187" si="3167">AD187*COS(Z187)</f>
        <v>1</v>
      </c>
      <c r="AI187" s="80">
        <f t="shared" si="3167"/>
        <v>-0.8026966058</v>
      </c>
      <c r="AJ187" s="80">
        <f t="shared" si="3167"/>
        <v>6.126730908</v>
      </c>
      <c r="AK187" s="80">
        <f t="shared" si="3167"/>
        <v>-0.1340494481</v>
      </c>
      <c r="AL187" s="80">
        <f t="shared" ref="AL187:AO187" si="3168">AD187*SIN(Z187)</f>
        <v>0</v>
      </c>
      <c r="AM187" s="80">
        <f t="shared" si="3168"/>
        <v>0</v>
      </c>
      <c r="AN187" s="80">
        <f t="shared" si="3168"/>
        <v>0</v>
      </c>
      <c r="AO187" s="80">
        <f t="shared" si="3168"/>
        <v>0</v>
      </c>
      <c r="AP187" s="50">
        <f t="shared" si="41"/>
        <v>9.424777961</v>
      </c>
      <c r="AQ187" s="72">
        <f t="shared" si="42"/>
        <v>9.424777961</v>
      </c>
      <c r="AR187" s="72">
        <f t="shared" si="43"/>
        <v>3.141592654</v>
      </c>
      <c r="AS187" s="72">
        <f t="shared" si="44"/>
        <v>3.141592654</v>
      </c>
      <c r="AT187" s="73">
        <f t="shared" si="45"/>
        <v>0.5171949548</v>
      </c>
      <c r="AU187" s="74">
        <f t="shared" si="46"/>
        <v>0.5171949548</v>
      </c>
      <c r="AV187" s="75">
        <f t="shared" si="47"/>
        <v>1.03438991</v>
      </c>
      <c r="AW187" s="75">
        <f t="shared" si="48"/>
        <v>0</v>
      </c>
      <c r="AX187" s="75">
        <f t="shared" si="49"/>
        <v>0</v>
      </c>
      <c r="AY187" s="75">
        <f t="shared" si="50"/>
        <v>1.03438991</v>
      </c>
      <c r="AZ187" s="50">
        <f t="shared" ref="AZ187:BA187" si="3169">AZ$1*AA187</f>
        <v>3.141592654</v>
      </c>
      <c r="BA187" s="50">
        <f t="shared" si="3169"/>
        <v>0</v>
      </c>
      <c r="BB187" s="72">
        <f t="shared" si="52"/>
        <v>3.141592654</v>
      </c>
      <c r="BC187" s="72">
        <f t="shared" si="53"/>
        <v>3.141592654</v>
      </c>
      <c r="BD187" s="72">
        <f t="shared" si="54"/>
        <v>3.141592654</v>
      </c>
      <c r="BE187" s="73">
        <f t="shared" ref="BE187:BF187" si="3170">POWER(AE187,BE$1)</f>
        <v>0.8026966058</v>
      </c>
      <c r="BF187" s="73">
        <f t="shared" si="3170"/>
        <v>6.126730908</v>
      </c>
      <c r="BG187" s="74">
        <f t="shared" si="56"/>
        <v>4.917906105</v>
      </c>
      <c r="BH187" s="75">
        <f t="shared" si="57"/>
        <v>-44.26115494</v>
      </c>
      <c r="BI187" s="75">
        <f t="shared" si="58"/>
        <v>0</v>
      </c>
      <c r="BJ187" s="75">
        <f t="shared" si="59"/>
        <v>3.141592654</v>
      </c>
      <c r="BK187" s="75">
        <f t="shared" si="60"/>
        <v>44.26115494</v>
      </c>
      <c r="BL187" s="50">
        <f t="shared" si="61"/>
        <v>3.141592654</v>
      </c>
      <c r="BM187" s="72">
        <f t="shared" si="62"/>
        <v>3.141592654</v>
      </c>
      <c r="BN187" s="72">
        <f t="shared" si="63"/>
        <v>3.141592654</v>
      </c>
      <c r="BO187" s="72">
        <f t="shared" si="64"/>
        <v>3.141592654</v>
      </c>
      <c r="BP187" s="73">
        <f t="shared" si="65"/>
        <v>0.1340494481</v>
      </c>
      <c r="BQ187" s="74">
        <f t="shared" si="66"/>
        <v>0.1340494481</v>
      </c>
      <c r="BR187" s="75">
        <f t="shared" si="67"/>
        <v>3.6193351</v>
      </c>
      <c r="BS187" s="75">
        <f t="shared" si="68"/>
        <v>0</v>
      </c>
      <c r="BT187" s="75">
        <f t="shared" si="69"/>
        <v>0</v>
      </c>
      <c r="BU187" s="75">
        <f t="shared" si="70"/>
        <v>3.6193351</v>
      </c>
      <c r="BV187" s="76">
        <f t="shared" ref="BV187:BW187" si="3171">AV187+BH187+BR187</f>
        <v>-39.60742993</v>
      </c>
      <c r="BW187" s="76">
        <f t="shared" si="3171"/>
        <v>0</v>
      </c>
      <c r="BX187" s="76">
        <f t="shared" si="72"/>
        <v>3.141592654</v>
      </c>
      <c r="BY187" s="77">
        <f t="shared" si="73"/>
        <v>39.60742993</v>
      </c>
      <c r="BZ187" s="50">
        <f t="shared" ref="BZ187:CA187" si="3172">BZ$1*AA187</f>
        <v>6.283185307</v>
      </c>
      <c r="CA187" s="50">
        <f t="shared" si="3172"/>
        <v>0</v>
      </c>
      <c r="CB187" s="72">
        <f t="shared" si="75"/>
        <v>6.283185307</v>
      </c>
      <c r="CC187" s="72">
        <f t="shared" si="76"/>
        <v>0</v>
      </c>
      <c r="CD187" s="72">
        <f t="shared" si="77"/>
        <v>0</v>
      </c>
      <c r="CE187" s="73">
        <f t="shared" ref="CE187:CF187" si="3173">POWER(AE187,CE$1)</f>
        <v>0.644321841</v>
      </c>
      <c r="CF187" s="73">
        <f t="shared" si="3173"/>
        <v>37.53683162</v>
      </c>
      <c r="CG187" s="74">
        <f t="shared" si="79"/>
        <v>24.18580046</v>
      </c>
      <c r="CH187" s="75">
        <f t="shared" si="80"/>
        <v>-24.18580046</v>
      </c>
      <c r="CI187" s="75">
        <f t="shared" si="81"/>
        <v>0</v>
      </c>
      <c r="CJ187" s="75">
        <f t="shared" si="82"/>
        <v>3.141592654</v>
      </c>
      <c r="CK187" s="75">
        <f t="shared" si="83"/>
        <v>24.18580046</v>
      </c>
      <c r="CL187" s="50">
        <f t="shared" si="84"/>
        <v>0</v>
      </c>
      <c r="CM187" s="72">
        <f t="shared" si="85"/>
        <v>0</v>
      </c>
      <c r="CN187" s="72">
        <f t="shared" si="86"/>
        <v>0</v>
      </c>
      <c r="CO187" s="72">
        <f t="shared" si="87"/>
        <v>0</v>
      </c>
      <c r="CP187" s="73">
        <f t="shared" si="88"/>
        <v>229.9780665</v>
      </c>
      <c r="CQ187" s="74">
        <f t="shared" si="89"/>
        <v>229.9780665</v>
      </c>
      <c r="CR187" s="75">
        <f t="shared" si="90"/>
        <v>919.912266</v>
      </c>
      <c r="CS187" s="75">
        <f t="shared" si="91"/>
        <v>0</v>
      </c>
      <c r="CT187" s="75">
        <f t="shared" si="92"/>
        <v>0</v>
      </c>
      <c r="CU187" s="75">
        <f t="shared" si="93"/>
        <v>919.912266</v>
      </c>
      <c r="CV187" s="50">
        <f t="shared" si="94"/>
        <v>9.424777961</v>
      </c>
      <c r="CW187" s="50">
        <f t="shared" si="95"/>
        <v>3.141592654</v>
      </c>
      <c r="CX187" s="72">
        <f t="shared" si="96"/>
        <v>12.56637061</v>
      </c>
      <c r="CY187" s="72">
        <f t="shared" si="97"/>
        <v>0</v>
      </c>
      <c r="CZ187" s="72">
        <f t="shared" si="98"/>
        <v>0</v>
      </c>
      <c r="DA187" s="73">
        <f t="shared" si="99"/>
        <v>0.5171949548</v>
      </c>
      <c r="DB187" s="73">
        <f t="shared" si="100"/>
        <v>0.1340494481</v>
      </c>
      <c r="DC187" s="74">
        <f t="shared" si="101"/>
        <v>0.06932969828</v>
      </c>
      <c r="DD187" s="75">
        <f t="shared" si="102"/>
        <v>0.2773187931</v>
      </c>
      <c r="DE187" s="75">
        <f t="shared" si="103"/>
        <v>0</v>
      </c>
      <c r="DF187" s="75">
        <f t="shared" si="104"/>
        <v>0</v>
      </c>
      <c r="DG187" s="75">
        <f t="shared" si="105"/>
        <v>0.2773187931</v>
      </c>
      <c r="DH187" s="50">
        <f t="shared" ref="DH187:DJ187" si="3174">DH$1*AA187</f>
        <v>3.141592654</v>
      </c>
      <c r="DI187" s="50">
        <f t="shared" si="3174"/>
        <v>0</v>
      </c>
      <c r="DJ187" s="50">
        <f t="shared" si="3174"/>
        <v>3.141592654</v>
      </c>
      <c r="DK187" s="72">
        <f t="shared" si="107"/>
        <v>6.283185307</v>
      </c>
      <c r="DL187" s="72">
        <f t="shared" si="108"/>
        <v>0</v>
      </c>
      <c r="DM187" s="72">
        <f t="shared" si="109"/>
        <v>0</v>
      </c>
      <c r="DN187" s="73">
        <f t="shared" ref="DN187:DP187" si="3175">POWER(AE187,DN$1)</f>
        <v>0.8026966058</v>
      </c>
      <c r="DO187" s="73">
        <f t="shared" si="3175"/>
        <v>6.126730908</v>
      </c>
      <c r="DP187" s="73">
        <f t="shared" si="3175"/>
        <v>0.1340494481</v>
      </c>
      <c r="DQ187" s="74">
        <f t="shared" si="111"/>
        <v>0.6592425994</v>
      </c>
      <c r="DR187" s="75">
        <f t="shared" si="112"/>
        <v>-11.86636679</v>
      </c>
      <c r="DS187" s="75">
        <f t="shared" si="113"/>
        <v>0</v>
      </c>
      <c r="DT187" s="75">
        <f t="shared" si="114"/>
        <v>3.141592654</v>
      </c>
      <c r="DU187" s="75">
        <f t="shared" si="115"/>
        <v>11.86636679</v>
      </c>
      <c r="DV187" s="50">
        <f t="shared" si="116"/>
        <v>6.283185307</v>
      </c>
      <c r="DW187" s="72">
        <f t="shared" si="117"/>
        <v>6.283185307</v>
      </c>
      <c r="DX187" s="72">
        <f t="shared" si="118"/>
        <v>0</v>
      </c>
      <c r="DY187" s="72">
        <f t="shared" si="119"/>
        <v>0</v>
      </c>
      <c r="DZ187" s="73">
        <f t="shared" si="120"/>
        <v>0.01796925455</v>
      </c>
      <c r="EA187" s="74">
        <f t="shared" si="121"/>
        <v>0.01796925455</v>
      </c>
      <c r="EB187" s="75">
        <f t="shared" si="122"/>
        <v>0.4851698728</v>
      </c>
      <c r="EC187" s="75">
        <f t="shared" si="123"/>
        <v>0</v>
      </c>
      <c r="ED187" s="75">
        <f t="shared" si="124"/>
        <v>0</v>
      </c>
      <c r="EE187" s="75">
        <f t="shared" si="125"/>
        <v>0.4851698728</v>
      </c>
      <c r="EF187" s="76">
        <f t="shared" ref="EF187:EG187" si="3176">CH187+CR187+DD187+DR187+EB187</f>
        <v>884.6225874</v>
      </c>
      <c r="EG187" s="76">
        <f t="shared" si="3176"/>
        <v>0</v>
      </c>
      <c r="EH187" s="76">
        <f t="shared" si="127"/>
        <v>0</v>
      </c>
      <c r="EI187" s="77">
        <f t="shared" si="128"/>
        <v>884.6225874</v>
      </c>
      <c r="EJ187" s="50">
        <f t="shared" si="129"/>
        <v>0</v>
      </c>
      <c r="EK187" s="72">
        <f t="shared" si="130"/>
        <v>0</v>
      </c>
      <c r="EL187" s="72">
        <f t="shared" si="131"/>
        <v>0</v>
      </c>
      <c r="EM187" s="72">
        <f t="shared" si="132"/>
        <v>0</v>
      </c>
      <c r="EN187" s="73">
        <f t="shared" si="133"/>
        <v>29.74260559</v>
      </c>
      <c r="EO187" s="74">
        <f t="shared" si="134"/>
        <v>29.74260559</v>
      </c>
      <c r="EP187" s="75">
        <f t="shared" si="135"/>
        <v>154.5471121</v>
      </c>
      <c r="EQ187" s="75">
        <f t="shared" si="136"/>
        <v>0</v>
      </c>
      <c r="ER187" s="75">
        <f t="shared" si="137"/>
        <v>0</v>
      </c>
      <c r="ES187" s="75">
        <f t="shared" si="138"/>
        <v>154.5471121</v>
      </c>
      <c r="ET187" s="76">
        <f t="shared" ref="ET187:EU187" si="3177">BV187+EP187</f>
        <v>114.9396822</v>
      </c>
      <c r="EU187" s="76">
        <f t="shared" si="3177"/>
        <v>0</v>
      </c>
      <c r="EV187" s="76">
        <f t="shared" si="140"/>
        <v>0</v>
      </c>
      <c r="EW187" s="77">
        <f t="shared" si="141"/>
        <v>114.9396822</v>
      </c>
      <c r="EX187" s="50">
        <f t="shared" si="142"/>
        <v>0</v>
      </c>
      <c r="EY187" s="72">
        <f t="shared" si="143"/>
        <v>0</v>
      </c>
      <c r="EZ187" s="72">
        <f t="shared" si="144"/>
        <v>0</v>
      </c>
      <c r="FA187" s="72">
        <f t="shared" si="145"/>
        <v>0</v>
      </c>
      <c r="FB187" s="73">
        <f t="shared" si="146"/>
        <v>4.862093773</v>
      </c>
      <c r="FC187" s="74">
        <f t="shared" si="147"/>
        <v>4.862093773</v>
      </c>
      <c r="FD187" s="75">
        <f t="shared" si="148"/>
        <v>1.286348795</v>
      </c>
      <c r="FE187" s="75">
        <f t="shared" si="149"/>
        <v>0</v>
      </c>
      <c r="FF187" s="75">
        <f t="shared" si="150"/>
        <v>0</v>
      </c>
      <c r="FG187" s="75">
        <f t="shared" si="151"/>
        <v>1.286348795</v>
      </c>
      <c r="FH187" s="50">
        <f t="shared" si="152"/>
        <v>6.283185307</v>
      </c>
      <c r="FI187" s="72">
        <f t="shared" si="153"/>
        <v>6.283185307</v>
      </c>
      <c r="FJ187" s="72">
        <f t="shared" si="154"/>
        <v>0</v>
      </c>
      <c r="FK187" s="72">
        <f t="shared" si="155"/>
        <v>0</v>
      </c>
      <c r="FL187" s="73">
        <f t="shared" si="156"/>
        <v>0.644321841</v>
      </c>
      <c r="FM187" s="74">
        <f t="shared" si="157"/>
        <v>0.644321841</v>
      </c>
      <c r="FN187" s="75">
        <f t="shared" si="158"/>
        <v>-0.644321841</v>
      </c>
      <c r="FO187" s="75">
        <f t="shared" si="159"/>
        <v>0</v>
      </c>
      <c r="FP187" s="75">
        <f t="shared" si="160"/>
        <v>3.141592654</v>
      </c>
      <c r="FQ187" s="75">
        <f t="shared" si="161"/>
        <v>0.644321841</v>
      </c>
      <c r="FR187" s="76">
        <f t="shared" si="162"/>
        <v>17.73587088</v>
      </c>
      <c r="FS187" s="76">
        <f t="shared" si="163"/>
        <v>0</v>
      </c>
      <c r="FT187" s="76">
        <f t="shared" si="164"/>
        <v>0</v>
      </c>
      <c r="FU187" s="77">
        <f t="shared" si="165"/>
        <v>17.73587088</v>
      </c>
      <c r="FV187" s="50">
        <f t="shared" si="166"/>
        <v>0</v>
      </c>
      <c r="FW187" s="50">
        <f t="shared" si="167"/>
        <v>0</v>
      </c>
      <c r="FX187" s="72">
        <f t="shared" si="168"/>
        <v>0</v>
      </c>
      <c r="FY187" s="72">
        <f t="shared" si="169"/>
        <v>0</v>
      </c>
      <c r="FZ187" s="72">
        <f t="shared" si="170"/>
        <v>0</v>
      </c>
      <c r="GA187" s="73">
        <f t="shared" si="171"/>
        <v>17.73587088</v>
      </c>
      <c r="GB187" s="73">
        <f t="shared" si="172"/>
        <v>0.7773941282</v>
      </c>
      <c r="GC187" s="74">
        <f t="shared" si="173"/>
        <v>13.78776188</v>
      </c>
      <c r="GD187" s="75">
        <f t="shared" si="174"/>
        <v>1.531973543</v>
      </c>
      <c r="GE187" s="75">
        <f t="shared" si="175"/>
        <v>0</v>
      </c>
      <c r="GF187" s="75">
        <f t="shared" si="176"/>
        <v>0</v>
      </c>
      <c r="GG187" s="75">
        <f t="shared" si="177"/>
        <v>1.531973543</v>
      </c>
      <c r="GH187" s="78">
        <f t="shared" si="178"/>
        <v>-0.5</v>
      </c>
      <c r="GI187" s="78">
        <f t="shared" si="179"/>
        <v>-0.8660254038</v>
      </c>
      <c r="GJ187" s="78">
        <f t="shared" si="180"/>
        <v>-2.094395102</v>
      </c>
      <c r="GK187" s="78">
        <f t="shared" si="181"/>
        <v>1</v>
      </c>
      <c r="GL187" s="79">
        <f t="shared" si="182"/>
        <v>-0.5</v>
      </c>
      <c r="GM187" s="79">
        <f t="shared" si="183"/>
        <v>0.8660254038</v>
      </c>
      <c r="GN187" s="79">
        <f t="shared" si="184"/>
        <v>2.094395102</v>
      </c>
      <c r="GO187" s="79">
        <f t="shared" si="185"/>
        <v>1</v>
      </c>
      <c r="GP187" s="50">
        <f t="shared" si="186"/>
        <v>-2.094395102</v>
      </c>
      <c r="GQ187" s="50">
        <f t="shared" si="187"/>
        <v>0</v>
      </c>
      <c r="GR187" s="72">
        <f t="shared" si="188"/>
        <v>-2.094395102</v>
      </c>
      <c r="GS187" s="72">
        <f t="shared" si="189"/>
        <v>-2.094395102</v>
      </c>
      <c r="GT187" s="72">
        <f t="shared" si="190"/>
        <v>-2.094395102</v>
      </c>
      <c r="GU187" s="73">
        <f t="shared" si="191"/>
        <v>1</v>
      </c>
      <c r="GV187" s="73">
        <f t="shared" si="192"/>
        <v>1.286348795</v>
      </c>
      <c r="GW187" s="74">
        <f t="shared" si="193"/>
        <v>1.286348795</v>
      </c>
      <c r="GX187" s="75">
        <f t="shared" si="194"/>
        <v>-0.6431743975</v>
      </c>
      <c r="GY187" s="75">
        <f t="shared" si="195"/>
        <v>-1.114010735</v>
      </c>
      <c r="GZ187" s="75">
        <f t="shared" si="196"/>
        <v>-2.094395102</v>
      </c>
      <c r="HA187" s="75">
        <f t="shared" si="197"/>
        <v>1.286348795</v>
      </c>
      <c r="HB187" s="50">
        <f t="shared" si="198"/>
        <v>2.094395102</v>
      </c>
      <c r="HC187" s="50">
        <f t="shared" si="199"/>
        <v>0</v>
      </c>
      <c r="HD187" s="72">
        <f t="shared" si="200"/>
        <v>2.094395102</v>
      </c>
      <c r="HE187" s="72">
        <f t="shared" si="201"/>
        <v>2.094395102</v>
      </c>
      <c r="HF187" s="72">
        <f t="shared" si="202"/>
        <v>2.094395102</v>
      </c>
      <c r="HG187" s="73">
        <f t="shared" si="203"/>
        <v>1</v>
      </c>
      <c r="HH187" s="73">
        <f t="shared" si="204"/>
        <v>1.531973543</v>
      </c>
      <c r="HI187" s="74">
        <f t="shared" si="205"/>
        <v>1.531973543</v>
      </c>
      <c r="HJ187" s="75">
        <f t="shared" si="206"/>
        <v>-0.7659867713</v>
      </c>
      <c r="HK187" s="75">
        <f t="shared" si="207"/>
        <v>1.326728006</v>
      </c>
      <c r="HL187" s="75">
        <f t="shared" si="208"/>
        <v>2.094395102</v>
      </c>
      <c r="HM187" s="75">
        <f t="shared" si="209"/>
        <v>1.531973543</v>
      </c>
      <c r="HN187" s="50">
        <f t="shared" si="210"/>
        <v>2.094395102</v>
      </c>
      <c r="HO187" s="50">
        <f t="shared" si="211"/>
        <v>0</v>
      </c>
      <c r="HP187" s="72">
        <f t="shared" si="212"/>
        <v>2.094395102</v>
      </c>
      <c r="HQ187" s="72">
        <f t="shared" si="213"/>
        <v>2.094395102</v>
      </c>
      <c r="HR187" s="72">
        <f t="shared" si="214"/>
        <v>2.094395102</v>
      </c>
      <c r="HS187" s="73">
        <f t="shared" si="215"/>
        <v>1</v>
      </c>
      <c r="HT187" s="73">
        <f t="shared" si="216"/>
        <v>1.286348795</v>
      </c>
      <c r="HU187" s="74">
        <f t="shared" si="217"/>
        <v>1.286348795</v>
      </c>
      <c r="HV187" s="75">
        <f t="shared" si="218"/>
        <v>-0.6431743975</v>
      </c>
      <c r="HW187" s="75">
        <f t="shared" si="219"/>
        <v>1.114010735</v>
      </c>
      <c r="HX187" s="75">
        <f t="shared" si="220"/>
        <v>2.094395102</v>
      </c>
      <c r="HY187" s="75">
        <f t="shared" si="221"/>
        <v>1.286348795</v>
      </c>
      <c r="HZ187" s="50">
        <f t="shared" si="222"/>
        <v>-2.094395102</v>
      </c>
      <c r="IA187" s="50">
        <f t="shared" si="223"/>
        <v>0</v>
      </c>
      <c r="IB187" s="72">
        <f t="shared" si="224"/>
        <v>-2.094395102</v>
      </c>
      <c r="IC187" s="72">
        <f t="shared" si="225"/>
        <v>-2.094395102</v>
      </c>
      <c r="ID187" s="72">
        <f t="shared" si="226"/>
        <v>-2.094395102</v>
      </c>
      <c r="IE187" s="73">
        <f t="shared" si="227"/>
        <v>1</v>
      </c>
      <c r="IF187" s="73">
        <f t="shared" si="228"/>
        <v>1.531973543</v>
      </c>
      <c r="IG187" s="74">
        <f t="shared" si="229"/>
        <v>1.531973543</v>
      </c>
      <c r="IH187" s="75">
        <f t="shared" si="230"/>
        <v>-0.7659867713</v>
      </c>
      <c r="II187" s="75">
        <f t="shared" si="231"/>
        <v>-1.326728006</v>
      </c>
      <c r="IJ187" s="75">
        <f t="shared" si="232"/>
        <v>-2.094395102</v>
      </c>
      <c r="IK187" s="75">
        <f t="shared" si="233"/>
        <v>1.531973543</v>
      </c>
    </row>
    <row r="188" ht="12.75" customHeight="1">
      <c r="A188" s="80">
        <f>'Cubic Input'!P192</f>
        <v>0.1421007032</v>
      </c>
      <c r="B188" s="80">
        <f>'Cubic Input'!Q192</f>
        <v>0.2550171568</v>
      </c>
      <c r="C188" s="80">
        <f>'Cubic Input'!R192</f>
        <v>0.7621460514</v>
      </c>
      <c r="D188" s="80">
        <f>'Cubic Input'!S192</f>
        <v>0.01468617566</v>
      </c>
      <c r="E188" s="80">
        <f t="shared" ref="E188:H188" si="3178">0</f>
        <v>0</v>
      </c>
      <c r="F188" s="80">
        <f t="shared" si="3178"/>
        <v>0</v>
      </c>
      <c r="G188" s="80">
        <f t="shared" si="3178"/>
        <v>0</v>
      </c>
      <c r="H188" s="81">
        <f t="shared" si="3178"/>
        <v>0</v>
      </c>
      <c r="I188" s="65">
        <f>'Cubic Input'!M192</f>
        <v>-0.02350525539</v>
      </c>
      <c r="J188" s="66">
        <f t="shared" si="27"/>
        <v>-0.01939399664</v>
      </c>
      <c r="K188" s="66">
        <f t="shared" si="28"/>
        <v>-0.8876143843</v>
      </c>
      <c r="L188" s="67">
        <f t="shared" si="29"/>
        <v>-0.01939399664</v>
      </c>
      <c r="M188" s="67">
        <f t="shared" si="30"/>
        <v>0</v>
      </c>
      <c r="N188" s="68">
        <f t="shared" si="31"/>
        <v>-0.8876143843</v>
      </c>
      <c r="O188" s="68">
        <f t="shared" si="32"/>
        <v>-2.13099367</v>
      </c>
      <c r="P188" s="69">
        <f t="shared" si="33"/>
        <v>-0.8876143843</v>
      </c>
      <c r="Q188" s="69">
        <f t="shared" si="34"/>
        <v>2.13099367</v>
      </c>
      <c r="R188" s="70">
        <f t="shared" ref="R188:U188" si="3179">ATAN2(A188,E188)</f>
        <v>0</v>
      </c>
      <c r="S188" s="70">
        <f t="shared" si="3179"/>
        <v>0</v>
      </c>
      <c r="T188" s="70">
        <f t="shared" si="3179"/>
        <v>0</v>
      </c>
      <c r="U188" s="70">
        <f t="shared" si="3179"/>
        <v>0</v>
      </c>
      <c r="V188" s="70">
        <f t="shared" ref="V188:Y188" si="3180">SQRT(POWER(A188,2)+POWER(E188,2))</f>
        <v>0.1421007032</v>
      </c>
      <c r="W188" s="70">
        <f t="shared" si="3180"/>
        <v>0.2550171568</v>
      </c>
      <c r="X188" s="70">
        <f t="shared" si="3180"/>
        <v>0.7621460514</v>
      </c>
      <c r="Y188" s="70">
        <f t="shared" si="3180"/>
        <v>0.01468617566</v>
      </c>
      <c r="Z188" s="71">
        <f t="shared" ref="Z188:AC188" si="3181">R188-$R188</f>
        <v>0</v>
      </c>
      <c r="AA188" s="71">
        <f t="shared" si="3181"/>
        <v>0</v>
      </c>
      <c r="AB188" s="71">
        <f t="shared" si="3181"/>
        <v>0</v>
      </c>
      <c r="AC188" s="71">
        <f t="shared" si="3181"/>
        <v>0</v>
      </c>
      <c r="AD188" s="71">
        <f t="shared" ref="AD188:AG188" si="3182">V188/$V188</f>
        <v>1</v>
      </c>
      <c r="AE188" s="71">
        <f t="shared" si="3182"/>
        <v>1.794622765</v>
      </c>
      <c r="AF188" s="71">
        <f t="shared" si="3182"/>
        <v>5.363422098</v>
      </c>
      <c r="AG188" s="71">
        <f t="shared" si="3182"/>
        <v>0.1033504785</v>
      </c>
      <c r="AH188" s="80">
        <f t="shared" ref="AH188:AK188" si="3183">AD188*COS(Z188)</f>
        <v>1</v>
      </c>
      <c r="AI188" s="80">
        <f t="shared" si="3183"/>
        <v>1.794622765</v>
      </c>
      <c r="AJ188" s="80">
        <f t="shared" si="3183"/>
        <v>5.363422098</v>
      </c>
      <c r="AK188" s="80">
        <f t="shared" si="3183"/>
        <v>0.1033504785</v>
      </c>
      <c r="AL188" s="80">
        <f t="shared" ref="AL188:AO188" si="3184">AD188*SIN(Z188)</f>
        <v>0</v>
      </c>
      <c r="AM188" s="80">
        <f t="shared" si="3184"/>
        <v>0</v>
      </c>
      <c r="AN188" s="80">
        <f t="shared" si="3184"/>
        <v>0</v>
      </c>
      <c r="AO188" s="80">
        <f t="shared" si="3184"/>
        <v>0</v>
      </c>
      <c r="AP188" s="50">
        <f t="shared" si="41"/>
        <v>0</v>
      </c>
      <c r="AQ188" s="72">
        <f t="shared" si="42"/>
        <v>0</v>
      </c>
      <c r="AR188" s="72">
        <f t="shared" si="43"/>
        <v>0</v>
      </c>
      <c r="AS188" s="72">
        <f t="shared" si="44"/>
        <v>0</v>
      </c>
      <c r="AT188" s="73">
        <f t="shared" si="45"/>
        <v>5.779889261</v>
      </c>
      <c r="AU188" s="74">
        <f t="shared" si="46"/>
        <v>5.779889261</v>
      </c>
      <c r="AV188" s="75">
        <f t="shared" si="47"/>
        <v>-11.55977852</v>
      </c>
      <c r="AW188" s="75">
        <f t="shared" si="48"/>
        <v>0</v>
      </c>
      <c r="AX188" s="75">
        <f t="shared" si="49"/>
        <v>3.141592654</v>
      </c>
      <c r="AY188" s="75">
        <f t="shared" si="50"/>
        <v>11.55977852</v>
      </c>
      <c r="AZ188" s="50">
        <f t="shared" ref="AZ188:BA188" si="3185">AZ$1*AA188</f>
        <v>0</v>
      </c>
      <c r="BA188" s="50">
        <f t="shared" si="3185"/>
        <v>0</v>
      </c>
      <c r="BB188" s="72">
        <f t="shared" si="52"/>
        <v>0</v>
      </c>
      <c r="BC188" s="72">
        <f t="shared" si="53"/>
        <v>0</v>
      </c>
      <c r="BD188" s="72">
        <f t="shared" si="54"/>
        <v>0</v>
      </c>
      <c r="BE188" s="73">
        <f t="shared" ref="BE188:BF188" si="3186">POWER(AE188,BE$1)</f>
        <v>1.794622765</v>
      </c>
      <c r="BF188" s="73">
        <f t="shared" si="3186"/>
        <v>5.363422098</v>
      </c>
      <c r="BG188" s="74">
        <f t="shared" si="56"/>
        <v>9.625319396</v>
      </c>
      <c r="BH188" s="75">
        <f t="shared" si="57"/>
        <v>86.62787457</v>
      </c>
      <c r="BI188" s="75">
        <f t="shared" si="58"/>
        <v>0</v>
      </c>
      <c r="BJ188" s="75">
        <f t="shared" si="59"/>
        <v>0</v>
      </c>
      <c r="BK188" s="75">
        <f t="shared" si="60"/>
        <v>86.62787457</v>
      </c>
      <c r="BL188" s="50">
        <f t="shared" si="61"/>
        <v>0</v>
      </c>
      <c r="BM188" s="72">
        <f t="shared" si="62"/>
        <v>0</v>
      </c>
      <c r="BN188" s="72">
        <f t="shared" si="63"/>
        <v>0</v>
      </c>
      <c r="BO188" s="72">
        <f t="shared" si="64"/>
        <v>0</v>
      </c>
      <c r="BP188" s="73">
        <f t="shared" si="65"/>
        <v>0.1033504785</v>
      </c>
      <c r="BQ188" s="74">
        <f t="shared" si="66"/>
        <v>0.1033504785</v>
      </c>
      <c r="BR188" s="75">
        <f t="shared" si="67"/>
        <v>-2.790462919</v>
      </c>
      <c r="BS188" s="75">
        <f t="shared" si="68"/>
        <v>0</v>
      </c>
      <c r="BT188" s="75">
        <f t="shared" si="69"/>
        <v>3.141592654</v>
      </c>
      <c r="BU188" s="75">
        <f t="shared" si="70"/>
        <v>2.790462919</v>
      </c>
      <c r="BV188" s="76">
        <f t="shared" ref="BV188:BW188" si="3187">AV188+BH188+BR188</f>
        <v>72.27763312</v>
      </c>
      <c r="BW188" s="76">
        <f t="shared" si="3187"/>
        <v>0</v>
      </c>
      <c r="BX188" s="76">
        <f t="shared" si="72"/>
        <v>0</v>
      </c>
      <c r="BY188" s="77">
        <f t="shared" si="73"/>
        <v>72.27763312</v>
      </c>
      <c r="BZ188" s="50">
        <f t="shared" ref="BZ188:CA188" si="3188">BZ$1*AA188</f>
        <v>0</v>
      </c>
      <c r="CA188" s="50">
        <f t="shared" si="3188"/>
        <v>0</v>
      </c>
      <c r="CB188" s="72">
        <f t="shared" si="75"/>
        <v>0</v>
      </c>
      <c r="CC188" s="72">
        <f t="shared" si="76"/>
        <v>0</v>
      </c>
      <c r="CD188" s="72">
        <f t="shared" si="77"/>
        <v>0</v>
      </c>
      <c r="CE188" s="73">
        <f t="shared" ref="CE188:CF188" si="3189">POWER(AE188,CE$1)</f>
        <v>3.220670869</v>
      </c>
      <c r="CF188" s="73">
        <f t="shared" si="3189"/>
        <v>28.7662966</v>
      </c>
      <c r="CG188" s="74">
        <f t="shared" si="79"/>
        <v>92.64677348</v>
      </c>
      <c r="CH188" s="75">
        <f t="shared" si="80"/>
        <v>-92.64677348</v>
      </c>
      <c r="CI188" s="75">
        <f t="shared" si="81"/>
        <v>0</v>
      </c>
      <c r="CJ188" s="75">
        <f t="shared" si="82"/>
        <v>3.141592654</v>
      </c>
      <c r="CK188" s="75">
        <f t="shared" si="83"/>
        <v>92.64677348</v>
      </c>
      <c r="CL188" s="50">
        <f t="shared" si="84"/>
        <v>0</v>
      </c>
      <c r="CM188" s="72">
        <f t="shared" si="85"/>
        <v>0</v>
      </c>
      <c r="CN188" s="72">
        <f t="shared" si="86"/>
        <v>0</v>
      </c>
      <c r="CO188" s="72">
        <f t="shared" si="87"/>
        <v>0</v>
      </c>
      <c r="CP188" s="73">
        <f t="shared" si="88"/>
        <v>154.2857909</v>
      </c>
      <c r="CQ188" s="74">
        <f t="shared" si="89"/>
        <v>154.2857909</v>
      </c>
      <c r="CR188" s="75">
        <f t="shared" si="90"/>
        <v>617.1431634</v>
      </c>
      <c r="CS188" s="75">
        <f t="shared" si="91"/>
        <v>0</v>
      </c>
      <c r="CT188" s="75">
        <f t="shared" si="92"/>
        <v>0</v>
      </c>
      <c r="CU188" s="75">
        <f t="shared" si="93"/>
        <v>617.1431634</v>
      </c>
      <c r="CV188" s="50">
        <f t="shared" si="94"/>
        <v>0</v>
      </c>
      <c r="CW188" s="50">
        <f t="shared" si="95"/>
        <v>0</v>
      </c>
      <c r="CX188" s="72">
        <f t="shared" si="96"/>
        <v>0</v>
      </c>
      <c r="CY188" s="72">
        <f t="shared" si="97"/>
        <v>0</v>
      </c>
      <c r="CZ188" s="72">
        <f t="shared" si="98"/>
        <v>0</v>
      </c>
      <c r="DA188" s="73">
        <f t="shared" si="99"/>
        <v>5.779889261</v>
      </c>
      <c r="DB188" s="73">
        <f t="shared" si="100"/>
        <v>0.1033504785</v>
      </c>
      <c r="DC188" s="74">
        <f t="shared" si="101"/>
        <v>0.5973543207</v>
      </c>
      <c r="DD188" s="75">
        <f t="shared" si="102"/>
        <v>2.389417283</v>
      </c>
      <c r="DE188" s="75">
        <f t="shared" si="103"/>
        <v>0</v>
      </c>
      <c r="DF188" s="75">
        <f t="shared" si="104"/>
        <v>0</v>
      </c>
      <c r="DG188" s="75">
        <f t="shared" si="105"/>
        <v>2.389417283</v>
      </c>
      <c r="DH188" s="50">
        <f t="shared" ref="DH188:DJ188" si="3190">DH$1*AA188</f>
        <v>0</v>
      </c>
      <c r="DI188" s="50">
        <f t="shared" si="3190"/>
        <v>0</v>
      </c>
      <c r="DJ188" s="50">
        <f t="shared" si="3190"/>
        <v>0</v>
      </c>
      <c r="DK188" s="72">
        <f t="shared" si="107"/>
        <v>0</v>
      </c>
      <c r="DL188" s="72">
        <f t="shared" si="108"/>
        <v>0</v>
      </c>
      <c r="DM188" s="72">
        <f t="shared" si="109"/>
        <v>0</v>
      </c>
      <c r="DN188" s="73">
        <f t="shared" ref="DN188:DP188" si="3191">POWER(AE188,DN$1)</f>
        <v>1.794622765</v>
      </c>
      <c r="DO188" s="73">
        <f t="shared" si="3191"/>
        <v>5.363422098</v>
      </c>
      <c r="DP188" s="73">
        <f t="shared" si="3191"/>
        <v>0.1033504785</v>
      </c>
      <c r="DQ188" s="74">
        <f t="shared" si="111"/>
        <v>0.994781365</v>
      </c>
      <c r="DR188" s="75">
        <f t="shared" si="112"/>
        <v>-17.90606457</v>
      </c>
      <c r="DS188" s="75">
        <f t="shared" si="113"/>
        <v>0</v>
      </c>
      <c r="DT188" s="75">
        <f t="shared" si="114"/>
        <v>3.141592654</v>
      </c>
      <c r="DU188" s="75">
        <f t="shared" si="115"/>
        <v>17.90606457</v>
      </c>
      <c r="DV188" s="50">
        <f t="shared" si="116"/>
        <v>0</v>
      </c>
      <c r="DW188" s="72">
        <f t="shared" si="117"/>
        <v>0</v>
      </c>
      <c r="DX188" s="72">
        <f t="shared" si="118"/>
        <v>0</v>
      </c>
      <c r="DY188" s="72">
        <f t="shared" si="119"/>
        <v>0</v>
      </c>
      <c r="DZ188" s="73">
        <f t="shared" si="120"/>
        <v>0.0106813214</v>
      </c>
      <c r="EA188" s="74">
        <f t="shared" si="121"/>
        <v>0.0106813214</v>
      </c>
      <c r="EB188" s="75">
        <f t="shared" si="122"/>
        <v>0.2883956778</v>
      </c>
      <c r="EC188" s="75">
        <f t="shared" si="123"/>
        <v>0</v>
      </c>
      <c r="ED188" s="75">
        <f t="shared" si="124"/>
        <v>0</v>
      </c>
      <c r="EE188" s="75">
        <f t="shared" si="125"/>
        <v>0.2883956778</v>
      </c>
      <c r="EF188" s="76">
        <f t="shared" ref="EF188:EG188" si="3192">CH188+CR188+DD188+DR188+EB188</f>
        <v>509.2681383</v>
      </c>
      <c r="EG188" s="76">
        <f t="shared" si="3192"/>
        <v>0</v>
      </c>
      <c r="EH188" s="76">
        <f t="shared" si="127"/>
        <v>0</v>
      </c>
      <c r="EI188" s="77">
        <f t="shared" si="128"/>
        <v>509.2681383</v>
      </c>
      <c r="EJ188" s="50">
        <f t="shared" si="129"/>
        <v>0</v>
      </c>
      <c r="EK188" s="72">
        <f t="shared" si="130"/>
        <v>0</v>
      </c>
      <c r="EL188" s="72">
        <f t="shared" si="131"/>
        <v>0</v>
      </c>
      <c r="EM188" s="72">
        <f t="shared" si="132"/>
        <v>0</v>
      </c>
      <c r="EN188" s="73">
        <f t="shared" si="133"/>
        <v>22.56697007</v>
      </c>
      <c r="EO188" s="74">
        <f t="shared" si="134"/>
        <v>22.56697007</v>
      </c>
      <c r="EP188" s="75">
        <f t="shared" si="135"/>
        <v>117.2614162</v>
      </c>
      <c r="EQ188" s="75">
        <f t="shared" si="136"/>
        <v>0</v>
      </c>
      <c r="ER188" s="75">
        <f t="shared" si="137"/>
        <v>0</v>
      </c>
      <c r="ES188" s="75">
        <f t="shared" si="138"/>
        <v>117.2614162</v>
      </c>
      <c r="ET188" s="76">
        <f t="shared" ref="ET188:EU188" si="3193">BV188+EP188</f>
        <v>189.5390493</v>
      </c>
      <c r="EU188" s="76">
        <f t="shared" si="3193"/>
        <v>0</v>
      </c>
      <c r="EV188" s="76">
        <f t="shared" si="140"/>
        <v>0</v>
      </c>
      <c r="EW188" s="77">
        <f t="shared" si="141"/>
        <v>189.5390493</v>
      </c>
      <c r="EX188" s="50">
        <f t="shared" si="142"/>
        <v>0</v>
      </c>
      <c r="EY188" s="72">
        <f t="shared" si="143"/>
        <v>0</v>
      </c>
      <c r="EZ188" s="72">
        <f t="shared" si="144"/>
        <v>0</v>
      </c>
      <c r="FA188" s="72">
        <f t="shared" si="145"/>
        <v>0</v>
      </c>
      <c r="FB188" s="73">
        <f t="shared" si="146"/>
        <v>5.744244265</v>
      </c>
      <c r="FC188" s="74">
        <f t="shared" si="147"/>
        <v>5.744244265</v>
      </c>
      <c r="FD188" s="75">
        <f t="shared" si="148"/>
        <v>1.519736565</v>
      </c>
      <c r="FE188" s="75">
        <f t="shared" si="149"/>
        <v>0</v>
      </c>
      <c r="FF188" s="75">
        <f t="shared" si="150"/>
        <v>0</v>
      </c>
      <c r="FG188" s="75">
        <f t="shared" si="151"/>
        <v>1.519736565</v>
      </c>
      <c r="FH188" s="50">
        <f t="shared" si="152"/>
        <v>0</v>
      </c>
      <c r="FI188" s="72">
        <f t="shared" si="153"/>
        <v>0</v>
      </c>
      <c r="FJ188" s="72">
        <f t="shared" si="154"/>
        <v>0</v>
      </c>
      <c r="FK188" s="72">
        <f t="shared" si="155"/>
        <v>0</v>
      </c>
      <c r="FL188" s="73">
        <f t="shared" si="156"/>
        <v>3.220670869</v>
      </c>
      <c r="FM188" s="74">
        <f t="shared" si="157"/>
        <v>3.220670869</v>
      </c>
      <c r="FN188" s="75">
        <f t="shared" si="158"/>
        <v>-3.220670869</v>
      </c>
      <c r="FO188" s="75">
        <f t="shared" si="159"/>
        <v>0</v>
      </c>
      <c r="FP188" s="75">
        <f t="shared" si="160"/>
        <v>3.141592654</v>
      </c>
      <c r="FQ188" s="75">
        <f t="shared" si="161"/>
        <v>3.220670869</v>
      </c>
      <c r="FR188" s="76">
        <f t="shared" si="162"/>
        <v>12.86959542</v>
      </c>
      <c r="FS188" s="76">
        <f t="shared" si="163"/>
        <v>0</v>
      </c>
      <c r="FT188" s="76">
        <f t="shared" si="164"/>
        <v>0</v>
      </c>
      <c r="FU188" s="77">
        <f t="shared" si="165"/>
        <v>12.86959542</v>
      </c>
      <c r="FV188" s="50">
        <f t="shared" si="166"/>
        <v>0</v>
      </c>
      <c r="FW188" s="50">
        <f t="shared" si="167"/>
        <v>0</v>
      </c>
      <c r="FX188" s="72">
        <f t="shared" si="168"/>
        <v>0</v>
      </c>
      <c r="FY188" s="72">
        <f t="shared" si="169"/>
        <v>0</v>
      </c>
      <c r="FZ188" s="72">
        <f t="shared" si="170"/>
        <v>0</v>
      </c>
      <c r="GA188" s="73">
        <f t="shared" si="171"/>
        <v>12.86959542</v>
      </c>
      <c r="GB188" s="73">
        <f t="shared" si="172"/>
        <v>0.658008778</v>
      </c>
      <c r="GC188" s="74">
        <f t="shared" si="173"/>
        <v>8.468306759</v>
      </c>
      <c r="GD188" s="75">
        <f t="shared" si="174"/>
        <v>0.9409229732</v>
      </c>
      <c r="GE188" s="75">
        <f t="shared" si="175"/>
        <v>0</v>
      </c>
      <c r="GF188" s="75">
        <f t="shared" si="176"/>
        <v>0</v>
      </c>
      <c r="GG188" s="75">
        <f t="shared" si="177"/>
        <v>0.9409229732</v>
      </c>
      <c r="GH188" s="78">
        <f t="shared" si="178"/>
        <v>-0.5</v>
      </c>
      <c r="GI188" s="78">
        <f t="shared" si="179"/>
        <v>-0.8660254038</v>
      </c>
      <c r="GJ188" s="78">
        <f t="shared" si="180"/>
        <v>-2.094395102</v>
      </c>
      <c r="GK188" s="78">
        <f t="shared" si="181"/>
        <v>1</v>
      </c>
      <c r="GL188" s="79">
        <f t="shared" si="182"/>
        <v>-0.5</v>
      </c>
      <c r="GM188" s="79">
        <f t="shared" si="183"/>
        <v>0.8660254038</v>
      </c>
      <c r="GN188" s="79">
        <f t="shared" si="184"/>
        <v>2.094395102</v>
      </c>
      <c r="GO188" s="79">
        <f t="shared" si="185"/>
        <v>1</v>
      </c>
      <c r="GP188" s="50">
        <f t="shared" si="186"/>
        <v>-2.094395102</v>
      </c>
      <c r="GQ188" s="50">
        <f t="shared" si="187"/>
        <v>0</v>
      </c>
      <c r="GR188" s="72">
        <f t="shared" si="188"/>
        <v>-2.094395102</v>
      </c>
      <c r="GS188" s="72">
        <f t="shared" si="189"/>
        <v>-2.094395102</v>
      </c>
      <c r="GT188" s="72">
        <f t="shared" si="190"/>
        <v>-2.094395102</v>
      </c>
      <c r="GU188" s="73">
        <f t="shared" si="191"/>
        <v>1</v>
      </c>
      <c r="GV188" s="73">
        <f t="shared" si="192"/>
        <v>1.519736565</v>
      </c>
      <c r="GW188" s="74">
        <f t="shared" si="193"/>
        <v>1.519736565</v>
      </c>
      <c r="GX188" s="75">
        <f t="shared" si="194"/>
        <v>-0.7598682825</v>
      </c>
      <c r="GY188" s="75">
        <f t="shared" si="195"/>
        <v>-1.316130472</v>
      </c>
      <c r="GZ188" s="75">
        <f t="shared" si="196"/>
        <v>-2.094395102</v>
      </c>
      <c r="HA188" s="75">
        <f t="shared" si="197"/>
        <v>1.519736565</v>
      </c>
      <c r="HB188" s="50">
        <f t="shared" si="198"/>
        <v>2.094395102</v>
      </c>
      <c r="HC188" s="50">
        <f t="shared" si="199"/>
        <v>0</v>
      </c>
      <c r="HD188" s="72">
        <f t="shared" si="200"/>
        <v>2.094395102</v>
      </c>
      <c r="HE188" s="72">
        <f t="shared" si="201"/>
        <v>2.094395102</v>
      </c>
      <c r="HF188" s="72">
        <f t="shared" si="202"/>
        <v>2.094395102</v>
      </c>
      <c r="HG188" s="73">
        <f t="shared" si="203"/>
        <v>1</v>
      </c>
      <c r="HH188" s="73">
        <f t="shared" si="204"/>
        <v>0.9409229732</v>
      </c>
      <c r="HI188" s="74">
        <f t="shared" si="205"/>
        <v>0.9409229732</v>
      </c>
      <c r="HJ188" s="75">
        <f t="shared" si="206"/>
        <v>-0.4704614866</v>
      </c>
      <c r="HK188" s="75">
        <f t="shared" si="207"/>
        <v>0.8148631978</v>
      </c>
      <c r="HL188" s="75">
        <f t="shared" si="208"/>
        <v>2.094395102</v>
      </c>
      <c r="HM188" s="75">
        <f t="shared" si="209"/>
        <v>0.9409229732</v>
      </c>
      <c r="HN188" s="50">
        <f t="shared" si="210"/>
        <v>2.094395102</v>
      </c>
      <c r="HO188" s="50">
        <f t="shared" si="211"/>
        <v>0</v>
      </c>
      <c r="HP188" s="72">
        <f t="shared" si="212"/>
        <v>2.094395102</v>
      </c>
      <c r="HQ188" s="72">
        <f t="shared" si="213"/>
        <v>2.094395102</v>
      </c>
      <c r="HR188" s="72">
        <f t="shared" si="214"/>
        <v>2.094395102</v>
      </c>
      <c r="HS188" s="73">
        <f t="shared" si="215"/>
        <v>1</v>
      </c>
      <c r="HT188" s="73">
        <f t="shared" si="216"/>
        <v>1.519736565</v>
      </c>
      <c r="HU188" s="74">
        <f t="shared" si="217"/>
        <v>1.519736565</v>
      </c>
      <c r="HV188" s="75">
        <f t="shared" si="218"/>
        <v>-0.7598682825</v>
      </c>
      <c r="HW188" s="75">
        <f t="shared" si="219"/>
        <v>1.316130472</v>
      </c>
      <c r="HX188" s="75">
        <f t="shared" si="220"/>
        <v>2.094395102</v>
      </c>
      <c r="HY188" s="75">
        <f t="shared" si="221"/>
        <v>1.519736565</v>
      </c>
      <c r="HZ188" s="50">
        <f t="shared" si="222"/>
        <v>-2.094395102</v>
      </c>
      <c r="IA188" s="50">
        <f t="shared" si="223"/>
        <v>0</v>
      </c>
      <c r="IB188" s="72">
        <f t="shared" si="224"/>
        <v>-2.094395102</v>
      </c>
      <c r="IC188" s="72">
        <f t="shared" si="225"/>
        <v>-2.094395102</v>
      </c>
      <c r="ID188" s="72">
        <f t="shared" si="226"/>
        <v>-2.094395102</v>
      </c>
      <c r="IE188" s="73">
        <f t="shared" si="227"/>
        <v>1</v>
      </c>
      <c r="IF188" s="73">
        <f t="shared" si="228"/>
        <v>0.9409229732</v>
      </c>
      <c r="IG188" s="74">
        <f t="shared" si="229"/>
        <v>0.9409229732</v>
      </c>
      <c r="IH188" s="75">
        <f t="shared" si="230"/>
        <v>-0.4704614866</v>
      </c>
      <c r="II188" s="75">
        <f t="shared" si="231"/>
        <v>-0.8148631978</v>
      </c>
      <c r="IJ188" s="75">
        <f t="shared" si="232"/>
        <v>-2.094395102</v>
      </c>
      <c r="IK188" s="75">
        <f t="shared" si="233"/>
        <v>0.9409229732</v>
      </c>
    </row>
    <row r="189" ht="12.75" customHeight="1">
      <c r="A189" s="80">
        <f>'Cubic Input'!P193</f>
        <v>0.1421007032</v>
      </c>
      <c r="B189" s="80">
        <f>'Cubic Input'!Q193</f>
        <v>-0.3306799597</v>
      </c>
      <c r="C189" s="80">
        <f>'Cubic Input'!R193</f>
        <v>0.8887666299</v>
      </c>
      <c r="D189" s="80">
        <f>'Cubic Input'!S193</f>
        <v>0.02550425148</v>
      </c>
      <c r="E189" s="80">
        <f t="shared" ref="E189:H189" si="3194">0</f>
        <v>0</v>
      </c>
      <c r="F189" s="80">
        <f t="shared" si="3194"/>
        <v>0</v>
      </c>
      <c r="G189" s="80">
        <f t="shared" si="3194"/>
        <v>0</v>
      </c>
      <c r="H189" s="81">
        <f t="shared" si="3194"/>
        <v>0</v>
      </c>
      <c r="I189" s="65">
        <f>'Cubic Input'!M193</f>
        <v>-0.02653232092</v>
      </c>
      <c r="J189" s="66">
        <f t="shared" si="27"/>
        <v>-0.02839263233</v>
      </c>
      <c r="K189" s="66">
        <f t="shared" si="28"/>
        <v>1.177737215</v>
      </c>
      <c r="L189" s="67">
        <f t="shared" si="29"/>
        <v>-0.02839263233</v>
      </c>
      <c r="M189" s="67">
        <f t="shared" si="30"/>
        <v>0</v>
      </c>
      <c r="N189" s="68">
        <f t="shared" si="31"/>
        <v>1.177737215</v>
      </c>
      <c r="O189" s="68">
        <f t="shared" si="32"/>
        <v>-2.221327883</v>
      </c>
      <c r="P189" s="69">
        <f t="shared" si="33"/>
        <v>1.177737215</v>
      </c>
      <c r="Q189" s="69">
        <f t="shared" si="34"/>
        <v>2.221327883</v>
      </c>
      <c r="R189" s="70">
        <f t="shared" ref="R189:U189" si="3195">ATAN2(A189,E189)</f>
        <v>0</v>
      </c>
      <c r="S189" s="70">
        <f t="shared" si="3195"/>
        <v>3.141592654</v>
      </c>
      <c r="T189" s="70">
        <f t="shared" si="3195"/>
        <v>0</v>
      </c>
      <c r="U189" s="70">
        <f t="shared" si="3195"/>
        <v>0</v>
      </c>
      <c r="V189" s="70">
        <f t="shared" ref="V189:Y189" si="3196">SQRT(POWER(A189,2)+POWER(E189,2))</f>
        <v>0.1421007032</v>
      </c>
      <c r="W189" s="70">
        <f t="shared" si="3196"/>
        <v>0.3306799597</v>
      </c>
      <c r="X189" s="70">
        <f t="shared" si="3196"/>
        <v>0.8887666299</v>
      </c>
      <c r="Y189" s="70">
        <f t="shared" si="3196"/>
        <v>0.02550425148</v>
      </c>
      <c r="Z189" s="71">
        <f t="shared" ref="Z189:AC189" si="3197">R189-$R189</f>
        <v>0</v>
      </c>
      <c r="AA189" s="71">
        <f t="shared" si="3197"/>
        <v>3.141592654</v>
      </c>
      <c r="AB189" s="71">
        <f t="shared" si="3197"/>
        <v>0</v>
      </c>
      <c r="AC189" s="71">
        <f t="shared" si="3197"/>
        <v>0</v>
      </c>
      <c r="AD189" s="71">
        <f t="shared" ref="AD189:AG189" si="3198">V189/$V189</f>
        <v>1</v>
      </c>
      <c r="AE189" s="71">
        <f t="shared" si="3198"/>
        <v>2.327081797</v>
      </c>
      <c r="AF189" s="71">
        <f t="shared" si="3198"/>
        <v>6.254484391</v>
      </c>
      <c r="AG189" s="71">
        <f t="shared" si="3198"/>
        <v>0.1794801216</v>
      </c>
      <c r="AH189" s="80">
        <f t="shared" ref="AH189:AK189" si="3199">AD189*COS(Z189)</f>
        <v>1</v>
      </c>
      <c r="AI189" s="80">
        <f t="shared" si="3199"/>
        <v>-2.327081797</v>
      </c>
      <c r="AJ189" s="80">
        <f t="shared" si="3199"/>
        <v>6.254484391</v>
      </c>
      <c r="AK189" s="80">
        <f t="shared" si="3199"/>
        <v>0.1794801216</v>
      </c>
      <c r="AL189" s="80">
        <f t="shared" ref="AL189:AO189" si="3200">AD189*SIN(Z189)</f>
        <v>0</v>
      </c>
      <c r="AM189" s="80">
        <f t="shared" si="3200"/>
        <v>0</v>
      </c>
      <c r="AN189" s="80">
        <f t="shared" si="3200"/>
        <v>0</v>
      </c>
      <c r="AO189" s="80">
        <f t="shared" si="3200"/>
        <v>0</v>
      </c>
      <c r="AP189" s="50">
        <f t="shared" si="41"/>
        <v>9.424777961</v>
      </c>
      <c r="AQ189" s="72">
        <f t="shared" si="42"/>
        <v>9.424777961</v>
      </c>
      <c r="AR189" s="72">
        <f t="shared" si="43"/>
        <v>3.141592654</v>
      </c>
      <c r="AS189" s="72">
        <f t="shared" si="44"/>
        <v>3.141592654</v>
      </c>
      <c r="AT189" s="73">
        <f t="shared" si="45"/>
        <v>12.60186861</v>
      </c>
      <c r="AU189" s="74">
        <f t="shared" si="46"/>
        <v>12.60186861</v>
      </c>
      <c r="AV189" s="75">
        <f t="shared" si="47"/>
        <v>25.20373721</v>
      </c>
      <c r="AW189" s="75">
        <f t="shared" si="48"/>
        <v>0</v>
      </c>
      <c r="AX189" s="75">
        <f t="shared" si="49"/>
        <v>0</v>
      </c>
      <c r="AY189" s="75">
        <f t="shared" si="50"/>
        <v>25.20373721</v>
      </c>
      <c r="AZ189" s="50">
        <f t="shared" ref="AZ189:BA189" si="3201">AZ$1*AA189</f>
        <v>3.141592654</v>
      </c>
      <c r="BA189" s="50">
        <f t="shared" si="3201"/>
        <v>0</v>
      </c>
      <c r="BB189" s="72">
        <f t="shared" si="52"/>
        <v>3.141592654</v>
      </c>
      <c r="BC189" s="72">
        <f t="shared" si="53"/>
        <v>3.141592654</v>
      </c>
      <c r="BD189" s="72">
        <f t="shared" si="54"/>
        <v>3.141592654</v>
      </c>
      <c r="BE189" s="73">
        <f t="shared" ref="BE189:BF189" si="3202">POWER(AE189,BE$1)</f>
        <v>2.327081797</v>
      </c>
      <c r="BF189" s="73">
        <f t="shared" si="3202"/>
        <v>6.254484391</v>
      </c>
      <c r="BG189" s="74">
        <f t="shared" si="56"/>
        <v>14.55469678</v>
      </c>
      <c r="BH189" s="75">
        <f t="shared" si="57"/>
        <v>-130.992271</v>
      </c>
      <c r="BI189" s="75">
        <f t="shared" si="58"/>
        <v>0</v>
      </c>
      <c r="BJ189" s="75">
        <f t="shared" si="59"/>
        <v>3.141592654</v>
      </c>
      <c r="BK189" s="75">
        <f t="shared" si="60"/>
        <v>130.992271</v>
      </c>
      <c r="BL189" s="50">
        <f t="shared" si="61"/>
        <v>0</v>
      </c>
      <c r="BM189" s="72">
        <f t="shared" si="62"/>
        <v>0</v>
      </c>
      <c r="BN189" s="72">
        <f t="shared" si="63"/>
        <v>0</v>
      </c>
      <c r="BO189" s="72">
        <f t="shared" si="64"/>
        <v>0</v>
      </c>
      <c r="BP189" s="73">
        <f t="shared" si="65"/>
        <v>0.1794801216</v>
      </c>
      <c r="BQ189" s="74">
        <f t="shared" si="66"/>
        <v>0.1794801216</v>
      </c>
      <c r="BR189" s="75">
        <f t="shared" si="67"/>
        <v>-4.845963283</v>
      </c>
      <c r="BS189" s="75">
        <f t="shared" si="68"/>
        <v>0</v>
      </c>
      <c r="BT189" s="75">
        <f t="shared" si="69"/>
        <v>3.141592654</v>
      </c>
      <c r="BU189" s="75">
        <f t="shared" si="70"/>
        <v>4.845963283</v>
      </c>
      <c r="BV189" s="76">
        <f t="shared" ref="BV189:BW189" si="3203">AV189+BH189+BR189</f>
        <v>-110.6344971</v>
      </c>
      <c r="BW189" s="76">
        <f t="shared" si="3203"/>
        <v>0</v>
      </c>
      <c r="BX189" s="76">
        <f t="shared" si="72"/>
        <v>3.141592654</v>
      </c>
      <c r="BY189" s="77">
        <f t="shared" si="73"/>
        <v>110.6344971</v>
      </c>
      <c r="BZ189" s="50">
        <f t="shared" ref="BZ189:CA189" si="3204">BZ$1*AA189</f>
        <v>6.283185307</v>
      </c>
      <c r="CA189" s="50">
        <f t="shared" si="3204"/>
        <v>0</v>
      </c>
      <c r="CB189" s="72">
        <f t="shared" si="75"/>
        <v>6.283185307</v>
      </c>
      <c r="CC189" s="72">
        <f t="shared" si="76"/>
        <v>0</v>
      </c>
      <c r="CD189" s="72">
        <f t="shared" si="77"/>
        <v>0</v>
      </c>
      <c r="CE189" s="73">
        <f t="shared" ref="CE189:CF189" si="3205">POWER(AE189,CE$1)</f>
        <v>5.415309691</v>
      </c>
      <c r="CF189" s="73">
        <f t="shared" si="3205"/>
        <v>39.118575</v>
      </c>
      <c r="CG189" s="74">
        <f t="shared" si="79"/>
        <v>211.8391983</v>
      </c>
      <c r="CH189" s="75">
        <f t="shared" si="80"/>
        <v>-211.8391983</v>
      </c>
      <c r="CI189" s="75">
        <f t="shared" si="81"/>
        <v>0</v>
      </c>
      <c r="CJ189" s="75">
        <f t="shared" si="82"/>
        <v>3.141592654</v>
      </c>
      <c r="CK189" s="75">
        <f t="shared" si="83"/>
        <v>211.8391983</v>
      </c>
      <c r="CL189" s="50">
        <f t="shared" si="84"/>
        <v>0</v>
      </c>
      <c r="CM189" s="72">
        <f t="shared" si="85"/>
        <v>0</v>
      </c>
      <c r="CN189" s="72">
        <f t="shared" si="86"/>
        <v>0</v>
      </c>
      <c r="CO189" s="72">
        <f t="shared" si="87"/>
        <v>0</v>
      </c>
      <c r="CP189" s="73">
        <f t="shared" si="88"/>
        <v>244.6665168</v>
      </c>
      <c r="CQ189" s="74">
        <f t="shared" si="89"/>
        <v>244.6665168</v>
      </c>
      <c r="CR189" s="75">
        <f t="shared" si="90"/>
        <v>978.6660671</v>
      </c>
      <c r="CS189" s="75">
        <f t="shared" si="91"/>
        <v>0</v>
      </c>
      <c r="CT189" s="75">
        <f t="shared" si="92"/>
        <v>0</v>
      </c>
      <c r="CU189" s="75">
        <f t="shared" si="93"/>
        <v>978.6660671</v>
      </c>
      <c r="CV189" s="50">
        <f t="shared" si="94"/>
        <v>9.424777961</v>
      </c>
      <c r="CW189" s="50">
        <f t="shared" si="95"/>
        <v>0</v>
      </c>
      <c r="CX189" s="72">
        <f t="shared" si="96"/>
        <v>9.424777961</v>
      </c>
      <c r="CY189" s="72">
        <f t="shared" si="97"/>
        <v>3.141592654</v>
      </c>
      <c r="CZ189" s="72">
        <f t="shared" si="98"/>
        <v>3.141592654</v>
      </c>
      <c r="DA189" s="73">
        <f t="shared" si="99"/>
        <v>12.60186861</v>
      </c>
      <c r="DB189" s="73">
        <f t="shared" si="100"/>
        <v>0.1794801216</v>
      </c>
      <c r="DC189" s="74">
        <f t="shared" si="101"/>
        <v>2.26178491</v>
      </c>
      <c r="DD189" s="75">
        <f t="shared" si="102"/>
        <v>-9.047139639</v>
      </c>
      <c r="DE189" s="75">
        <f t="shared" si="103"/>
        <v>0</v>
      </c>
      <c r="DF189" s="75">
        <f t="shared" si="104"/>
        <v>3.141592654</v>
      </c>
      <c r="DG189" s="75">
        <f t="shared" si="105"/>
        <v>9.047139639</v>
      </c>
      <c r="DH189" s="50">
        <f t="shared" ref="DH189:DJ189" si="3206">DH$1*AA189</f>
        <v>3.141592654</v>
      </c>
      <c r="DI189" s="50">
        <f t="shared" si="3206"/>
        <v>0</v>
      </c>
      <c r="DJ189" s="50">
        <f t="shared" si="3206"/>
        <v>0</v>
      </c>
      <c r="DK189" s="72">
        <f t="shared" si="107"/>
        <v>3.141592654</v>
      </c>
      <c r="DL189" s="72">
        <f t="shared" si="108"/>
        <v>3.141592654</v>
      </c>
      <c r="DM189" s="72">
        <f t="shared" si="109"/>
        <v>3.141592654</v>
      </c>
      <c r="DN189" s="73">
        <f t="shared" ref="DN189:DP189" si="3207">POWER(AE189,DN$1)</f>
        <v>2.327081797</v>
      </c>
      <c r="DO189" s="73">
        <f t="shared" si="3207"/>
        <v>6.254484391</v>
      </c>
      <c r="DP189" s="73">
        <f t="shared" si="3207"/>
        <v>0.1794801216</v>
      </c>
      <c r="DQ189" s="74">
        <f t="shared" si="111"/>
        <v>2.612278747</v>
      </c>
      <c r="DR189" s="75">
        <f t="shared" si="112"/>
        <v>47.02101745</v>
      </c>
      <c r="DS189" s="75">
        <f t="shared" si="113"/>
        <v>0</v>
      </c>
      <c r="DT189" s="75">
        <f t="shared" si="114"/>
        <v>0</v>
      </c>
      <c r="DU189" s="75">
        <f t="shared" si="115"/>
        <v>47.02101745</v>
      </c>
      <c r="DV189" s="50">
        <f t="shared" si="116"/>
        <v>0</v>
      </c>
      <c r="DW189" s="72">
        <f t="shared" si="117"/>
        <v>0</v>
      </c>
      <c r="DX189" s="72">
        <f t="shared" si="118"/>
        <v>0</v>
      </c>
      <c r="DY189" s="72">
        <f t="shared" si="119"/>
        <v>0</v>
      </c>
      <c r="DZ189" s="73">
        <f t="shared" si="120"/>
        <v>0.03221311405</v>
      </c>
      <c r="EA189" s="74">
        <f t="shared" si="121"/>
        <v>0.03221311405</v>
      </c>
      <c r="EB189" s="75">
        <f t="shared" si="122"/>
        <v>0.8697540793</v>
      </c>
      <c r="EC189" s="75">
        <f t="shared" si="123"/>
        <v>0</v>
      </c>
      <c r="ED189" s="75">
        <f t="shared" si="124"/>
        <v>0</v>
      </c>
      <c r="EE189" s="75">
        <f t="shared" si="125"/>
        <v>0.8697540793</v>
      </c>
      <c r="EF189" s="76">
        <f t="shared" ref="EF189:EG189" si="3208">CH189+CR189+DD189+DR189+EB189</f>
        <v>805.6705007</v>
      </c>
      <c r="EG189" s="76">
        <f t="shared" si="3208"/>
        <v>0</v>
      </c>
      <c r="EH189" s="76">
        <f t="shared" si="127"/>
        <v>0</v>
      </c>
      <c r="EI189" s="77">
        <f t="shared" si="128"/>
        <v>805.6705007</v>
      </c>
      <c r="EJ189" s="50">
        <f t="shared" si="129"/>
        <v>0</v>
      </c>
      <c r="EK189" s="72">
        <f t="shared" si="130"/>
        <v>0</v>
      </c>
      <c r="EL189" s="72">
        <f t="shared" si="131"/>
        <v>0</v>
      </c>
      <c r="EM189" s="72">
        <f t="shared" si="132"/>
        <v>0</v>
      </c>
      <c r="EN189" s="73">
        <f t="shared" si="133"/>
        <v>28.38433548</v>
      </c>
      <c r="EO189" s="74">
        <f t="shared" si="134"/>
        <v>28.38433548</v>
      </c>
      <c r="EP189" s="75">
        <f t="shared" si="135"/>
        <v>147.4893336</v>
      </c>
      <c r="EQ189" s="75">
        <f t="shared" si="136"/>
        <v>0</v>
      </c>
      <c r="ER189" s="75">
        <f t="shared" si="137"/>
        <v>0</v>
      </c>
      <c r="ES189" s="75">
        <f t="shared" si="138"/>
        <v>147.4893336</v>
      </c>
      <c r="ET189" s="76">
        <f t="shared" ref="ET189:EU189" si="3209">BV189+EP189</f>
        <v>36.8548365</v>
      </c>
      <c r="EU189" s="76">
        <f t="shared" si="3209"/>
        <v>0</v>
      </c>
      <c r="EV189" s="76">
        <f t="shared" si="140"/>
        <v>0</v>
      </c>
      <c r="EW189" s="77">
        <f t="shared" si="141"/>
        <v>36.8548365</v>
      </c>
      <c r="EX189" s="50">
        <f t="shared" si="142"/>
        <v>0</v>
      </c>
      <c r="EY189" s="72">
        <f t="shared" si="143"/>
        <v>0</v>
      </c>
      <c r="EZ189" s="72">
        <f t="shared" si="144"/>
        <v>0</v>
      </c>
      <c r="FA189" s="72">
        <f t="shared" si="145"/>
        <v>0</v>
      </c>
      <c r="FB189" s="73">
        <f t="shared" si="146"/>
        <v>3.32785833</v>
      </c>
      <c r="FC189" s="74">
        <f t="shared" si="147"/>
        <v>3.32785833</v>
      </c>
      <c r="FD189" s="75">
        <f t="shared" si="148"/>
        <v>0.8804409689</v>
      </c>
      <c r="FE189" s="75">
        <f t="shared" si="149"/>
        <v>0</v>
      </c>
      <c r="FF189" s="75">
        <f t="shared" si="150"/>
        <v>0</v>
      </c>
      <c r="FG189" s="75">
        <f t="shared" si="151"/>
        <v>0.8804409689</v>
      </c>
      <c r="FH189" s="50">
        <f t="shared" si="152"/>
        <v>6.283185307</v>
      </c>
      <c r="FI189" s="72">
        <f t="shared" si="153"/>
        <v>6.283185307</v>
      </c>
      <c r="FJ189" s="72">
        <f t="shared" si="154"/>
        <v>0</v>
      </c>
      <c r="FK189" s="72">
        <f t="shared" si="155"/>
        <v>0</v>
      </c>
      <c r="FL189" s="73">
        <f t="shared" si="156"/>
        <v>5.415309691</v>
      </c>
      <c r="FM189" s="74">
        <f t="shared" si="157"/>
        <v>5.415309691</v>
      </c>
      <c r="FN189" s="75">
        <f t="shared" si="158"/>
        <v>-5.415309691</v>
      </c>
      <c r="FO189" s="75">
        <f t="shared" si="159"/>
        <v>0</v>
      </c>
      <c r="FP189" s="75">
        <f t="shared" si="160"/>
        <v>3.141592654</v>
      </c>
      <c r="FQ189" s="75">
        <f t="shared" si="161"/>
        <v>5.415309691</v>
      </c>
      <c r="FR189" s="76">
        <f t="shared" si="162"/>
        <v>13.34814348</v>
      </c>
      <c r="FS189" s="76">
        <f t="shared" si="163"/>
        <v>0</v>
      </c>
      <c r="FT189" s="76">
        <f t="shared" si="164"/>
        <v>0</v>
      </c>
      <c r="FU189" s="77">
        <f t="shared" si="165"/>
        <v>13.34814348</v>
      </c>
      <c r="FV189" s="50">
        <f t="shared" si="166"/>
        <v>0</v>
      </c>
      <c r="FW189" s="50">
        <f t="shared" si="167"/>
        <v>0</v>
      </c>
      <c r="FX189" s="72">
        <f t="shared" si="168"/>
        <v>0</v>
      </c>
      <c r="FY189" s="72">
        <f t="shared" si="169"/>
        <v>0</v>
      </c>
      <c r="FZ189" s="72">
        <f t="shared" si="170"/>
        <v>0</v>
      </c>
      <c r="GA189" s="73">
        <f t="shared" si="171"/>
        <v>13.34814348</v>
      </c>
      <c r="GB189" s="73">
        <f t="shared" si="172"/>
        <v>1.135794489</v>
      </c>
      <c r="GC189" s="74">
        <f t="shared" si="173"/>
        <v>15.1607478</v>
      </c>
      <c r="GD189" s="75">
        <f t="shared" si="174"/>
        <v>1.684527534</v>
      </c>
      <c r="GE189" s="75">
        <f t="shared" si="175"/>
        <v>0</v>
      </c>
      <c r="GF189" s="75">
        <f t="shared" si="176"/>
        <v>0</v>
      </c>
      <c r="GG189" s="75">
        <f t="shared" si="177"/>
        <v>1.684527534</v>
      </c>
      <c r="GH189" s="78">
        <f t="shared" si="178"/>
        <v>-0.5</v>
      </c>
      <c r="GI189" s="78">
        <f t="shared" si="179"/>
        <v>-0.8660254038</v>
      </c>
      <c r="GJ189" s="78">
        <f t="shared" si="180"/>
        <v>-2.094395102</v>
      </c>
      <c r="GK189" s="78">
        <f t="shared" si="181"/>
        <v>1</v>
      </c>
      <c r="GL189" s="79">
        <f t="shared" si="182"/>
        <v>-0.5</v>
      </c>
      <c r="GM189" s="79">
        <f t="shared" si="183"/>
        <v>0.8660254038</v>
      </c>
      <c r="GN189" s="79">
        <f t="shared" si="184"/>
        <v>2.094395102</v>
      </c>
      <c r="GO189" s="79">
        <f t="shared" si="185"/>
        <v>1</v>
      </c>
      <c r="GP189" s="50">
        <f t="shared" si="186"/>
        <v>-2.094395102</v>
      </c>
      <c r="GQ189" s="50">
        <f t="shared" si="187"/>
        <v>0</v>
      </c>
      <c r="GR189" s="72">
        <f t="shared" si="188"/>
        <v>-2.094395102</v>
      </c>
      <c r="GS189" s="72">
        <f t="shared" si="189"/>
        <v>-2.094395102</v>
      </c>
      <c r="GT189" s="72">
        <f t="shared" si="190"/>
        <v>-2.094395102</v>
      </c>
      <c r="GU189" s="73">
        <f t="shared" si="191"/>
        <v>1</v>
      </c>
      <c r="GV189" s="73">
        <f t="shared" si="192"/>
        <v>0.8804409689</v>
      </c>
      <c r="GW189" s="74">
        <f t="shared" si="193"/>
        <v>0.8804409689</v>
      </c>
      <c r="GX189" s="75">
        <f t="shared" si="194"/>
        <v>-0.4402204844</v>
      </c>
      <c r="GY189" s="75">
        <f t="shared" si="195"/>
        <v>-0.7624842456</v>
      </c>
      <c r="GZ189" s="75">
        <f t="shared" si="196"/>
        <v>-2.094395102</v>
      </c>
      <c r="HA189" s="75">
        <f t="shared" si="197"/>
        <v>0.8804409689</v>
      </c>
      <c r="HB189" s="50">
        <f t="shared" si="198"/>
        <v>2.094395102</v>
      </c>
      <c r="HC189" s="50">
        <f t="shared" si="199"/>
        <v>0</v>
      </c>
      <c r="HD189" s="72">
        <f t="shared" si="200"/>
        <v>2.094395102</v>
      </c>
      <c r="HE189" s="72">
        <f t="shared" si="201"/>
        <v>2.094395102</v>
      </c>
      <c r="HF189" s="72">
        <f t="shared" si="202"/>
        <v>2.094395102</v>
      </c>
      <c r="HG189" s="73">
        <f t="shared" si="203"/>
        <v>1</v>
      </c>
      <c r="HH189" s="73">
        <f t="shared" si="204"/>
        <v>1.684527534</v>
      </c>
      <c r="HI189" s="74">
        <f t="shared" si="205"/>
        <v>1.684527534</v>
      </c>
      <c r="HJ189" s="75">
        <f t="shared" si="206"/>
        <v>-0.8422637668</v>
      </c>
      <c r="HK189" s="75">
        <f t="shared" si="207"/>
        <v>1.458843637</v>
      </c>
      <c r="HL189" s="75">
        <f t="shared" si="208"/>
        <v>2.094395102</v>
      </c>
      <c r="HM189" s="75">
        <f t="shared" si="209"/>
        <v>1.684527534</v>
      </c>
      <c r="HN189" s="50">
        <f t="shared" si="210"/>
        <v>2.094395102</v>
      </c>
      <c r="HO189" s="50">
        <f t="shared" si="211"/>
        <v>0</v>
      </c>
      <c r="HP189" s="72">
        <f t="shared" si="212"/>
        <v>2.094395102</v>
      </c>
      <c r="HQ189" s="72">
        <f t="shared" si="213"/>
        <v>2.094395102</v>
      </c>
      <c r="HR189" s="72">
        <f t="shared" si="214"/>
        <v>2.094395102</v>
      </c>
      <c r="HS189" s="73">
        <f t="shared" si="215"/>
        <v>1</v>
      </c>
      <c r="HT189" s="73">
        <f t="shared" si="216"/>
        <v>0.8804409689</v>
      </c>
      <c r="HU189" s="74">
        <f t="shared" si="217"/>
        <v>0.8804409689</v>
      </c>
      <c r="HV189" s="75">
        <f t="shared" si="218"/>
        <v>-0.4402204844</v>
      </c>
      <c r="HW189" s="75">
        <f t="shared" si="219"/>
        <v>0.7624842456</v>
      </c>
      <c r="HX189" s="75">
        <f t="shared" si="220"/>
        <v>2.094395102</v>
      </c>
      <c r="HY189" s="75">
        <f t="shared" si="221"/>
        <v>0.8804409689</v>
      </c>
      <c r="HZ189" s="50">
        <f t="shared" si="222"/>
        <v>-2.094395102</v>
      </c>
      <c r="IA189" s="50">
        <f t="shared" si="223"/>
        <v>0</v>
      </c>
      <c r="IB189" s="72">
        <f t="shared" si="224"/>
        <v>-2.094395102</v>
      </c>
      <c r="IC189" s="72">
        <f t="shared" si="225"/>
        <v>-2.094395102</v>
      </c>
      <c r="ID189" s="72">
        <f t="shared" si="226"/>
        <v>-2.094395102</v>
      </c>
      <c r="IE189" s="73">
        <f t="shared" si="227"/>
        <v>1</v>
      </c>
      <c r="IF189" s="73">
        <f t="shared" si="228"/>
        <v>1.684527534</v>
      </c>
      <c r="IG189" s="74">
        <f t="shared" si="229"/>
        <v>1.684527534</v>
      </c>
      <c r="IH189" s="75">
        <f t="shared" si="230"/>
        <v>-0.8422637668</v>
      </c>
      <c r="II189" s="75">
        <f t="shared" si="231"/>
        <v>-1.458843637</v>
      </c>
      <c r="IJ189" s="75">
        <f t="shared" si="232"/>
        <v>-2.094395102</v>
      </c>
      <c r="IK189" s="75">
        <f t="shared" si="233"/>
        <v>1.684527534</v>
      </c>
    </row>
    <row r="190" ht="12.75" customHeight="1">
      <c r="A190" s="80">
        <f>'Cubic Input'!P194</f>
        <v>0.1421007032</v>
      </c>
      <c r="B190" s="80">
        <f>'Cubic Input'!Q194</f>
        <v>0.2178495856</v>
      </c>
      <c r="C190" s="80">
        <f>'Cubic Input'!R194</f>
        <v>0.7952818398</v>
      </c>
      <c r="D190" s="80">
        <f>'Cubic Input'!S194</f>
        <v>-0.112097985</v>
      </c>
      <c r="E190" s="80">
        <f t="shared" ref="E190:H190" si="3210">0</f>
        <v>0</v>
      </c>
      <c r="F190" s="80">
        <f t="shared" si="3210"/>
        <v>0</v>
      </c>
      <c r="G190" s="80">
        <f t="shared" si="3210"/>
        <v>0</v>
      </c>
      <c r="H190" s="81">
        <f t="shared" si="3210"/>
        <v>0</v>
      </c>
      <c r="I190" s="65">
        <f>'Cubic Input'!M194</f>
        <v>0.1395391077</v>
      </c>
      <c r="J190" s="66">
        <f t="shared" si="27"/>
        <v>0.1354814448</v>
      </c>
      <c r="K190" s="66">
        <f t="shared" si="28"/>
        <v>-0.8342731207</v>
      </c>
      <c r="L190" s="67">
        <f t="shared" si="29"/>
        <v>0.1354814448</v>
      </c>
      <c r="M190" s="67">
        <f t="shared" si="30"/>
        <v>0</v>
      </c>
      <c r="N190" s="68">
        <f t="shared" si="31"/>
        <v>-0.8342731207</v>
      </c>
      <c r="O190" s="68">
        <f t="shared" si="32"/>
        <v>-2.26421129</v>
      </c>
      <c r="P190" s="69">
        <f t="shared" si="33"/>
        <v>-0.8342731207</v>
      </c>
      <c r="Q190" s="69">
        <f t="shared" si="34"/>
        <v>2.26421129</v>
      </c>
      <c r="R190" s="70">
        <f t="shared" ref="R190:U190" si="3211">ATAN2(A190,E190)</f>
        <v>0</v>
      </c>
      <c r="S190" s="70">
        <f t="shared" si="3211"/>
        <v>0</v>
      </c>
      <c r="T190" s="70">
        <f t="shared" si="3211"/>
        <v>0</v>
      </c>
      <c r="U190" s="70">
        <f t="shared" si="3211"/>
        <v>3.141592654</v>
      </c>
      <c r="V190" s="70">
        <f t="shared" ref="V190:Y190" si="3212">SQRT(POWER(A190,2)+POWER(E190,2))</f>
        <v>0.1421007032</v>
      </c>
      <c r="W190" s="70">
        <f t="shared" si="3212"/>
        <v>0.2178495856</v>
      </c>
      <c r="X190" s="70">
        <f t="shared" si="3212"/>
        <v>0.7952818398</v>
      </c>
      <c r="Y190" s="70">
        <f t="shared" si="3212"/>
        <v>0.112097985</v>
      </c>
      <c r="Z190" s="71">
        <f t="shared" ref="Z190:AC190" si="3213">R190-$R190</f>
        <v>0</v>
      </c>
      <c r="AA190" s="71">
        <f t="shared" si="3213"/>
        <v>0</v>
      </c>
      <c r="AB190" s="71">
        <f t="shared" si="3213"/>
        <v>0</v>
      </c>
      <c r="AC190" s="71">
        <f t="shared" si="3213"/>
        <v>3.141592654</v>
      </c>
      <c r="AD190" s="71">
        <f t="shared" ref="AD190:AG190" si="3214">V190/$V190</f>
        <v>1</v>
      </c>
      <c r="AE190" s="71">
        <f t="shared" si="3214"/>
        <v>1.533064797</v>
      </c>
      <c r="AF190" s="71">
        <f t="shared" si="3214"/>
        <v>5.59660735</v>
      </c>
      <c r="AG190" s="71">
        <f t="shared" si="3214"/>
        <v>0.7888629863</v>
      </c>
      <c r="AH190" s="80">
        <f t="shared" ref="AH190:AK190" si="3215">AD190*COS(Z190)</f>
        <v>1</v>
      </c>
      <c r="AI190" s="80">
        <f t="shared" si="3215"/>
        <v>1.533064797</v>
      </c>
      <c r="AJ190" s="80">
        <f t="shared" si="3215"/>
        <v>5.59660735</v>
      </c>
      <c r="AK190" s="80">
        <f t="shared" si="3215"/>
        <v>-0.7888629863</v>
      </c>
      <c r="AL190" s="80">
        <f t="shared" ref="AL190:AO190" si="3216">AD190*SIN(Z190)</f>
        <v>0</v>
      </c>
      <c r="AM190" s="80">
        <f t="shared" si="3216"/>
        <v>0</v>
      </c>
      <c r="AN190" s="80">
        <f t="shared" si="3216"/>
        <v>0</v>
      </c>
      <c r="AO190" s="80">
        <f t="shared" si="3216"/>
        <v>0</v>
      </c>
      <c r="AP190" s="50">
        <f t="shared" si="41"/>
        <v>0</v>
      </c>
      <c r="AQ190" s="72">
        <f t="shared" si="42"/>
        <v>0</v>
      </c>
      <c r="AR190" s="72">
        <f t="shared" si="43"/>
        <v>0</v>
      </c>
      <c r="AS190" s="72">
        <f t="shared" si="44"/>
        <v>0</v>
      </c>
      <c r="AT190" s="73">
        <f t="shared" si="45"/>
        <v>3.603143289</v>
      </c>
      <c r="AU190" s="74">
        <f t="shared" si="46"/>
        <v>3.603143289</v>
      </c>
      <c r="AV190" s="75">
        <f t="shared" si="47"/>
        <v>-7.206286578</v>
      </c>
      <c r="AW190" s="75">
        <f t="shared" si="48"/>
        <v>0</v>
      </c>
      <c r="AX190" s="75">
        <f t="shared" si="49"/>
        <v>3.141592654</v>
      </c>
      <c r="AY190" s="75">
        <f t="shared" si="50"/>
        <v>7.206286578</v>
      </c>
      <c r="AZ190" s="50">
        <f t="shared" ref="AZ190:BA190" si="3217">AZ$1*AA190</f>
        <v>0</v>
      </c>
      <c r="BA190" s="50">
        <f t="shared" si="3217"/>
        <v>0</v>
      </c>
      <c r="BB190" s="72">
        <f t="shared" si="52"/>
        <v>0</v>
      </c>
      <c r="BC190" s="72">
        <f t="shared" si="53"/>
        <v>0</v>
      </c>
      <c r="BD190" s="72">
        <f t="shared" si="54"/>
        <v>0</v>
      </c>
      <c r="BE190" s="73">
        <f t="shared" ref="BE190:BF190" si="3218">POWER(AE190,BE$1)</f>
        <v>1.533064797</v>
      </c>
      <c r="BF190" s="73">
        <f t="shared" si="3218"/>
        <v>5.59660735</v>
      </c>
      <c r="BG190" s="74">
        <f t="shared" si="56"/>
        <v>8.579961709</v>
      </c>
      <c r="BH190" s="75">
        <f t="shared" si="57"/>
        <v>77.21965538</v>
      </c>
      <c r="BI190" s="75">
        <f t="shared" si="58"/>
        <v>0</v>
      </c>
      <c r="BJ190" s="75">
        <f t="shared" si="59"/>
        <v>0</v>
      </c>
      <c r="BK190" s="75">
        <f t="shared" si="60"/>
        <v>77.21965538</v>
      </c>
      <c r="BL190" s="50">
        <f t="shared" si="61"/>
        <v>3.141592654</v>
      </c>
      <c r="BM190" s="72">
        <f t="shared" si="62"/>
        <v>3.141592654</v>
      </c>
      <c r="BN190" s="72">
        <f t="shared" si="63"/>
        <v>3.141592654</v>
      </c>
      <c r="BO190" s="72">
        <f t="shared" si="64"/>
        <v>3.141592654</v>
      </c>
      <c r="BP190" s="73">
        <f t="shared" si="65"/>
        <v>0.7888629863</v>
      </c>
      <c r="BQ190" s="74">
        <f t="shared" si="66"/>
        <v>0.7888629863</v>
      </c>
      <c r="BR190" s="75">
        <f t="shared" si="67"/>
        <v>21.29930063</v>
      </c>
      <c r="BS190" s="75">
        <f t="shared" si="68"/>
        <v>0</v>
      </c>
      <c r="BT190" s="75">
        <f t="shared" si="69"/>
        <v>0</v>
      </c>
      <c r="BU190" s="75">
        <f t="shared" si="70"/>
        <v>21.29930063</v>
      </c>
      <c r="BV190" s="76">
        <f t="shared" ref="BV190:BW190" si="3219">AV190+BH190+BR190</f>
        <v>91.31266943</v>
      </c>
      <c r="BW190" s="76">
        <f t="shared" si="3219"/>
        <v>0</v>
      </c>
      <c r="BX190" s="76">
        <f t="shared" si="72"/>
        <v>0</v>
      </c>
      <c r="BY190" s="77">
        <f t="shared" si="73"/>
        <v>91.31266943</v>
      </c>
      <c r="BZ190" s="50">
        <f t="shared" ref="BZ190:CA190" si="3220">BZ$1*AA190</f>
        <v>0</v>
      </c>
      <c r="CA190" s="50">
        <f t="shared" si="3220"/>
        <v>0</v>
      </c>
      <c r="CB190" s="72">
        <f t="shared" si="75"/>
        <v>0</v>
      </c>
      <c r="CC190" s="72">
        <f t="shared" si="76"/>
        <v>0</v>
      </c>
      <c r="CD190" s="72">
        <f t="shared" si="77"/>
        <v>0</v>
      </c>
      <c r="CE190" s="73">
        <f t="shared" ref="CE190:CF190" si="3221">POWER(AE190,CE$1)</f>
        <v>2.35028767</v>
      </c>
      <c r="CF190" s="73">
        <f t="shared" si="3221"/>
        <v>31.32201383</v>
      </c>
      <c r="CG190" s="74">
        <f t="shared" si="79"/>
        <v>73.61574293</v>
      </c>
      <c r="CH190" s="75">
        <f t="shared" si="80"/>
        <v>-73.61574293</v>
      </c>
      <c r="CI190" s="75">
        <f t="shared" si="81"/>
        <v>0</v>
      </c>
      <c r="CJ190" s="75">
        <f t="shared" si="82"/>
        <v>3.141592654</v>
      </c>
      <c r="CK190" s="75">
        <f t="shared" si="83"/>
        <v>73.61574293</v>
      </c>
      <c r="CL190" s="50">
        <f t="shared" si="84"/>
        <v>0</v>
      </c>
      <c r="CM190" s="72">
        <f t="shared" si="85"/>
        <v>0</v>
      </c>
      <c r="CN190" s="72">
        <f t="shared" si="86"/>
        <v>0</v>
      </c>
      <c r="CO190" s="72">
        <f t="shared" si="87"/>
        <v>0</v>
      </c>
      <c r="CP190" s="73">
        <f t="shared" si="88"/>
        <v>175.2970129</v>
      </c>
      <c r="CQ190" s="74">
        <f t="shared" si="89"/>
        <v>175.2970129</v>
      </c>
      <c r="CR190" s="75">
        <f t="shared" si="90"/>
        <v>701.1880514</v>
      </c>
      <c r="CS190" s="75">
        <f t="shared" si="91"/>
        <v>0</v>
      </c>
      <c r="CT190" s="75">
        <f t="shared" si="92"/>
        <v>0</v>
      </c>
      <c r="CU190" s="75">
        <f t="shared" si="93"/>
        <v>701.1880514</v>
      </c>
      <c r="CV190" s="50">
        <f t="shared" si="94"/>
        <v>0</v>
      </c>
      <c r="CW190" s="50">
        <f t="shared" si="95"/>
        <v>3.141592654</v>
      </c>
      <c r="CX190" s="72">
        <f t="shared" si="96"/>
        <v>3.141592654</v>
      </c>
      <c r="CY190" s="72">
        <f t="shared" si="97"/>
        <v>3.141592654</v>
      </c>
      <c r="CZ190" s="72">
        <f t="shared" si="98"/>
        <v>3.141592654</v>
      </c>
      <c r="DA190" s="73">
        <f t="shared" si="99"/>
        <v>3.603143289</v>
      </c>
      <c r="DB190" s="73">
        <f t="shared" si="100"/>
        <v>0.7888629863</v>
      </c>
      <c r="DC190" s="74">
        <f t="shared" si="101"/>
        <v>2.842386375</v>
      </c>
      <c r="DD190" s="75">
        <f t="shared" si="102"/>
        <v>-11.3695455</v>
      </c>
      <c r="DE190" s="75">
        <f t="shared" si="103"/>
        <v>0</v>
      </c>
      <c r="DF190" s="75">
        <f t="shared" si="104"/>
        <v>3.141592654</v>
      </c>
      <c r="DG190" s="75">
        <f t="shared" si="105"/>
        <v>11.3695455</v>
      </c>
      <c r="DH190" s="50">
        <f t="shared" ref="DH190:DJ190" si="3222">DH$1*AA190</f>
        <v>0</v>
      </c>
      <c r="DI190" s="50">
        <f t="shared" si="3222"/>
        <v>0</v>
      </c>
      <c r="DJ190" s="50">
        <f t="shared" si="3222"/>
        <v>3.141592654</v>
      </c>
      <c r="DK190" s="72">
        <f t="shared" si="107"/>
        <v>3.141592654</v>
      </c>
      <c r="DL190" s="72">
        <f t="shared" si="108"/>
        <v>3.141592654</v>
      </c>
      <c r="DM190" s="72">
        <f t="shared" si="109"/>
        <v>3.141592654</v>
      </c>
      <c r="DN190" s="73">
        <f t="shared" ref="DN190:DP190" si="3223">POWER(AE190,DN$1)</f>
        <v>1.533064797</v>
      </c>
      <c r="DO190" s="73">
        <f t="shared" si="3223"/>
        <v>5.59660735</v>
      </c>
      <c r="DP190" s="73">
        <f t="shared" si="3223"/>
        <v>0.7888629863</v>
      </c>
      <c r="DQ190" s="74">
        <f t="shared" si="111"/>
        <v>6.768414216</v>
      </c>
      <c r="DR190" s="75">
        <f t="shared" si="112"/>
        <v>121.8314559</v>
      </c>
      <c r="DS190" s="75">
        <f t="shared" si="113"/>
        <v>0</v>
      </c>
      <c r="DT190" s="75">
        <f t="shared" si="114"/>
        <v>0</v>
      </c>
      <c r="DU190" s="75">
        <f t="shared" si="115"/>
        <v>121.8314559</v>
      </c>
      <c r="DV190" s="50">
        <f t="shared" si="116"/>
        <v>6.283185307</v>
      </c>
      <c r="DW190" s="72">
        <f t="shared" si="117"/>
        <v>6.283185307</v>
      </c>
      <c r="DX190" s="72">
        <f t="shared" si="118"/>
        <v>0</v>
      </c>
      <c r="DY190" s="72">
        <f t="shared" si="119"/>
        <v>0</v>
      </c>
      <c r="DZ190" s="73">
        <f t="shared" si="120"/>
        <v>0.6223048111</v>
      </c>
      <c r="EA190" s="74">
        <f t="shared" si="121"/>
        <v>0.6223048111</v>
      </c>
      <c r="EB190" s="75">
        <f t="shared" si="122"/>
        <v>16.8022299</v>
      </c>
      <c r="EC190" s="75">
        <f t="shared" si="123"/>
        <v>0</v>
      </c>
      <c r="ED190" s="75">
        <f t="shared" si="124"/>
        <v>0</v>
      </c>
      <c r="EE190" s="75">
        <f t="shared" si="125"/>
        <v>16.8022299</v>
      </c>
      <c r="EF190" s="76">
        <f t="shared" ref="EF190:EG190" si="3224">CH190+CR190+DD190+DR190+EB190</f>
        <v>754.8364488</v>
      </c>
      <c r="EG190" s="76">
        <f t="shared" si="3224"/>
        <v>0</v>
      </c>
      <c r="EH190" s="76">
        <f t="shared" si="127"/>
        <v>0</v>
      </c>
      <c r="EI190" s="77">
        <f t="shared" si="128"/>
        <v>754.8364488</v>
      </c>
      <c r="EJ190" s="50">
        <f t="shared" si="129"/>
        <v>0</v>
      </c>
      <c r="EK190" s="72">
        <f t="shared" si="130"/>
        <v>0</v>
      </c>
      <c r="EL190" s="72">
        <f t="shared" si="131"/>
        <v>0</v>
      </c>
      <c r="EM190" s="72">
        <f t="shared" si="132"/>
        <v>0</v>
      </c>
      <c r="EN190" s="73">
        <f t="shared" si="133"/>
        <v>27.47428705</v>
      </c>
      <c r="EO190" s="74">
        <f t="shared" si="134"/>
        <v>27.47428705</v>
      </c>
      <c r="EP190" s="75">
        <f t="shared" si="135"/>
        <v>142.7605832</v>
      </c>
      <c r="EQ190" s="75">
        <f t="shared" si="136"/>
        <v>0</v>
      </c>
      <c r="ER190" s="75">
        <f t="shared" si="137"/>
        <v>0</v>
      </c>
      <c r="ES190" s="75">
        <f t="shared" si="138"/>
        <v>142.7605832</v>
      </c>
      <c r="ET190" s="76">
        <f t="shared" ref="ET190:EU190" si="3225">BV190+EP190</f>
        <v>234.0732526</v>
      </c>
      <c r="EU190" s="76">
        <f t="shared" si="3225"/>
        <v>0</v>
      </c>
      <c r="EV190" s="76">
        <f t="shared" si="140"/>
        <v>0</v>
      </c>
      <c r="EW190" s="77">
        <f t="shared" si="141"/>
        <v>234.0732526</v>
      </c>
      <c r="EX190" s="50">
        <f t="shared" si="142"/>
        <v>0</v>
      </c>
      <c r="EY190" s="72">
        <f t="shared" si="143"/>
        <v>0</v>
      </c>
      <c r="EZ190" s="72">
        <f t="shared" si="144"/>
        <v>0</v>
      </c>
      <c r="FA190" s="72">
        <f t="shared" si="145"/>
        <v>0</v>
      </c>
      <c r="FB190" s="73">
        <f t="shared" si="146"/>
        <v>6.162883101</v>
      </c>
      <c r="FC190" s="74">
        <f t="shared" si="147"/>
        <v>6.162883101</v>
      </c>
      <c r="FD190" s="75">
        <f t="shared" si="148"/>
        <v>1.63049452</v>
      </c>
      <c r="FE190" s="75">
        <f t="shared" si="149"/>
        <v>0</v>
      </c>
      <c r="FF190" s="75">
        <f t="shared" si="150"/>
        <v>0</v>
      </c>
      <c r="FG190" s="75">
        <f t="shared" si="151"/>
        <v>1.63049452</v>
      </c>
      <c r="FH190" s="50">
        <f t="shared" si="152"/>
        <v>0</v>
      </c>
      <c r="FI190" s="72">
        <f t="shared" si="153"/>
        <v>0</v>
      </c>
      <c r="FJ190" s="72">
        <f t="shared" si="154"/>
        <v>0</v>
      </c>
      <c r="FK190" s="72">
        <f t="shared" si="155"/>
        <v>0</v>
      </c>
      <c r="FL190" s="73">
        <f t="shared" si="156"/>
        <v>2.35028767</v>
      </c>
      <c r="FM190" s="74">
        <f t="shared" si="157"/>
        <v>2.35028767</v>
      </c>
      <c r="FN190" s="75">
        <f t="shared" si="158"/>
        <v>-2.35028767</v>
      </c>
      <c r="FO190" s="75">
        <f t="shared" si="159"/>
        <v>0</v>
      </c>
      <c r="FP190" s="75">
        <f t="shared" si="160"/>
        <v>3.141592654</v>
      </c>
      <c r="FQ190" s="75">
        <f t="shared" si="161"/>
        <v>2.35028767</v>
      </c>
      <c r="FR190" s="76">
        <f t="shared" si="162"/>
        <v>14.43953438</v>
      </c>
      <c r="FS190" s="76">
        <f t="shared" si="163"/>
        <v>0</v>
      </c>
      <c r="FT190" s="76">
        <f t="shared" si="164"/>
        <v>0</v>
      </c>
      <c r="FU190" s="77">
        <f t="shared" si="165"/>
        <v>14.43953438</v>
      </c>
      <c r="FV190" s="50">
        <f t="shared" si="166"/>
        <v>0</v>
      </c>
      <c r="FW190" s="50">
        <f t="shared" si="167"/>
        <v>0</v>
      </c>
      <c r="FX190" s="72">
        <f t="shared" si="168"/>
        <v>0</v>
      </c>
      <c r="FY190" s="72">
        <f t="shared" si="169"/>
        <v>0</v>
      </c>
      <c r="FZ190" s="72">
        <f t="shared" si="170"/>
        <v>0</v>
      </c>
      <c r="GA190" s="73">
        <f t="shared" si="171"/>
        <v>14.43953438</v>
      </c>
      <c r="GB190" s="73">
        <f t="shared" si="172"/>
        <v>0.6133108624</v>
      </c>
      <c r="GC190" s="74">
        <f t="shared" si="173"/>
        <v>8.855923284</v>
      </c>
      <c r="GD190" s="75">
        <f t="shared" si="174"/>
        <v>0.983991476</v>
      </c>
      <c r="GE190" s="75">
        <f t="shared" si="175"/>
        <v>0</v>
      </c>
      <c r="GF190" s="75">
        <f t="shared" si="176"/>
        <v>0</v>
      </c>
      <c r="GG190" s="75">
        <f t="shared" si="177"/>
        <v>0.983991476</v>
      </c>
      <c r="GH190" s="78">
        <f t="shared" si="178"/>
        <v>-0.5</v>
      </c>
      <c r="GI190" s="78">
        <f t="shared" si="179"/>
        <v>-0.8660254038</v>
      </c>
      <c r="GJ190" s="78">
        <f t="shared" si="180"/>
        <v>-2.094395102</v>
      </c>
      <c r="GK190" s="78">
        <f t="shared" si="181"/>
        <v>1</v>
      </c>
      <c r="GL190" s="79">
        <f t="shared" si="182"/>
        <v>-0.5</v>
      </c>
      <c r="GM190" s="79">
        <f t="shared" si="183"/>
        <v>0.8660254038</v>
      </c>
      <c r="GN190" s="79">
        <f t="shared" si="184"/>
        <v>2.094395102</v>
      </c>
      <c r="GO190" s="79">
        <f t="shared" si="185"/>
        <v>1</v>
      </c>
      <c r="GP190" s="50">
        <f t="shared" si="186"/>
        <v>-2.094395102</v>
      </c>
      <c r="GQ190" s="50">
        <f t="shared" si="187"/>
        <v>0</v>
      </c>
      <c r="GR190" s="72">
        <f t="shared" si="188"/>
        <v>-2.094395102</v>
      </c>
      <c r="GS190" s="72">
        <f t="shared" si="189"/>
        <v>-2.094395102</v>
      </c>
      <c r="GT190" s="72">
        <f t="shared" si="190"/>
        <v>-2.094395102</v>
      </c>
      <c r="GU190" s="73">
        <f t="shared" si="191"/>
        <v>1</v>
      </c>
      <c r="GV190" s="73">
        <f t="shared" si="192"/>
        <v>1.63049452</v>
      </c>
      <c r="GW190" s="74">
        <f t="shared" si="193"/>
        <v>1.63049452</v>
      </c>
      <c r="GX190" s="75">
        <f t="shared" si="194"/>
        <v>-0.8152472598</v>
      </c>
      <c r="GY190" s="75">
        <f t="shared" si="195"/>
        <v>-1.412049675</v>
      </c>
      <c r="GZ190" s="75">
        <f t="shared" si="196"/>
        <v>-2.094395102</v>
      </c>
      <c r="HA190" s="75">
        <f t="shared" si="197"/>
        <v>1.63049452</v>
      </c>
      <c r="HB190" s="50">
        <f t="shared" si="198"/>
        <v>2.094395102</v>
      </c>
      <c r="HC190" s="50">
        <f t="shared" si="199"/>
        <v>0</v>
      </c>
      <c r="HD190" s="72">
        <f t="shared" si="200"/>
        <v>2.094395102</v>
      </c>
      <c r="HE190" s="72">
        <f t="shared" si="201"/>
        <v>2.094395102</v>
      </c>
      <c r="HF190" s="72">
        <f t="shared" si="202"/>
        <v>2.094395102</v>
      </c>
      <c r="HG190" s="73">
        <f t="shared" si="203"/>
        <v>1</v>
      </c>
      <c r="HH190" s="73">
        <f t="shared" si="204"/>
        <v>0.983991476</v>
      </c>
      <c r="HI190" s="74">
        <f t="shared" si="205"/>
        <v>0.983991476</v>
      </c>
      <c r="HJ190" s="75">
        <f t="shared" si="206"/>
        <v>-0.491995738</v>
      </c>
      <c r="HK190" s="75">
        <f t="shared" si="207"/>
        <v>0.8521616153</v>
      </c>
      <c r="HL190" s="75">
        <f t="shared" si="208"/>
        <v>2.094395102</v>
      </c>
      <c r="HM190" s="75">
        <f t="shared" si="209"/>
        <v>0.983991476</v>
      </c>
      <c r="HN190" s="50">
        <f t="shared" si="210"/>
        <v>2.094395102</v>
      </c>
      <c r="HO190" s="50">
        <f t="shared" si="211"/>
        <v>0</v>
      </c>
      <c r="HP190" s="72">
        <f t="shared" si="212"/>
        <v>2.094395102</v>
      </c>
      <c r="HQ190" s="72">
        <f t="shared" si="213"/>
        <v>2.094395102</v>
      </c>
      <c r="HR190" s="72">
        <f t="shared" si="214"/>
        <v>2.094395102</v>
      </c>
      <c r="HS190" s="73">
        <f t="shared" si="215"/>
        <v>1</v>
      </c>
      <c r="HT190" s="73">
        <f t="shared" si="216"/>
        <v>1.63049452</v>
      </c>
      <c r="HU190" s="74">
        <f t="shared" si="217"/>
        <v>1.63049452</v>
      </c>
      <c r="HV190" s="75">
        <f t="shared" si="218"/>
        <v>-0.8152472598</v>
      </c>
      <c r="HW190" s="75">
        <f t="shared" si="219"/>
        <v>1.412049675</v>
      </c>
      <c r="HX190" s="75">
        <f t="shared" si="220"/>
        <v>2.094395102</v>
      </c>
      <c r="HY190" s="75">
        <f t="shared" si="221"/>
        <v>1.63049452</v>
      </c>
      <c r="HZ190" s="50">
        <f t="shared" si="222"/>
        <v>-2.094395102</v>
      </c>
      <c r="IA190" s="50">
        <f t="shared" si="223"/>
        <v>0</v>
      </c>
      <c r="IB190" s="72">
        <f t="shared" si="224"/>
        <v>-2.094395102</v>
      </c>
      <c r="IC190" s="72">
        <f t="shared" si="225"/>
        <v>-2.094395102</v>
      </c>
      <c r="ID190" s="72">
        <f t="shared" si="226"/>
        <v>-2.094395102</v>
      </c>
      <c r="IE190" s="73">
        <f t="shared" si="227"/>
        <v>1</v>
      </c>
      <c r="IF190" s="73">
        <f t="shared" si="228"/>
        <v>0.983991476</v>
      </c>
      <c r="IG190" s="74">
        <f t="shared" si="229"/>
        <v>0.983991476</v>
      </c>
      <c r="IH190" s="75">
        <f t="shared" si="230"/>
        <v>-0.491995738</v>
      </c>
      <c r="II190" s="75">
        <f t="shared" si="231"/>
        <v>-0.8521616153</v>
      </c>
      <c r="IJ190" s="75">
        <f t="shared" si="232"/>
        <v>-2.094395102</v>
      </c>
      <c r="IK190" s="75">
        <f t="shared" si="233"/>
        <v>0.983991476</v>
      </c>
    </row>
    <row r="191" ht="12.75" customHeight="1">
      <c r="A191" s="80">
        <f>'Cubic Input'!P195</f>
        <v>0.1421007032</v>
      </c>
      <c r="B191" s="80">
        <f>'Cubic Input'!Q195</f>
        <v>0.1082952661</v>
      </c>
      <c r="C191" s="80">
        <f>'Cubic Input'!R195</f>
        <v>0.8251086769</v>
      </c>
      <c r="D191" s="80">
        <f>'Cubic Input'!S195</f>
        <v>-0.07233754362</v>
      </c>
      <c r="E191" s="80">
        <f t="shared" ref="E191:H191" si="3226">0</f>
        <v>0</v>
      </c>
      <c r="F191" s="80">
        <f t="shared" si="3226"/>
        <v>0</v>
      </c>
      <c r="G191" s="80">
        <f t="shared" si="3226"/>
        <v>0</v>
      </c>
      <c r="H191" s="81">
        <f t="shared" si="3226"/>
        <v>0</v>
      </c>
      <c r="I191" s="65">
        <f>'Cubic Input'!M195</f>
        <v>0.09393869357</v>
      </c>
      <c r="J191" s="66">
        <f t="shared" si="27"/>
        <v>0.08657482626</v>
      </c>
      <c r="K191" s="66">
        <f t="shared" si="28"/>
        <v>-0.4243385399</v>
      </c>
      <c r="L191" s="67">
        <f t="shared" si="29"/>
        <v>0.08657482626</v>
      </c>
      <c r="M191" s="67">
        <f t="shared" si="30"/>
        <v>0</v>
      </c>
      <c r="N191" s="68">
        <f t="shared" si="31"/>
        <v>-0.4243385399</v>
      </c>
      <c r="O191" s="68">
        <f t="shared" si="32"/>
        <v>-2.387450003</v>
      </c>
      <c r="P191" s="69">
        <f t="shared" si="33"/>
        <v>-0.4243385399</v>
      </c>
      <c r="Q191" s="69">
        <f t="shared" si="34"/>
        <v>2.387450003</v>
      </c>
      <c r="R191" s="70">
        <f t="shared" ref="R191:U191" si="3227">ATAN2(A191,E191)</f>
        <v>0</v>
      </c>
      <c r="S191" s="70">
        <f t="shared" si="3227"/>
        <v>0</v>
      </c>
      <c r="T191" s="70">
        <f t="shared" si="3227"/>
        <v>0</v>
      </c>
      <c r="U191" s="70">
        <f t="shared" si="3227"/>
        <v>3.141592654</v>
      </c>
      <c r="V191" s="70">
        <f t="shared" ref="V191:Y191" si="3228">SQRT(POWER(A191,2)+POWER(E191,2))</f>
        <v>0.1421007032</v>
      </c>
      <c r="W191" s="70">
        <f t="shared" si="3228"/>
        <v>0.1082952661</v>
      </c>
      <c r="X191" s="70">
        <f t="shared" si="3228"/>
        <v>0.8251086769</v>
      </c>
      <c r="Y191" s="70">
        <f t="shared" si="3228"/>
        <v>0.07233754362</v>
      </c>
      <c r="Z191" s="71">
        <f t="shared" ref="Z191:AC191" si="3229">R191-$R191</f>
        <v>0</v>
      </c>
      <c r="AA191" s="71">
        <f t="shared" si="3229"/>
        <v>0</v>
      </c>
      <c r="AB191" s="71">
        <f t="shared" si="3229"/>
        <v>0</v>
      </c>
      <c r="AC191" s="71">
        <f t="shared" si="3229"/>
        <v>3.141592654</v>
      </c>
      <c r="AD191" s="71">
        <f t="shared" ref="AD191:AG191" si="3230">V191/$V191</f>
        <v>1</v>
      </c>
      <c r="AE191" s="71">
        <f t="shared" si="3230"/>
        <v>0.7621022535</v>
      </c>
      <c r="AF191" s="71">
        <f t="shared" si="3230"/>
        <v>5.806506643</v>
      </c>
      <c r="AG191" s="71">
        <f t="shared" si="3230"/>
        <v>0.5090583087</v>
      </c>
      <c r="AH191" s="80">
        <f t="shared" ref="AH191:AK191" si="3231">AD191*COS(Z191)</f>
        <v>1</v>
      </c>
      <c r="AI191" s="80">
        <f t="shared" si="3231"/>
        <v>0.7621022535</v>
      </c>
      <c r="AJ191" s="80">
        <f t="shared" si="3231"/>
        <v>5.806506643</v>
      </c>
      <c r="AK191" s="80">
        <f t="shared" si="3231"/>
        <v>-0.5090583087</v>
      </c>
      <c r="AL191" s="80">
        <f t="shared" ref="AL191:AO191" si="3232">AD191*SIN(Z191)</f>
        <v>0</v>
      </c>
      <c r="AM191" s="80">
        <f t="shared" si="3232"/>
        <v>0</v>
      </c>
      <c r="AN191" s="80">
        <f t="shared" si="3232"/>
        <v>0</v>
      </c>
      <c r="AO191" s="80">
        <f t="shared" si="3232"/>
        <v>0</v>
      </c>
      <c r="AP191" s="50">
        <f t="shared" si="41"/>
        <v>0</v>
      </c>
      <c r="AQ191" s="72">
        <f t="shared" si="42"/>
        <v>0</v>
      </c>
      <c r="AR191" s="72">
        <f t="shared" si="43"/>
        <v>0</v>
      </c>
      <c r="AS191" s="72">
        <f t="shared" si="44"/>
        <v>0</v>
      </c>
      <c r="AT191" s="73">
        <f t="shared" si="45"/>
        <v>0.4426288705</v>
      </c>
      <c r="AU191" s="74">
        <f t="shared" si="46"/>
        <v>0.4426288705</v>
      </c>
      <c r="AV191" s="75">
        <f t="shared" si="47"/>
        <v>-0.885257741</v>
      </c>
      <c r="AW191" s="75">
        <f t="shared" si="48"/>
        <v>0</v>
      </c>
      <c r="AX191" s="75">
        <f t="shared" si="49"/>
        <v>3.141592654</v>
      </c>
      <c r="AY191" s="75">
        <f t="shared" si="50"/>
        <v>0.885257741</v>
      </c>
      <c r="AZ191" s="50">
        <f t="shared" ref="AZ191:BA191" si="3233">AZ$1*AA191</f>
        <v>0</v>
      </c>
      <c r="BA191" s="50">
        <f t="shared" si="3233"/>
        <v>0</v>
      </c>
      <c r="BB191" s="72">
        <f t="shared" si="52"/>
        <v>0</v>
      </c>
      <c r="BC191" s="72">
        <f t="shared" si="53"/>
        <v>0</v>
      </c>
      <c r="BD191" s="72">
        <f t="shared" si="54"/>
        <v>0</v>
      </c>
      <c r="BE191" s="73">
        <f t="shared" ref="BE191:BF191" si="3234">POWER(AE191,BE$1)</f>
        <v>0.7621022535</v>
      </c>
      <c r="BF191" s="73">
        <f t="shared" si="3234"/>
        <v>5.806506643</v>
      </c>
      <c r="BG191" s="74">
        <f t="shared" si="56"/>
        <v>4.425151798</v>
      </c>
      <c r="BH191" s="75">
        <f t="shared" si="57"/>
        <v>39.82636618</v>
      </c>
      <c r="BI191" s="75">
        <f t="shared" si="58"/>
        <v>0</v>
      </c>
      <c r="BJ191" s="75">
        <f t="shared" si="59"/>
        <v>0</v>
      </c>
      <c r="BK191" s="75">
        <f t="shared" si="60"/>
        <v>39.82636618</v>
      </c>
      <c r="BL191" s="50">
        <f t="shared" si="61"/>
        <v>3.141592654</v>
      </c>
      <c r="BM191" s="72">
        <f t="shared" si="62"/>
        <v>3.141592654</v>
      </c>
      <c r="BN191" s="72">
        <f t="shared" si="63"/>
        <v>3.141592654</v>
      </c>
      <c r="BO191" s="72">
        <f t="shared" si="64"/>
        <v>3.141592654</v>
      </c>
      <c r="BP191" s="73">
        <f t="shared" si="65"/>
        <v>0.5090583087</v>
      </c>
      <c r="BQ191" s="74">
        <f t="shared" si="66"/>
        <v>0.5090583087</v>
      </c>
      <c r="BR191" s="75">
        <f t="shared" si="67"/>
        <v>13.74457434</v>
      </c>
      <c r="BS191" s="75">
        <f t="shared" si="68"/>
        <v>0</v>
      </c>
      <c r="BT191" s="75">
        <f t="shared" si="69"/>
        <v>0</v>
      </c>
      <c r="BU191" s="75">
        <f t="shared" si="70"/>
        <v>13.74457434</v>
      </c>
      <c r="BV191" s="76">
        <f t="shared" ref="BV191:BW191" si="3235">AV191+BH191+BR191</f>
        <v>52.68568277</v>
      </c>
      <c r="BW191" s="76">
        <f t="shared" si="3235"/>
        <v>0</v>
      </c>
      <c r="BX191" s="76">
        <f t="shared" si="72"/>
        <v>0</v>
      </c>
      <c r="BY191" s="77">
        <f t="shared" si="73"/>
        <v>52.68568277</v>
      </c>
      <c r="BZ191" s="50">
        <f t="shared" ref="BZ191:CA191" si="3236">BZ$1*AA191</f>
        <v>0</v>
      </c>
      <c r="CA191" s="50">
        <f t="shared" si="3236"/>
        <v>0</v>
      </c>
      <c r="CB191" s="72">
        <f t="shared" si="75"/>
        <v>0</v>
      </c>
      <c r="CC191" s="72">
        <f t="shared" si="76"/>
        <v>0</v>
      </c>
      <c r="CD191" s="72">
        <f t="shared" si="77"/>
        <v>0</v>
      </c>
      <c r="CE191" s="73">
        <f t="shared" ref="CE191:CF191" si="3237">POWER(AE191,CE$1)</f>
        <v>0.5807998447</v>
      </c>
      <c r="CF191" s="73">
        <f t="shared" si="3237"/>
        <v>33.7155194</v>
      </c>
      <c r="CG191" s="74">
        <f t="shared" si="79"/>
        <v>19.58196843</v>
      </c>
      <c r="CH191" s="75">
        <f t="shared" si="80"/>
        <v>-19.58196843</v>
      </c>
      <c r="CI191" s="75">
        <f t="shared" si="81"/>
        <v>0</v>
      </c>
      <c r="CJ191" s="75">
        <f t="shared" si="82"/>
        <v>3.141592654</v>
      </c>
      <c r="CK191" s="75">
        <f t="shared" si="83"/>
        <v>19.58196843</v>
      </c>
      <c r="CL191" s="50">
        <f t="shared" si="84"/>
        <v>0</v>
      </c>
      <c r="CM191" s="72">
        <f t="shared" si="85"/>
        <v>0</v>
      </c>
      <c r="CN191" s="72">
        <f t="shared" si="86"/>
        <v>0</v>
      </c>
      <c r="CO191" s="72">
        <f t="shared" si="87"/>
        <v>0</v>
      </c>
      <c r="CP191" s="73">
        <f t="shared" si="88"/>
        <v>195.7693874</v>
      </c>
      <c r="CQ191" s="74">
        <f t="shared" si="89"/>
        <v>195.7693874</v>
      </c>
      <c r="CR191" s="75">
        <f t="shared" si="90"/>
        <v>783.0775496</v>
      </c>
      <c r="CS191" s="75">
        <f t="shared" si="91"/>
        <v>0</v>
      </c>
      <c r="CT191" s="75">
        <f t="shared" si="92"/>
        <v>0</v>
      </c>
      <c r="CU191" s="75">
        <f t="shared" si="93"/>
        <v>783.0775496</v>
      </c>
      <c r="CV191" s="50">
        <f t="shared" si="94"/>
        <v>0</v>
      </c>
      <c r="CW191" s="50">
        <f t="shared" si="95"/>
        <v>3.141592654</v>
      </c>
      <c r="CX191" s="72">
        <f t="shared" si="96"/>
        <v>3.141592654</v>
      </c>
      <c r="CY191" s="72">
        <f t="shared" si="97"/>
        <v>3.141592654</v>
      </c>
      <c r="CZ191" s="72">
        <f t="shared" si="98"/>
        <v>3.141592654</v>
      </c>
      <c r="DA191" s="73">
        <f t="shared" si="99"/>
        <v>0.4426288705</v>
      </c>
      <c r="DB191" s="73">
        <f t="shared" si="100"/>
        <v>0.5090583087</v>
      </c>
      <c r="DC191" s="74">
        <f t="shared" si="101"/>
        <v>0.2253239042</v>
      </c>
      <c r="DD191" s="75">
        <f t="shared" si="102"/>
        <v>-0.9012956168</v>
      </c>
      <c r="DE191" s="75">
        <f t="shared" si="103"/>
        <v>0</v>
      </c>
      <c r="DF191" s="75">
        <f t="shared" si="104"/>
        <v>3.141592654</v>
      </c>
      <c r="DG191" s="75">
        <f t="shared" si="105"/>
        <v>0.9012956168</v>
      </c>
      <c r="DH191" s="50">
        <f t="shared" ref="DH191:DJ191" si="3238">DH$1*AA191</f>
        <v>0</v>
      </c>
      <c r="DI191" s="50">
        <f t="shared" si="3238"/>
        <v>0</v>
      </c>
      <c r="DJ191" s="50">
        <f t="shared" si="3238"/>
        <v>3.141592654</v>
      </c>
      <c r="DK191" s="72">
        <f t="shared" si="107"/>
        <v>3.141592654</v>
      </c>
      <c r="DL191" s="72">
        <f t="shared" si="108"/>
        <v>3.141592654</v>
      </c>
      <c r="DM191" s="72">
        <f t="shared" si="109"/>
        <v>3.141592654</v>
      </c>
      <c r="DN191" s="73">
        <f t="shared" ref="DN191:DP191" si="3239">POWER(AE191,DN$1)</f>
        <v>0.7621022535</v>
      </c>
      <c r="DO191" s="73">
        <f t="shared" si="3239"/>
        <v>5.806506643</v>
      </c>
      <c r="DP191" s="73">
        <f t="shared" si="3239"/>
        <v>0.5090583087</v>
      </c>
      <c r="DQ191" s="74">
        <f t="shared" si="111"/>
        <v>2.25266029</v>
      </c>
      <c r="DR191" s="75">
        <f t="shared" si="112"/>
        <v>40.54788522</v>
      </c>
      <c r="DS191" s="75">
        <f t="shared" si="113"/>
        <v>0</v>
      </c>
      <c r="DT191" s="75">
        <f t="shared" si="114"/>
        <v>0</v>
      </c>
      <c r="DU191" s="75">
        <f t="shared" si="115"/>
        <v>40.54788522</v>
      </c>
      <c r="DV191" s="50">
        <f t="shared" si="116"/>
        <v>6.283185307</v>
      </c>
      <c r="DW191" s="72">
        <f t="shared" si="117"/>
        <v>6.283185307</v>
      </c>
      <c r="DX191" s="72">
        <f t="shared" si="118"/>
        <v>0</v>
      </c>
      <c r="DY191" s="72">
        <f t="shared" si="119"/>
        <v>0</v>
      </c>
      <c r="DZ191" s="73">
        <f t="shared" si="120"/>
        <v>0.2591403617</v>
      </c>
      <c r="EA191" s="74">
        <f t="shared" si="121"/>
        <v>0.2591403617</v>
      </c>
      <c r="EB191" s="75">
        <f t="shared" si="122"/>
        <v>6.996789766</v>
      </c>
      <c r="EC191" s="75">
        <f t="shared" si="123"/>
        <v>0</v>
      </c>
      <c r="ED191" s="75">
        <f t="shared" si="124"/>
        <v>0</v>
      </c>
      <c r="EE191" s="75">
        <f t="shared" si="125"/>
        <v>6.996789766</v>
      </c>
      <c r="EF191" s="76">
        <f t="shared" ref="EF191:EG191" si="3240">CH191+CR191+DD191+DR191+EB191</f>
        <v>810.1389605</v>
      </c>
      <c r="EG191" s="76">
        <f t="shared" si="3240"/>
        <v>0</v>
      </c>
      <c r="EH191" s="76">
        <f t="shared" si="127"/>
        <v>0</v>
      </c>
      <c r="EI191" s="77">
        <f t="shared" si="128"/>
        <v>810.1389605</v>
      </c>
      <c r="EJ191" s="50">
        <f t="shared" si="129"/>
        <v>0</v>
      </c>
      <c r="EK191" s="72">
        <f t="shared" si="130"/>
        <v>0</v>
      </c>
      <c r="EL191" s="72">
        <f t="shared" si="131"/>
        <v>0</v>
      </c>
      <c r="EM191" s="72">
        <f t="shared" si="132"/>
        <v>0</v>
      </c>
      <c r="EN191" s="73">
        <f t="shared" si="133"/>
        <v>28.46294012</v>
      </c>
      <c r="EO191" s="74">
        <f t="shared" si="134"/>
        <v>28.46294012</v>
      </c>
      <c r="EP191" s="75">
        <f t="shared" si="135"/>
        <v>147.8977753</v>
      </c>
      <c r="EQ191" s="75">
        <f t="shared" si="136"/>
        <v>0</v>
      </c>
      <c r="ER191" s="75">
        <f t="shared" si="137"/>
        <v>0</v>
      </c>
      <c r="ES191" s="75">
        <f t="shared" si="138"/>
        <v>147.8977753</v>
      </c>
      <c r="ET191" s="76">
        <f t="shared" ref="ET191:EU191" si="3241">BV191+EP191</f>
        <v>200.5834581</v>
      </c>
      <c r="EU191" s="76">
        <f t="shared" si="3241"/>
        <v>0</v>
      </c>
      <c r="EV191" s="76">
        <f t="shared" si="140"/>
        <v>0</v>
      </c>
      <c r="EW191" s="77">
        <f t="shared" si="141"/>
        <v>200.5834581</v>
      </c>
      <c r="EX191" s="50">
        <f t="shared" si="142"/>
        <v>0</v>
      </c>
      <c r="EY191" s="72">
        <f t="shared" si="143"/>
        <v>0</v>
      </c>
      <c r="EZ191" s="72">
        <f t="shared" si="144"/>
        <v>0</v>
      </c>
      <c r="FA191" s="72">
        <f t="shared" si="145"/>
        <v>0</v>
      </c>
      <c r="FB191" s="73">
        <f t="shared" si="146"/>
        <v>5.853716761</v>
      </c>
      <c r="FC191" s="74">
        <f t="shared" si="147"/>
        <v>5.853716761</v>
      </c>
      <c r="FD191" s="75">
        <f t="shared" si="148"/>
        <v>1.548699357</v>
      </c>
      <c r="FE191" s="75">
        <f t="shared" si="149"/>
        <v>0</v>
      </c>
      <c r="FF191" s="75">
        <f t="shared" si="150"/>
        <v>0</v>
      </c>
      <c r="FG191" s="75">
        <f t="shared" si="151"/>
        <v>1.548699357</v>
      </c>
      <c r="FH191" s="50">
        <f t="shared" si="152"/>
        <v>0</v>
      </c>
      <c r="FI191" s="72">
        <f t="shared" si="153"/>
        <v>0</v>
      </c>
      <c r="FJ191" s="72">
        <f t="shared" si="154"/>
        <v>0</v>
      </c>
      <c r="FK191" s="72">
        <f t="shared" si="155"/>
        <v>0</v>
      </c>
      <c r="FL191" s="73">
        <f t="shared" si="156"/>
        <v>0.5807998447</v>
      </c>
      <c r="FM191" s="74">
        <f t="shared" si="157"/>
        <v>0.5807998447</v>
      </c>
      <c r="FN191" s="75">
        <f t="shared" si="158"/>
        <v>-0.5807998447</v>
      </c>
      <c r="FO191" s="75">
        <f t="shared" si="159"/>
        <v>0</v>
      </c>
      <c r="FP191" s="75">
        <f t="shared" si="160"/>
        <v>3.141592654</v>
      </c>
      <c r="FQ191" s="75">
        <f t="shared" si="161"/>
        <v>0.5807998447</v>
      </c>
      <c r="FR191" s="76">
        <f t="shared" si="162"/>
        <v>16.83872009</v>
      </c>
      <c r="FS191" s="76">
        <f t="shared" si="163"/>
        <v>0</v>
      </c>
      <c r="FT191" s="76">
        <f t="shared" si="164"/>
        <v>0</v>
      </c>
      <c r="FU191" s="77">
        <f t="shared" si="165"/>
        <v>16.83872009</v>
      </c>
      <c r="FV191" s="50">
        <f t="shared" si="166"/>
        <v>0</v>
      </c>
      <c r="FW191" s="50">
        <f t="shared" si="167"/>
        <v>0</v>
      </c>
      <c r="FX191" s="72">
        <f t="shared" si="168"/>
        <v>0</v>
      </c>
      <c r="FY191" s="72">
        <f t="shared" si="169"/>
        <v>0</v>
      </c>
      <c r="FZ191" s="72">
        <f t="shared" si="170"/>
        <v>0</v>
      </c>
      <c r="GA191" s="73">
        <f t="shared" si="171"/>
        <v>16.83872009</v>
      </c>
      <c r="GB191" s="73">
        <f t="shared" si="172"/>
        <v>0.6457031155</v>
      </c>
      <c r="GC191" s="74">
        <f t="shared" si="173"/>
        <v>10.87281402</v>
      </c>
      <c r="GD191" s="75">
        <f t="shared" si="174"/>
        <v>1.208090447</v>
      </c>
      <c r="GE191" s="75">
        <f t="shared" si="175"/>
        <v>0</v>
      </c>
      <c r="GF191" s="75">
        <f t="shared" si="176"/>
        <v>0</v>
      </c>
      <c r="GG191" s="75">
        <f t="shared" si="177"/>
        <v>1.208090447</v>
      </c>
      <c r="GH191" s="78">
        <f t="shared" si="178"/>
        <v>-0.5</v>
      </c>
      <c r="GI191" s="78">
        <f t="shared" si="179"/>
        <v>-0.8660254038</v>
      </c>
      <c r="GJ191" s="78">
        <f t="shared" si="180"/>
        <v>-2.094395102</v>
      </c>
      <c r="GK191" s="78">
        <f t="shared" si="181"/>
        <v>1</v>
      </c>
      <c r="GL191" s="79">
        <f t="shared" si="182"/>
        <v>-0.5</v>
      </c>
      <c r="GM191" s="79">
        <f t="shared" si="183"/>
        <v>0.8660254038</v>
      </c>
      <c r="GN191" s="79">
        <f t="shared" si="184"/>
        <v>2.094395102</v>
      </c>
      <c r="GO191" s="79">
        <f t="shared" si="185"/>
        <v>1</v>
      </c>
      <c r="GP191" s="50">
        <f t="shared" si="186"/>
        <v>-2.094395102</v>
      </c>
      <c r="GQ191" s="50">
        <f t="shared" si="187"/>
        <v>0</v>
      </c>
      <c r="GR191" s="72">
        <f t="shared" si="188"/>
        <v>-2.094395102</v>
      </c>
      <c r="GS191" s="72">
        <f t="shared" si="189"/>
        <v>-2.094395102</v>
      </c>
      <c r="GT191" s="72">
        <f t="shared" si="190"/>
        <v>-2.094395102</v>
      </c>
      <c r="GU191" s="73">
        <f t="shared" si="191"/>
        <v>1</v>
      </c>
      <c r="GV191" s="73">
        <f t="shared" si="192"/>
        <v>1.548699357</v>
      </c>
      <c r="GW191" s="74">
        <f t="shared" si="193"/>
        <v>1.548699357</v>
      </c>
      <c r="GX191" s="75">
        <f t="shared" si="194"/>
        <v>-0.7743496787</v>
      </c>
      <c r="GY191" s="75">
        <f t="shared" si="195"/>
        <v>-1.341212986</v>
      </c>
      <c r="GZ191" s="75">
        <f t="shared" si="196"/>
        <v>-2.094395102</v>
      </c>
      <c r="HA191" s="75">
        <f t="shared" si="197"/>
        <v>1.548699357</v>
      </c>
      <c r="HB191" s="50">
        <f t="shared" si="198"/>
        <v>2.094395102</v>
      </c>
      <c r="HC191" s="50">
        <f t="shared" si="199"/>
        <v>0</v>
      </c>
      <c r="HD191" s="72">
        <f t="shared" si="200"/>
        <v>2.094395102</v>
      </c>
      <c r="HE191" s="72">
        <f t="shared" si="201"/>
        <v>2.094395102</v>
      </c>
      <c r="HF191" s="72">
        <f t="shared" si="202"/>
        <v>2.094395102</v>
      </c>
      <c r="HG191" s="73">
        <f t="shared" si="203"/>
        <v>1</v>
      </c>
      <c r="HH191" s="73">
        <f t="shared" si="204"/>
        <v>1.208090447</v>
      </c>
      <c r="HI191" s="74">
        <f t="shared" si="205"/>
        <v>1.208090447</v>
      </c>
      <c r="HJ191" s="75">
        <f t="shared" si="206"/>
        <v>-0.6040452233</v>
      </c>
      <c r="HK191" s="75">
        <f t="shared" si="207"/>
        <v>1.046237017</v>
      </c>
      <c r="HL191" s="75">
        <f t="shared" si="208"/>
        <v>2.094395102</v>
      </c>
      <c r="HM191" s="75">
        <f t="shared" si="209"/>
        <v>1.208090447</v>
      </c>
      <c r="HN191" s="50">
        <f t="shared" si="210"/>
        <v>2.094395102</v>
      </c>
      <c r="HO191" s="50">
        <f t="shared" si="211"/>
        <v>0</v>
      </c>
      <c r="HP191" s="72">
        <f t="shared" si="212"/>
        <v>2.094395102</v>
      </c>
      <c r="HQ191" s="72">
        <f t="shared" si="213"/>
        <v>2.094395102</v>
      </c>
      <c r="HR191" s="72">
        <f t="shared" si="214"/>
        <v>2.094395102</v>
      </c>
      <c r="HS191" s="73">
        <f t="shared" si="215"/>
        <v>1</v>
      </c>
      <c r="HT191" s="73">
        <f t="shared" si="216"/>
        <v>1.548699357</v>
      </c>
      <c r="HU191" s="74">
        <f t="shared" si="217"/>
        <v>1.548699357</v>
      </c>
      <c r="HV191" s="75">
        <f t="shared" si="218"/>
        <v>-0.7743496787</v>
      </c>
      <c r="HW191" s="75">
        <f t="shared" si="219"/>
        <v>1.341212986</v>
      </c>
      <c r="HX191" s="75">
        <f t="shared" si="220"/>
        <v>2.094395102</v>
      </c>
      <c r="HY191" s="75">
        <f t="shared" si="221"/>
        <v>1.548699357</v>
      </c>
      <c r="HZ191" s="50">
        <f t="shared" si="222"/>
        <v>-2.094395102</v>
      </c>
      <c r="IA191" s="50">
        <f t="shared" si="223"/>
        <v>0</v>
      </c>
      <c r="IB191" s="72">
        <f t="shared" si="224"/>
        <v>-2.094395102</v>
      </c>
      <c r="IC191" s="72">
        <f t="shared" si="225"/>
        <v>-2.094395102</v>
      </c>
      <c r="ID191" s="72">
        <f t="shared" si="226"/>
        <v>-2.094395102</v>
      </c>
      <c r="IE191" s="73">
        <f t="shared" si="227"/>
        <v>1</v>
      </c>
      <c r="IF191" s="73">
        <f t="shared" si="228"/>
        <v>1.208090447</v>
      </c>
      <c r="IG191" s="74">
        <f t="shared" si="229"/>
        <v>1.208090447</v>
      </c>
      <c r="IH191" s="75">
        <f t="shared" si="230"/>
        <v>-0.6040452233</v>
      </c>
      <c r="II191" s="75">
        <f t="shared" si="231"/>
        <v>-1.046237017</v>
      </c>
      <c r="IJ191" s="75">
        <f t="shared" si="232"/>
        <v>-2.094395102</v>
      </c>
      <c r="IK191" s="75">
        <f t="shared" si="233"/>
        <v>1.208090447</v>
      </c>
    </row>
    <row r="192" ht="12.75" customHeight="1">
      <c r="A192" s="80">
        <f>'Cubic Input'!P196</f>
        <v>0.1421007032</v>
      </c>
      <c r="B192" s="80">
        <f>'Cubic Input'!Q196</f>
        <v>0.06808058603</v>
      </c>
      <c r="C192" s="80">
        <f>'Cubic Input'!R196</f>
        <v>0.8339764828</v>
      </c>
      <c r="D192" s="80">
        <f>'Cubic Input'!S196</f>
        <v>-0.04146096623</v>
      </c>
      <c r="E192" s="80">
        <f t="shared" ref="E192:H192" si="3242">0</f>
        <v>0</v>
      </c>
      <c r="F192" s="80">
        <f t="shared" si="3242"/>
        <v>0</v>
      </c>
      <c r="G192" s="80">
        <f t="shared" si="3242"/>
        <v>0</v>
      </c>
      <c r="H192" s="81">
        <f t="shared" si="3242"/>
        <v>0</v>
      </c>
      <c r="I192" s="65">
        <f>'Cubic Input'!M196</f>
        <v>0.05036161847</v>
      </c>
      <c r="J192" s="66">
        <f t="shared" si="27"/>
        <v>0.04949415613</v>
      </c>
      <c r="K192" s="66">
        <f t="shared" si="28"/>
        <v>-0.2642975677</v>
      </c>
      <c r="L192" s="67">
        <f t="shared" si="29"/>
        <v>0.04949415613</v>
      </c>
      <c r="M192" s="67">
        <f t="shared" si="30"/>
        <v>0</v>
      </c>
      <c r="N192" s="68">
        <f t="shared" si="31"/>
        <v>-0.2642975677</v>
      </c>
      <c r="O192" s="68">
        <f t="shared" si="32"/>
        <v>-2.413549438</v>
      </c>
      <c r="P192" s="69">
        <f t="shared" si="33"/>
        <v>-0.2642975677</v>
      </c>
      <c r="Q192" s="69">
        <f t="shared" si="34"/>
        <v>2.413549438</v>
      </c>
      <c r="R192" s="70">
        <f t="shared" ref="R192:U192" si="3243">ATAN2(A192,E192)</f>
        <v>0</v>
      </c>
      <c r="S192" s="70">
        <f t="shared" si="3243"/>
        <v>0</v>
      </c>
      <c r="T192" s="70">
        <f t="shared" si="3243"/>
        <v>0</v>
      </c>
      <c r="U192" s="70">
        <f t="shared" si="3243"/>
        <v>3.141592654</v>
      </c>
      <c r="V192" s="70">
        <f t="shared" ref="V192:Y192" si="3244">SQRT(POWER(A192,2)+POWER(E192,2))</f>
        <v>0.1421007032</v>
      </c>
      <c r="W192" s="70">
        <f t="shared" si="3244"/>
        <v>0.06808058603</v>
      </c>
      <c r="X192" s="70">
        <f t="shared" si="3244"/>
        <v>0.8339764828</v>
      </c>
      <c r="Y192" s="70">
        <f t="shared" si="3244"/>
        <v>0.04146096623</v>
      </c>
      <c r="Z192" s="71">
        <f t="shared" ref="Z192:AC192" si="3245">R192-$R192</f>
        <v>0</v>
      </c>
      <c r="AA192" s="71">
        <f t="shared" si="3245"/>
        <v>0</v>
      </c>
      <c r="AB192" s="71">
        <f t="shared" si="3245"/>
        <v>0</v>
      </c>
      <c r="AC192" s="71">
        <f t="shared" si="3245"/>
        <v>3.141592654</v>
      </c>
      <c r="AD192" s="71">
        <f t="shared" ref="AD192:AG192" si="3246">V192/$V192</f>
        <v>1</v>
      </c>
      <c r="AE192" s="71">
        <f t="shared" si="3246"/>
        <v>0.4791009792</v>
      </c>
      <c r="AF192" s="71">
        <f t="shared" si="3246"/>
        <v>5.868911724</v>
      </c>
      <c r="AG192" s="71">
        <f t="shared" si="3246"/>
        <v>0.2917717176</v>
      </c>
      <c r="AH192" s="80">
        <f t="shared" ref="AH192:AK192" si="3247">AD192*COS(Z192)</f>
        <v>1</v>
      </c>
      <c r="AI192" s="80">
        <f t="shared" si="3247"/>
        <v>0.4791009792</v>
      </c>
      <c r="AJ192" s="80">
        <f t="shared" si="3247"/>
        <v>5.868911724</v>
      </c>
      <c r="AK192" s="80">
        <f t="shared" si="3247"/>
        <v>-0.2917717176</v>
      </c>
      <c r="AL192" s="80">
        <f t="shared" ref="AL192:AO192" si="3248">AD192*SIN(Z192)</f>
        <v>0</v>
      </c>
      <c r="AM192" s="80">
        <f t="shared" si="3248"/>
        <v>0</v>
      </c>
      <c r="AN192" s="80">
        <f t="shared" si="3248"/>
        <v>0</v>
      </c>
      <c r="AO192" s="80">
        <f t="shared" si="3248"/>
        <v>0</v>
      </c>
      <c r="AP192" s="50">
        <f t="shared" si="41"/>
        <v>0</v>
      </c>
      <c r="AQ192" s="72">
        <f t="shared" si="42"/>
        <v>0</v>
      </c>
      <c r="AR192" s="72">
        <f t="shared" si="43"/>
        <v>0</v>
      </c>
      <c r="AS192" s="72">
        <f t="shared" si="44"/>
        <v>0</v>
      </c>
      <c r="AT192" s="73">
        <f t="shared" si="45"/>
        <v>0.10997176</v>
      </c>
      <c r="AU192" s="74">
        <f t="shared" si="46"/>
        <v>0.10997176</v>
      </c>
      <c r="AV192" s="75">
        <f t="shared" si="47"/>
        <v>-0.2199435199</v>
      </c>
      <c r="AW192" s="75">
        <f t="shared" si="48"/>
        <v>0</v>
      </c>
      <c r="AX192" s="75">
        <f t="shared" si="49"/>
        <v>3.141592654</v>
      </c>
      <c r="AY192" s="75">
        <f t="shared" si="50"/>
        <v>0.2199435199</v>
      </c>
      <c r="AZ192" s="50">
        <f t="shared" ref="AZ192:BA192" si="3249">AZ$1*AA192</f>
        <v>0</v>
      </c>
      <c r="BA192" s="50">
        <f t="shared" si="3249"/>
        <v>0</v>
      </c>
      <c r="BB192" s="72">
        <f t="shared" si="52"/>
        <v>0</v>
      </c>
      <c r="BC192" s="72">
        <f t="shared" si="53"/>
        <v>0</v>
      </c>
      <c r="BD192" s="72">
        <f t="shared" si="54"/>
        <v>0</v>
      </c>
      <c r="BE192" s="73">
        <f t="shared" ref="BE192:BF192" si="3250">POWER(AE192,BE$1)</f>
        <v>0.4791009792</v>
      </c>
      <c r="BF192" s="73">
        <f t="shared" si="3250"/>
        <v>5.868911724</v>
      </c>
      <c r="BG192" s="74">
        <f t="shared" si="56"/>
        <v>2.811801354</v>
      </c>
      <c r="BH192" s="75">
        <f t="shared" si="57"/>
        <v>25.30621219</v>
      </c>
      <c r="BI192" s="75">
        <f t="shared" si="58"/>
        <v>0</v>
      </c>
      <c r="BJ192" s="75">
        <f t="shared" si="59"/>
        <v>0</v>
      </c>
      <c r="BK192" s="75">
        <f t="shared" si="60"/>
        <v>25.30621219</v>
      </c>
      <c r="BL192" s="50">
        <f t="shared" si="61"/>
        <v>3.141592654</v>
      </c>
      <c r="BM192" s="72">
        <f t="shared" si="62"/>
        <v>3.141592654</v>
      </c>
      <c r="BN192" s="72">
        <f t="shared" si="63"/>
        <v>3.141592654</v>
      </c>
      <c r="BO192" s="72">
        <f t="shared" si="64"/>
        <v>3.141592654</v>
      </c>
      <c r="BP192" s="73">
        <f t="shared" si="65"/>
        <v>0.2917717176</v>
      </c>
      <c r="BQ192" s="74">
        <f t="shared" si="66"/>
        <v>0.2917717176</v>
      </c>
      <c r="BR192" s="75">
        <f t="shared" si="67"/>
        <v>7.877836376</v>
      </c>
      <c r="BS192" s="75">
        <f t="shared" si="68"/>
        <v>0</v>
      </c>
      <c r="BT192" s="75">
        <f t="shared" si="69"/>
        <v>0</v>
      </c>
      <c r="BU192" s="75">
        <f t="shared" si="70"/>
        <v>7.877836376</v>
      </c>
      <c r="BV192" s="76">
        <f t="shared" ref="BV192:BW192" si="3251">AV192+BH192+BR192</f>
        <v>32.96410504</v>
      </c>
      <c r="BW192" s="76">
        <f t="shared" si="3251"/>
        <v>0</v>
      </c>
      <c r="BX192" s="76">
        <f t="shared" si="72"/>
        <v>0</v>
      </c>
      <c r="BY192" s="77">
        <f t="shared" si="73"/>
        <v>32.96410504</v>
      </c>
      <c r="BZ192" s="50">
        <f t="shared" ref="BZ192:CA192" si="3252">BZ$1*AA192</f>
        <v>0</v>
      </c>
      <c r="CA192" s="50">
        <f t="shared" si="3252"/>
        <v>0</v>
      </c>
      <c r="CB192" s="72">
        <f t="shared" si="75"/>
        <v>0</v>
      </c>
      <c r="CC192" s="72">
        <f t="shared" si="76"/>
        <v>0</v>
      </c>
      <c r="CD192" s="72">
        <f t="shared" si="77"/>
        <v>0</v>
      </c>
      <c r="CE192" s="73">
        <f t="shared" ref="CE192:CF192" si="3253">POWER(AE192,CE$1)</f>
        <v>0.2295377483</v>
      </c>
      <c r="CF192" s="73">
        <f t="shared" si="3253"/>
        <v>34.44412483</v>
      </c>
      <c r="CG192" s="74">
        <f t="shared" si="79"/>
        <v>7.906226854</v>
      </c>
      <c r="CH192" s="75">
        <f t="shared" si="80"/>
        <v>-7.906226854</v>
      </c>
      <c r="CI192" s="75">
        <f t="shared" si="81"/>
        <v>0</v>
      </c>
      <c r="CJ192" s="75">
        <f t="shared" si="82"/>
        <v>3.141592654</v>
      </c>
      <c r="CK192" s="75">
        <f t="shared" si="83"/>
        <v>7.906226854</v>
      </c>
      <c r="CL192" s="50">
        <f t="shared" si="84"/>
        <v>0</v>
      </c>
      <c r="CM192" s="72">
        <f t="shared" si="85"/>
        <v>0</v>
      </c>
      <c r="CN192" s="72">
        <f t="shared" si="86"/>
        <v>0</v>
      </c>
      <c r="CO192" s="72">
        <f t="shared" si="87"/>
        <v>0</v>
      </c>
      <c r="CP192" s="73">
        <f t="shared" si="88"/>
        <v>202.149528</v>
      </c>
      <c r="CQ192" s="74">
        <f t="shared" si="89"/>
        <v>202.149528</v>
      </c>
      <c r="CR192" s="75">
        <f t="shared" si="90"/>
        <v>808.5981121</v>
      </c>
      <c r="CS192" s="75">
        <f t="shared" si="91"/>
        <v>0</v>
      </c>
      <c r="CT192" s="75">
        <f t="shared" si="92"/>
        <v>0</v>
      </c>
      <c r="CU192" s="75">
        <f t="shared" si="93"/>
        <v>808.5981121</v>
      </c>
      <c r="CV192" s="50">
        <f t="shared" si="94"/>
        <v>0</v>
      </c>
      <c r="CW192" s="50">
        <f t="shared" si="95"/>
        <v>3.141592654</v>
      </c>
      <c r="CX192" s="72">
        <f t="shared" si="96"/>
        <v>3.141592654</v>
      </c>
      <c r="CY192" s="72">
        <f t="shared" si="97"/>
        <v>3.141592654</v>
      </c>
      <c r="CZ192" s="72">
        <f t="shared" si="98"/>
        <v>3.141592654</v>
      </c>
      <c r="DA192" s="73">
        <f t="shared" si="99"/>
        <v>0.10997176</v>
      </c>
      <c r="DB192" s="73">
        <f t="shared" si="100"/>
        <v>0.2917717176</v>
      </c>
      <c r="DC192" s="74">
        <f t="shared" si="101"/>
        <v>0.03208664929</v>
      </c>
      <c r="DD192" s="75">
        <f t="shared" si="102"/>
        <v>-0.1283465972</v>
      </c>
      <c r="DE192" s="75">
        <f t="shared" si="103"/>
        <v>0</v>
      </c>
      <c r="DF192" s="75">
        <f t="shared" si="104"/>
        <v>3.141592654</v>
      </c>
      <c r="DG192" s="75">
        <f t="shared" si="105"/>
        <v>0.1283465972</v>
      </c>
      <c r="DH192" s="50">
        <f t="shared" ref="DH192:DJ192" si="3254">DH$1*AA192</f>
        <v>0</v>
      </c>
      <c r="DI192" s="50">
        <f t="shared" si="3254"/>
        <v>0</v>
      </c>
      <c r="DJ192" s="50">
        <f t="shared" si="3254"/>
        <v>3.141592654</v>
      </c>
      <c r="DK192" s="72">
        <f t="shared" si="107"/>
        <v>3.141592654</v>
      </c>
      <c r="DL192" s="72">
        <f t="shared" si="108"/>
        <v>3.141592654</v>
      </c>
      <c r="DM192" s="72">
        <f t="shared" si="109"/>
        <v>3.141592654</v>
      </c>
      <c r="DN192" s="73">
        <f t="shared" ref="DN192:DP192" si="3255">POWER(AE192,DN$1)</f>
        <v>0.4791009792</v>
      </c>
      <c r="DO192" s="73">
        <f t="shared" si="3255"/>
        <v>5.868911724</v>
      </c>
      <c r="DP192" s="73">
        <f t="shared" si="3255"/>
        <v>0.2917717176</v>
      </c>
      <c r="DQ192" s="74">
        <f t="shared" si="111"/>
        <v>0.8204041106</v>
      </c>
      <c r="DR192" s="75">
        <f t="shared" si="112"/>
        <v>14.76727399</v>
      </c>
      <c r="DS192" s="75">
        <f t="shared" si="113"/>
        <v>0</v>
      </c>
      <c r="DT192" s="75">
        <f t="shared" si="114"/>
        <v>0</v>
      </c>
      <c r="DU192" s="75">
        <f t="shared" si="115"/>
        <v>14.76727399</v>
      </c>
      <c r="DV192" s="50">
        <f t="shared" si="116"/>
        <v>6.283185307</v>
      </c>
      <c r="DW192" s="72">
        <f t="shared" si="117"/>
        <v>6.283185307</v>
      </c>
      <c r="DX192" s="72">
        <f t="shared" si="118"/>
        <v>0</v>
      </c>
      <c r="DY192" s="72">
        <f t="shared" si="119"/>
        <v>0</v>
      </c>
      <c r="DZ192" s="73">
        <f t="shared" si="120"/>
        <v>0.0851307352</v>
      </c>
      <c r="EA192" s="74">
        <f t="shared" si="121"/>
        <v>0.0851307352</v>
      </c>
      <c r="EB192" s="75">
        <f t="shared" si="122"/>
        <v>2.29852985</v>
      </c>
      <c r="EC192" s="75">
        <f t="shared" si="123"/>
        <v>0</v>
      </c>
      <c r="ED192" s="75">
        <f t="shared" si="124"/>
        <v>0</v>
      </c>
      <c r="EE192" s="75">
        <f t="shared" si="125"/>
        <v>2.29852985</v>
      </c>
      <c r="EF192" s="76">
        <f t="shared" ref="EF192:EG192" si="3256">CH192+CR192+DD192+DR192+EB192</f>
        <v>817.6293425</v>
      </c>
      <c r="EG192" s="76">
        <f t="shared" si="3256"/>
        <v>0</v>
      </c>
      <c r="EH192" s="76">
        <f t="shared" si="127"/>
        <v>0</v>
      </c>
      <c r="EI192" s="77">
        <f t="shared" si="128"/>
        <v>817.6293425</v>
      </c>
      <c r="EJ192" s="50">
        <f t="shared" si="129"/>
        <v>0</v>
      </c>
      <c r="EK192" s="72">
        <f t="shared" si="130"/>
        <v>0</v>
      </c>
      <c r="EL192" s="72">
        <f t="shared" si="131"/>
        <v>0</v>
      </c>
      <c r="EM192" s="72">
        <f t="shared" si="132"/>
        <v>0</v>
      </c>
      <c r="EN192" s="73">
        <f t="shared" si="133"/>
        <v>28.59421869</v>
      </c>
      <c r="EO192" s="74">
        <f t="shared" si="134"/>
        <v>28.59421869</v>
      </c>
      <c r="EP192" s="75">
        <f t="shared" si="135"/>
        <v>148.5799187</v>
      </c>
      <c r="EQ192" s="75">
        <f t="shared" si="136"/>
        <v>0</v>
      </c>
      <c r="ER192" s="75">
        <f t="shared" si="137"/>
        <v>0</v>
      </c>
      <c r="ES192" s="75">
        <f t="shared" si="138"/>
        <v>148.5799187</v>
      </c>
      <c r="ET192" s="76">
        <f t="shared" ref="ET192:EU192" si="3257">BV192+EP192</f>
        <v>181.5440238</v>
      </c>
      <c r="EU192" s="76">
        <f t="shared" si="3257"/>
        <v>0</v>
      </c>
      <c r="EV192" s="76">
        <f t="shared" si="140"/>
        <v>0</v>
      </c>
      <c r="EW192" s="77">
        <f t="shared" si="141"/>
        <v>181.5440238</v>
      </c>
      <c r="EX192" s="50">
        <f t="shared" si="142"/>
        <v>0</v>
      </c>
      <c r="EY192" s="72">
        <f t="shared" si="143"/>
        <v>0</v>
      </c>
      <c r="EZ192" s="72">
        <f t="shared" si="144"/>
        <v>0</v>
      </c>
      <c r="FA192" s="72">
        <f t="shared" si="145"/>
        <v>0</v>
      </c>
      <c r="FB192" s="73">
        <f t="shared" si="146"/>
        <v>5.662314475</v>
      </c>
      <c r="FC192" s="74">
        <f t="shared" si="147"/>
        <v>5.662314475</v>
      </c>
      <c r="FD192" s="75">
        <f t="shared" si="148"/>
        <v>1.498060659</v>
      </c>
      <c r="FE192" s="75">
        <f t="shared" si="149"/>
        <v>0</v>
      </c>
      <c r="FF192" s="75">
        <f t="shared" si="150"/>
        <v>0</v>
      </c>
      <c r="FG192" s="75">
        <f t="shared" si="151"/>
        <v>1.498060659</v>
      </c>
      <c r="FH192" s="50">
        <f t="shared" si="152"/>
        <v>0</v>
      </c>
      <c r="FI192" s="72">
        <f t="shared" si="153"/>
        <v>0</v>
      </c>
      <c r="FJ192" s="72">
        <f t="shared" si="154"/>
        <v>0</v>
      </c>
      <c r="FK192" s="72">
        <f t="shared" si="155"/>
        <v>0</v>
      </c>
      <c r="FL192" s="73">
        <f t="shared" si="156"/>
        <v>0.2295377483</v>
      </c>
      <c r="FM192" s="74">
        <f t="shared" si="157"/>
        <v>0.2295377483</v>
      </c>
      <c r="FN192" s="75">
        <f t="shared" si="158"/>
        <v>-0.2295377483</v>
      </c>
      <c r="FO192" s="75">
        <f t="shared" si="159"/>
        <v>0</v>
      </c>
      <c r="FP192" s="75">
        <f t="shared" si="160"/>
        <v>3.141592654</v>
      </c>
      <c r="FQ192" s="75">
        <f t="shared" si="161"/>
        <v>0.2295377483</v>
      </c>
      <c r="FR192" s="76">
        <f t="shared" si="162"/>
        <v>17.37719742</v>
      </c>
      <c r="FS192" s="76">
        <f t="shared" si="163"/>
        <v>0</v>
      </c>
      <c r="FT192" s="76">
        <f t="shared" si="164"/>
        <v>0</v>
      </c>
      <c r="FU192" s="77">
        <f t="shared" si="165"/>
        <v>17.37719742</v>
      </c>
      <c r="FV192" s="50">
        <f t="shared" si="166"/>
        <v>0</v>
      </c>
      <c r="FW192" s="50">
        <f t="shared" si="167"/>
        <v>0</v>
      </c>
      <c r="FX192" s="72">
        <f t="shared" si="168"/>
        <v>0</v>
      </c>
      <c r="FY192" s="72">
        <f t="shared" si="169"/>
        <v>0</v>
      </c>
      <c r="FZ192" s="72">
        <f t="shared" si="170"/>
        <v>0</v>
      </c>
      <c r="GA192" s="73">
        <f t="shared" si="171"/>
        <v>17.37719742</v>
      </c>
      <c r="GB192" s="73">
        <f t="shared" si="172"/>
        <v>0.6675297118</v>
      </c>
      <c r="GC192" s="74">
        <f t="shared" si="173"/>
        <v>11.59979559</v>
      </c>
      <c r="GD192" s="75">
        <f t="shared" si="174"/>
        <v>1.288866177</v>
      </c>
      <c r="GE192" s="75">
        <f t="shared" si="175"/>
        <v>0</v>
      </c>
      <c r="GF192" s="75">
        <f t="shared" si="176"/>
        <v>0</v>
      </c>
      <c r="GG192" s="75">
        <f t="shared" si="177"/>
        <v>1.288866177</v>
      </c>
      <c r="GH192" s="78">
        <f t="shared" si="178"/>
        <v>-0.5</v>
      </c>
      <c r="GI192" s="78">
        <f t="shared" si="179"/>
        <v>-0.8660254038</v>
      </c>
      <c r="GJ192" s="78">
        <f t="shared" si="180"/>
        <v>-2.094395102</v>
      </c>
      <c r="GK192" s="78">
        <f t="shared" si="181"/>
        <v>1</v>
      </c>
      <c r="GL192" s="79">
        <f t="shared" si="182"/>
        <v>-0.5</v>
      </c>
      <c r="GM192" s="79">
        <f t="shared" si="183"/>
        <v>0.8660254038</v>
      </c>
      <c r="GN192" s="79">
        <f t="shared" si="184"/>
        <v>2.094395102</v>
      </c>
      <c r="GO192" s="79">
        <f t="shared" si="185"/>
        <v>1</v>
      </c>
      <c r="GP192" s="50">
        <f t="shared" si="186"/>
        <v>-2.094395102</v>
      </c>
      <c r="GQ192" s="50">
        <f t="shared" si="187"/>
        <v>0</v>
      </c>
      <c r="GR192" s="72">
        <f t="shared" si="188"/>
        <v>-2.094395102</v>
      </c>
      <c r="GS192" s="72">
        <f t="shared" si="189"/>
        <v>-2.094395102</v>
      </c>
      <c r="GT192" s="72">
        <f t="shared" si="190"/>
        <v>-2.094395102</v>
      </c>
      <c r="GU192" s="73">
        <f t="shared" si="191"/>
        <v>1</v>
      </c>
      <c r="GV192" s="73">
        <f t="shared" si="192"/>
        <v>1.498060659</v>
      </c>
      <c r="GW192" s="74">
        <f t="shared" si="193"/>
        <v>1.498060659</v>
      </c>
      <c r="GX192" s="75">
        <f t="shared" si="194"/>
        <v>-0.7490303295</v>
      </c>
      <c r="GY192" s="75">
        <f t="shared" si="195"/>
        <v>-1.297358587</v>
      </c>
      <c r="GZ192" s="75">
        <f t="shared" si="196"/>
        <v>-2.094395102</v>
      </c>
      <c r="HA192" s="75">
        <f t="shared" si="197"/>
        <v>1.498060659</v>
      </c>
      <c r="HB192" s="50">
        <f t="shared" si="198"/>
        <v>2.094395102</v>
      </c>
      <c r="HC192" s="50">
        <f t="shared" si="199"/>
        <v>0</v>
      </c>
      <c r="HD192" s="72">
        <f t="shared" si="200"/>
        <v>2.094395102</v>
      </c>
      <c r="HE192" s="72">
        <f t="shared" si="201"/>
        <v>2.094395102</v>
      </c>
      <c r="HF192" s="72">
        <f t="shared" si="202"/>
        <v>2.094395102</v>
      </c>
      <c r="HG192" s="73">
        <f t="shared" si="203"/>
        <v>1</v>
      </c>
      <c r="HH192" s="73">
        <f t="shared" si="204"/>
        <v>1.288866177</v>
      </c>
      <c r="HI192" s="74">
        <f t="shared" si="205"/>
        <v>1.288866177</v>
      </c>
      <c r="HJ192" s="75">
        <f t="shared" si="206"/>
        <v>-0.6444330883</v>
      </c>
      <c r="HK192" s="75">
        <f t="shared" si="207"/>
        <v>1.116190851</v>
      </c>
      <c r="HL192" s="75">
        <f t="shared" si="208"/>
        <v>2.094395102</v>
      </c>
      <c r="HM192" s="75">
        <f t="shared" si="209"/>
        <v>1.288866177</v>
      </c>
      <c r="HN192" s="50">
        <f t="shared" si="210"/>
        <v>2.094395102</v>
      </c>
      <c r="HO192" s="50">
        <f t="shared" si="211"/>
        <v>0</v>
      </c>
      <c r="HP192" s="72">
        <f t="shared" si="212"/>
        <v>2.094395102</v>
      </c>
      <c r="HQ192" s="72">
        <f t="shared" si="213"/>
        <v>2.094395102</v>
      </c>
      <c r="HR192" s="72">
        <f t="shared" si="214"/>
        <v>2.094395102</v>
      </c>
      <c r="HS192" s="73">
        <f t="shared" si="215"/>
        <v>1</v>
      </c>
      <c r="HT192" s="73">
        <f t="shared" si="216"/>
        <v>1.498060659</v>
      </c>
      <c r="HU192" s="74">
        <f t="shared" si="217"/>
        <v>1.498060659</v>
      </c>
      <c r="HV192" s="75">
        <f t="shared" si="218"/>
        <v>-0.7490303295</v>
      </c>
      <c r="HW192" s="75">
        <f t="shared" si="219"/>
        <v>1.297358587</v>
      </c>
      <c r="HX192" s="75">
        <f t="shared" si="220"/>
        <v>2.094395102</v>
      </c>
      <c r="HY192" s="75">
        <f t="shared" si="221"/>
        <v>1.498060659</v>
      </c>
      <c r="HZ192" s="50">
        <f t="shared" si="222"/>
        <v>-2.094395102</v>
      </c>
      <c r="IA192" s="50">
        <f t="shared" si="223"/>
        <v>0</v>
      </c>
      <c r="IB192" s="72">
        <f t="shared" si="224"/>
        <v>-2.094395102</v>
      </c>
      <c r="IC192" s="72">
        <f t="shared" si="225"/>
        <v>-2.094395102</v>
      </c>
      <c r="ID192" s="72">
        <f t="shared" si="226"/>
        <v>-2.094395102</v>
      </c>
      <c r="IE192" s="73">
        <f t="shared" si="227"/>
        <v>1</v>
      </c>
      <c r="IF192" s="73">
        <f t="shared" si="228"/>
        <v>1.288866177</v>
      </c>
      <c r="IG192" s="74">
        <f t="shared" si="229"/>
        <v>1.288866177</v>
      </c>
      <c r="IH192" s="75">
        <f t="shared" si="230"/>
        <v>-0.6444330883</v>
      </c>
      <c r="II192" s="75">
        <f t="shared" si="231"/>
        <v>-1.116190851</v>
      </c>
      <c r="IJ192" s="75">
        <f t="shared" si="232"/>
        <v>-2.094395102</v>
      </c>
      <c r="IK192" s="75">
        <f t="shared" si="233"/>
        <v>1.288866177</v>
      </c>
    </row>
    <row r="193" ht="12.75" customHeight="1">
      <c r="A193" s="80">
        <f>'Cubic Input'!P197</f>
        <v>0.1421007032</v>
      </c>
      <c r="B193" s="80">
        <f>'Cubic Input'!Q197</f>
        <v>0.01713616812</v>
      </c>
      <c r="C193" s="80">
        <f>'Cubic Input'!R197</f>
        <v>0.8472815131</v>
      </c>
      <c r="D193" s="80">
        <f>'Cubic Input'!S197</f>
        <v>-0.0662191525</v>
      </c>
      <c r="E193" s="80">
        <f t="shared" ref="E193:H193" si="3258">0</f>
        <v>0</v>
      </c>
      <c r="F193" s="80">
        <f t="shared" si="3258"/>
        <v>0</v>
      </c>
      <c r="G193" s="80">
        <f t="shared" si="3258"/>
        <v>0</v>
      </c>
      <c r="H193" s="81">
        <f t="shared" si="3258"/>
        <v>0</v>
      </c>
      <c r="I193" s="65">
        <f>'Cubic Input'!M197</f>
        <v>0.07763434575</v>
      </c>
      <c r="J193" s="66">
        <f t="shared" si="27"/>
        <v>0.07795249975</v>
      </c>
      <c r="K193" s="66">
        <f t="shared" si="28"/>
        <v>-0.09927210959</v>
      </c>
      <c r="L193" s="67">
        <f t="shared" si="29"/>
        <v>0.07795249975</v>
      </c>
      <c r="M193" s="67">
        <f t="shared" si="30"/>
        <v>0</v>
      </c>
      <c r="N193" s="68">
        <f t="shared" si="31"/>
        <v>-0.09927210959</v>
      </c>
      <c r="O193" s="68">
        <f t="shared" si="32"/>
        <v>-2.442982764</v>
      </c>
      <c r="P193" s="69">
        <f t="shared" si="33"/>
        <v>-0.09927210959</v>
      </c>
      <c r="Q193" s="69">
        <f t="shared" si="34"/>
        <v>2.442982764</v>
      </c>
      <c r="R193" s="70">
        <f t="shared" ref="R193:U193" si="3259">ATAN2(A193,E193)</f>
        <v>0</v>
      </c>
      <c r="S193" s="70">
        <f t="shared" si="3259"/>
        <v>0</v>
      </c>
      <c r="T193" s="70">
        <f t="shared" si="3259"/>
        <v>0</v>
      </c>
      <c r="U193" s="70">
        <f t="shared" si="3259"/>
        <v>3.141592654</v>
      </c>
      <c r="V193" s="70">
        <f t="shared" ref="V193:Y193" si="3260">SQRT(POWER(A193,2)+POWER(E193,2))</f>
        <v>0.1421007032</v>
      </c>
      <c r="W193" s="70">
        <f t="shared" si="3260"/>
        <v>0.01713616812</v>
      </c>
      <c r="X193" s="70">
        <f t="shared" si="3260"/>
        <v>0.8472815131</v>
      </c>
      <c r="Y193" s="70">
        <f t="shared" si="3260"/>
        <v>0.0662191525</v>
      </c>
      <c r="Z193" s="71">
        <f t="shared" ref="Z193:AC193" si="3261">R193-$R193</f>
        <v>0</v>
      </c>
      <c r="AA193" s="71">
        <f t="shared" si="3261"/>
        <v>0</v>
      </c>
      <c r="AB193" s="71">
        <f t="shared" si="3261"/>
        <v>0</v>
      </c>
      <c r="AC193" s="71">
        <f t="shared" si="3261"/>
        <v>3.141592654</v>
      </c>
      <c r="AD193" s="71">
        <f t="shared" ref="AD193:AG193" si="3262">V193/$V193</f>
        <v>1</v>
      </c>
      <c r="AE193" s="71">
        <f t="shared" si="3262"/>
        <v>0.1205917194</v>
      </c>
      <c r="AF193" s="71">
        <f t="shared" si="3262"/>
        <v>5.96254272</v>
      </c>
      <c r="AG193" s="71">
        <f t="shared" si="3262"/>
        <v>0.4660015822</v>
      </c>
      <c r="AH193" s="80">
        <f t="shared" ref="AH193:AK193" si="3263">AD193*COS(Z193)</f>
        <v>1</v>
      </c>
      <c r="AI193" s="80">
        <f t="shared" si="3263"/>
        <v>0.1205917194</v>
      </c>
      <c r="AJ193" s="80">
        <f t="shared" si="3263"/>
        <v>5.96254272</v>
      </c>
      <c r="AK193" s="80">
        <f t="shared" si="3263"/>
        <v>-0.4660015822</v>
      </c>
      <c r="AL193" s="80">
        <f t="shared" ref="AL193:AO193" si="3264">AD193*SIN(Z193)</f>
        <v>0</v>
      </c>
      <c r="AM193" s="80">
        <f t="shared" si="3264"/>
        <v>0</v>
      </c>
      <c r="AN193" s="80">
        <f t="shared" si="3264"/>
        <v>0</v>
      </c>
      <c r="AO193" s="80">
        <f t="shared" si="3264"/>
        <v>0</v>
      </c>
      <c r="AP193" s="50">
        <f t="shared" si="41"/>
        <v>0</v>
      </c>
      <c r="AQ193" s="72">
        <f t="shared" si="42"/>
        <v>0</v>
      </c>
      <c r="AR193" s="72">
        <f t="shared" si="43"/>
        <v>0</v>
      </c>
      <c r="AS193" s="72">
        <f t="shared" si="44"/>
        <v>0</v>
      </c>
      <c r="AT193" s="73">
        <f t="shared" si="45"/>
        <v>0.001753688533</v>
      </c>
      <c r="AU193" s="74">
        <f t="shared" si="46"/>
        <v>0.001753688533</v>
      </c>
      <c r="AV193" s="75">
        <f t="shared" si="47"/>
        <v>-0.003507377067</v>
      </c>
      <c r="AW193" s="75">
        <f t="shared" si="48"/>
        <v>0</v>
      </c>
      <c r="AX193" s="75">
        <f t="shared" si="49"/>
        <v>3.141592654</v>
      </c>
      <c r="AY193" s="75">
        <f t="shared" si="50"/>
        <v>0.003507377067</v>
      </c>
      <c r="AZ193" s="50">
        <f t="shared" ref="AZ193:BA193" si="3265">AZ$1*AA193</f>
        <v>0</v>
      </c>
      <c r="BA193" s="50">
        <f t="shared" si="3265"/>
        <v>0</v>
      </c>
      <c r="BB193" s="72">
        <f t="shared" si="52"/>
        <v>0</v>
      </c>
      <c r="BC193" s="72">
        <f t="shared" si="53"/>
        <v>0</v>
      </c>
      <c r="BD193" s="72">
        <f t="shared" si="54"/>
        <v>0</v>
      </c>
      <c r="BE193" s="73">
        <f t="shared" ref="BE193:BF193" si="3266">POWER(AE193,BE$1)</f>
        <v>0.1205917194</v>
      </c>
      <c r="BF193" s="73">
        <f t="shared" si="3266"/>
        <v>5.96254272</v>
      </c>
      <c r="BG193" s="74">
        <f t="shared" si="56"/>
        <v>0.7190332787</v>
      </c>
      <c r="BH193" s="75">
        <f t="shared" si="57"/>
        <v>6.471299508</v>
      </c>
      <c r="BI193" s="75">
        <f t="shared" si="58"/>
        <v>0</v>
      </c>
      <c r="BJ193" s="75">
        <f t="shared" si="59"/>
        <v>0</v>
      </c>
      <c r="BK193" s="75">
        <f t="shared" si="60"/>
        <v>6.471299508</v>
      </c>
      <c r="BL193" s="50">
        <f t="shared" si="61"/>
        <v>3.141592654</v>
      </c>
      <c r="BM193" s="72">
        <f t="shared" si="62"/>
        <v>3.141592654</v>
      </c>
      <c r="BN193" s="72">
        <f t="shared" si="63"/>
        <v>3.141592654</v>
      </c>
      <c r="BO193" s="72">
        <f t="shared" si="64"/>
        <v>3.141592654</v>
      </c>
      <c r="BP193" s="73">
        <f t="shared" si="65"/>
        <v>0.4660015822</v>
      </c>
      <c r="BQ193" s="74">
        <f t="shared" si="66"/>
        <v>0.4660015822</v>
      </c>
      <c r="BR193" s="75">
        <f t="shared" si="67"/>
        <v>12.58204272</v>
      </c>
      <c r="BS193" s="75">
        <f t="shared" si="68"/>
        <v>0</v>
      </c>
      <c r="BT193" s="75">
        <f t="shared" si="69"/>
        <v>0</v>
      </c>
      <c r="BU193" s="75">
        <f t="shared" si="70"/>
        <v>12.58204272</v>
      </c>
      <c r="BV193" s="76">
        <f t="shared" ref="BV193:BW193" si="3267">AV193+BH193+BR193</f>
        <v>19.04983485</v>
      </c>
      <c r="BW193" s="76">
        <f t="shared" si="3267"/>
        <v>0</v>
      </c>
      <c r="BX193" s="76">
        <f t="shared" si="72"/>
        <v>0</v>
      </c>
      <c r="BY193" s="77">
        <f t="shared" si="73"/>
        <v>19.04983485</v>
      </c>
      <c r="BZ193" s="50">
        <f t="shared" ref="BZ193:CA193" si="3268">BZ$1*AA193</f>
        <v>0</v>
      </c>
      <c r="CA193" s="50">
        <f t="shared" si="3268"/>
        <v>0</v>
      </c>
      <c r="CB193" s="72">
        <f t="shared" si="75"/>
        <v>0</v>
      </c>
      <c r="CC193" s="72">
        <f t="shared" si="76"/>
        <v>0</v>
      </c>
      <c r="CD193" s="72">
        <f t="shared" si="77"/>
        <v>0</v>
      </c>
      <c r="CE193" s="73">
        <f t="shared" ref="CE193:CF193" si="3269">POWER(AE193,CE$1)</f>
        <v>0.01454236279</v>
      </c>
      <c r="CF193" s="73">
        <f t="shared" si="3269"/>
        <v>35.55191569</v>
      </c>
      <c r="CG193" s="74">
        <f t="shared" si="79"/>
        <v>0.5170088559</v>
      </c>
      <c r="CH193" s="75">
        <f t="shared" si="80"/>
        <v>-0.5170088559</v>
      </c>
      <c r="CI193" s="75">
        <f t="shared" si="81"/>
        <v>0</v>
      </c>
      <c r="CJ193" s="75">
        <f t="shared" si="82"/>
        <v>3.141592654</v>
      </c>
      <c r="CK193" s="75">
        <f t="shared" si="83"/>
        <v>0.5170088559</v>
      </c>
      <c r="CL193" s="50">
        <f t="shared" si="84"/>
        <v>0</v>
      </c>
      <c r="CM193" s="72">
        <f t="shared" si="85"/>
        <v>0</v>
      </c>
      <c r="CN193" s="72">
        <f t="shared" si="86"/>
        <v>0</v>
      </c>
      <c r="CO193" s="72">
        <f t="shared" si="87"/>
        <v>0</v>
      </c>
      <c r="CP193" s="73">
        <f t="shared" si="88"/>
        <v>211.9798161</v>
      </c>
      <c r="CQ193" s="74">
        <f t="shared" si="89"/>
        <v>211.9798161</v>
      </c>
      <c r="CR193" s="75">
        <f t="shared" si="90"/>
        <v>847.9192643</v>
      </c>
      <c r="CS193" s="75">
        <f t="shared" si="91"/>
        <v>0</v>
      </c>
      <c r="CT193" s="75">
        <f t="shared" si="92"/>
        <v>0</v>
      </c>
      <c r="CU193" s="75">
        <f t="shared" si="93"/>
        <v>847.9192643</v>
      </c>
      <c r="CV193" s="50">
        <f t="shared" si="94"/>
        <v>0</v>
      </c>
      <c r="CW193" s="50">
        <f t="shared" si="95"/>
        <v>3.141592654</v>
      </c>
      <c r="CX193" s="72">
        <f t="shared" si="96"/>
        <v>3.141592654</v>
      </c>
      <c r="CY193" s="72">
        <f t="shared" si="97"/>
        <v>3.141592654</v>
      </c>
      <c r="CZ193" s="72">
        <f t="shared" si="98"/>
        <v>3.141592654</v>
      </c>
      <c r="DA193" s="73">
        <f t="shared" si="99"/>
        <v>0.001753688533</v>
      </c>
      <c r="DB193" s="73">
        <f t="shared" si="100"/>
        <v>0.4660015822</v>
      </c>
      <c r="DC193" s="74">
        <f t="shared" si="101"/>
        <v>0.0008172216313</v>
      </c>
      <c r="DD193" s="75">
        <f t="shared" si="102"/>
        <v>-0.003268886525</v>
      </c>
      <c r="DE193" s="75">
        <f t="shared" si="103"/>
        <v>0</v>
      </c>
      <c r="DF193" s="75">
        <f t="shared" si="104"/>
        <v>3.141592654</v>
      </c>
      <c r="DG193" s="75">
        <f t="shared" si="105"/>
        <v>0.003268886525</v>
      </c>
      <c r="DH193" s="50">
        <f t="shared" ref="DH193:DJ193" si="3270">DH$1*AA193</f>
        <v>0</v>
      </c>
      <c r="DI193" s="50">
        <f t="shared" si="3270"/>
        <v>0</v>
      </c>
      <c r="DJ193" s="50">
        <f t="shared" si="3270"/>
        <v>3.141592654</v>
      </c>
      <c r="DK193" s="72">
        <f t="shared" si="107"/>
        <v>3.141592654</v>
      </c>
      <c r="DL193" s="72">
        <f t="shared" si="108"/>
        <v>3.141592654</v>
      </c>
      <c r="DM193" s="72">
        <f t="shared" si="109"/>
        <v>3.141592654</v>
      </c>
      <c r="DN193" s="73">
        <f t="shared" ref="DN193:DP193" si="3271">POWER(AE193,DN$1)</f>
        <v>0.1205917194</v>
      </c>
      <c r="DO193" s="73">
        <f t="shared" si="3271"/>
        <v>5.96254272</v>
      </c>
      <c r="DP193" s="73">
        <f t="shared" si="3271"/>
        <v>0.4660015822</v>
      </c>
      <c r="DQ193" s="74">
        <f t="shared" si="111"/>
        <v>0.3350706455</v>
      </c>
      <c r="DR193" s="75">
        <f t="shared" si="112"/>
        <v>6.031271619</v>
      </c>
      <c r="DS193" s="75">
        <f t="shared" si="113"/>
        <v>0</v>
      </c>
      <c r="DT193" s="75">
        <f t="shared" si="114"/>
        <v>0</v>
      </c>
      <c r="DU193" s="75">
        <f t="shared" si="115"/>
        <v>6.031271619</v>
      </c>
      <c r="DV193" s="50">
        <f t="shared" si="116"/>
        <v>6.283185307</v>
      </c>
      <c r="DW193" s="72">
        <f t="shared" si="117"/>
        <v>6.283185307</v>
      </c>
      <c r="DX193" s="72">
        <f t="shared" si="118"/>
        <v>0</v>
      </c>
      <c r="DY193" s="72">
        <f t="shared" si="119"/>
        <v>0</v>
      </c>
      <c r="DZ193" s="73">
        <f t="shared" si="120"/>
        <v>0.2171574746</v>
      </c>
      <c r="EA193" s="74">
        <f t="shared" si="121"/>
        <v>0.2171574746</v>
      </c>
      <c r="EB193" s="75">
        <f t="shared" si="122"/>
        <v>5.863251814</v>
      </c>
      <c r="EC193" s="75">
        <f t="shared" si="123"/>
        <v>0</v>
      </c>
      <c r="ED193" s="75">
        <f t="shared" si="124"/>
        <v>0</v>
      </c>
      <c r="EE193" s="75">
        <f t="shared" si="125"/>
        <v>5.863251814</v>
      </c>
      <c r="EF193" s="76">
        <f t="shared" ref="EF193:EG193" si="3272">CH193+CR193+DD193+DR193+EB193</f>
        <v>859.29351</v>
      </c>
      <c r="EG193" s="76">
        <f t="shared" si="3272"/>
        <v>0</v>
      </c>
      <c r="EH193" s="76">
        <f t="shared" si="127"/>
        <v>0</v>
      </c>
      <c r="EI193" s="77">
        <f t="shared" si="128"/>
        <v>859.29351</v>
      </c>
      <c r="EJ193" s="50">
        <f t="shared" si="129"/>
        <v>0</v>
      </c>
      <c r="EK193" s="72">
        <f t="shared" si="130"/>
        <v>0</v>
      </c>
      <c r="EL193" s="72">
        <f t="shared" si="131"/>
        <v>0</v>
      </c>
      <c r="EM193" s="72">
        <f t="shared" si="132"/>
        <v>0</v>
      </c>
      <c r="EN193" s="73">
        <f t="shared" si="133"/>
        <v>29.31370857</v>
      </c>
      <c r="EO193" s="74">
        <f t="shared" si="134"/>
        <v>29.31370857</v>
      </c>
      <c r="EP193" s="75">
        <f t="shared" si="135"/>
        <v>152.3184978</v>
      </c>
      <c r="EQ193" s="75">
        <f t="shared" si="136"/>
        <v>0</v>
      </c>
      <c r="ER193" s="75">
        <f t="shared" si="137"/>
        <v>0</v>
      </c>
      <c r="ES193" s="75">
        <f t="shared" si="138"/>
        <v>152.3184978</v>
      </c>
      <c r="ET193" s="76">
        <f t="shared" ref="ET193:EU193" si="3273">BV193+EP193</f>
        <v>171.3683326</v>
      </c>
      <c r="EU193" s="76">
        <f t="shared" si="3273"/>
        <v>0</v>
      </c>
      <c r="EV193" s="76">
        <f t="shared" si="140"/>
        <v>0</v>
      </c>
      <c r="EW193" s="77">
        <f t="shared" si="141"/>
        <v>171.3683326</v>
      </c>
      <c r="EX193" s="50">
        <f t="shared" si="142"/>
        <v>0</v>
      </c>
      <c r="EY193" s="72">
        <f t="shared" si="143"/>
        <v>0</v>
      </c>
      <c r="EZ193" s="72">
        <f t="shared" si="144"/>
        <v>0</v>
      </c>
      <c r="FA193" s="72">
        <f t="shared" si="145"/>
        <v>0</v>
      </c>
      <c r="FB193" s="73">
        <f t="shared" si="146"/>
        <v>5.554481489</v>
      </c>
      <c r="FC193" s="74">
        <f t="shared" si="147"/>
        <v>5.554481489</v>
      </c>
      <c r="FD193" s="75">
        <f t="shared" si="148"/>
        <v>1.469531626</v>
      </c>
      <c r="FE193" s="75">
        <f t="shared" si="149"/>
        <v>0</v>
      </c>
      <c r="FF193" s="75">
        <f t="shared" si="150"/>
        <v>0</v>
      </c>
      <c r="FG193" s="75">
        <f t="shared" si="151"/>
        <v>1.469531626</v>
      </c>
      <c r="FH193" s="50">
        <f t="shared" si="152"/>
        <v>0</v>
      </c>
      <c r="FI193" s="72">
        <f t="shared" si="153"/>
        <v>0</v>
      </c>
      <c r="FJ193" s="72">
        <f t="shared" si="154"/>
        <v>0</v>
      </c>
      <c r="FK193" s="72">
        <f t="shared" si="155"/>
        <v>0</v>
      </c>
      <c r="FL193" s="73">
        <f t="shared" si="156"/>
        <v>0.01454236279</v>
      </c>
      <c r="FM193" s="74">
        <f t="shared" si="157"/>
        <v>0.01454236279</v>
      </c>
      <c r="FN193" s="75">
        <f t="shared" si="158"/>
        <v>-0.01454236279</v>
      </c>
      <c r="FO193" s="75">
        <f t="shared" si="159"/>
        <v>0</v>
      </c>
      <c r="FP193" s="75">
        <f t="shared" si="160"/>
        <v>3.141592654</v>
      </c>
      <c r="FQ193" s="75">
        <f t="shared" si="161"/>
        <v>0.01454236279</v>
      </c>
      <c r="FR193" s="76">
        <f t="shared" si="162"/>
        <v>17.8730858</v>
      </c>
      <c r="FS193" s="76">
        <f t="shared" si="163"/>
        <v>0</v>
      </c>
      <c r="FT193" s="76">
        <f t="shared" si="164"/>
        <v>0</v>
      </c>
      <c r="FU193" s="77">
        <f t="shared" si="165"/>
        <v>17.8730858</v>
      </c>
      <c r="FV193" s="50">
        <f t="shared" si="166"/>
        <v>0</v>
      </c>
      <c r="FW193" s="50">
        <f t="shared" si="167"/>
        <v>0</v>
      </c>
      <c r="FX193" s="72">
        <f t="shared" si="168"/>
        <v>0</v>
      </c>
      <c r="FY193" s="72">
        <f t="shared" si="169"/>
        <v>0</v>
      </c>
      <c r="FZ193" s="72">
        <f t="shared" si="170"/>
        <v>0</v>
      </c>
      <c r="GA193" s="73">
        <f t="shared" si="171"/>
        <v>17.8730858</v>
      </c>
      <c r="GB193" s="73">
        <f t="shared" si="172"/>
        <v>0.6804889273</v>
      </c>
      <c r="GC193" s="74">
        <f t="shared" si="173"/>
        <v>12.16243698</v>
      </c>
      <c r="GD193" s="75">
        <f t="shared" si="174"/>
        <v>1.351381887</v>
      </c>
      <c r="GE193" s="75">
        <f t="shared" si="175"/>
        <v>0</v>
      </c>
      <c r="GF193" s="75">
        <f t="shared" si="176"/>
        <v>0</v>
      </c>
      <c r="GG193" s="75">
        <f t="shared" si="177"/>
        <v>1.351381887</v>
      </c>
      <c r="GH193" s="78">
        <f t="shared" si="178"/>
        <v>-0.5</v>
      </c>
      <c r="GI193" s="78">
        <f t="shared" si="179"/>
        <v>-0.8660254038</v>
      </c>
      <c r="GJ193" s="78">
        <f t="shared" si="180"/>
        <v>-2.094395102</v>
      </c>
      <c r="GK193" s="78">
        <f t="shared" si="181"/>
        <v>1</v>
      </c>
      <c r="GL193" s="79">
        <f t="shared" si="182"/>
        <v>-0.5</v>
      </c>
      <c r="GM193" s="79">
        <f t="shared" si="183"/>
        <v>0.8660254038</v>
      </c>
      <c r="GN193" s="79">
        <f t="shared" si="184"/>
        <v>2.094395102</v>
      </c>
      <c r="GO193" s="79">
        <f t="shared" si="185"/>
        <v>1</v>
      </c>
      <c r="GP193" s="50">
        <f t="shared" si="186"/>
        <v>-2.094395102</v>
      </c>
      <c r="GQ193" s="50">
        <f t="shared" si="187"/>
        <v>0</v>
      </c>
      <c r="GR193" s="72">
        <f t="shared" si="188"/>
        <v>-2.094395102</v>
      </c>
      <c r="GS193" s="72">
        <f t="shared" si="189"/>
        <v>-2.094395102</v>
      </c>
      <c r="GT193" s="72">
        <f t="shared" si="190"/>
        <v>-2.094395102</v>
      </c>
      <c r="GU193" s="73">
        <f t="shared" si="191"/>
        <v>1</v>
      </c>
      <c r="GV193" s="73">
        <f t="shared" si="192"/>
        <v>1.469531626</v>
      </c>
      <c r="GW193" s="74">
        <f t="shared" si="193"/>
        <v>1.469531626</v>
      </c>
      <c r="GX193" s="75">
        <f t="shared" si="194"/>
        <v>-0.7347658132</v>
      </c>
      <c r="GY193" s="75">
        <f t="shared" si="195"/>
        <v>-1.27265172</v>
      </c>
      <c r="GZ193" s="75">
        <f t="shared" si="196"/>
        <v>-2.094395102</v>
      </c>
      <c r="HA193" s="75">
        <f t="shared" si="197"/>
        <v>1.469531626</v>
      </c>
      <c r="HB193" s="50">
        <f t="shared" si="198"/>
        <v>2.094395102</v>
      </c>
      <c r="HC193" s="50">
        <f t="shared" si="199"/>
        <v>0</v>
      </c>
      <c r="HD193" s="72">
        <f t="shared" si="200"/>
        <v>2.094395102</v>
      </c>
      <c r="HE193" s="72">
        <f t="shared" si="201"/>
        <v>2.094395102</v>
      </c>
      <c r="HF193" s="72">
        <f t="shared" si="202"/>
        <v>2.094395102</v>
      </c>
      <c r="HG193" s="73">
        <f t="shared" si="203"/>
        <v>1</v>
      </c>
      <c r="HH193" s="73">
        <f t="shared" si="204"/>
        <v>1.351381887</v>
      </c>
      <c r="HI193" s="74">
        <f t="shared" si="205"/>
        <v>1.351381887</v>
      </c>
      <c r="HJ193" s="75">
        <f t="shared" si="206"/>
        <v>-0.6756909434</v>
      </c>
      <c r="HK193" s="75">
        <f t="shared" si="207"/>
        <v>1.170331044</v>
      </c>
      <c r="HL193" s="75">
        <f t="shared" si="208"/>
        <v>2.094395102</v>
      </c>
      <c r="HM193" s="75">
        <f t="shared" si="209"/>
        <v>1.351381887</v>
      </c>
      <c r="HN193" s="50">
        <f t="shared" si="210"/>
        <v>2.094395102</v>
      </c>
      <c r="HO193" s="50">
        <f t="shared" si="211"/>
        <v>0</v>
      </c>
      <c r="HP193" s="72">
        <f t="shared" si="212"/>
        <v>2.094395102</v>
      </c>
      <c r="HQ193" s="72">
        <f t="shared" si="213"/>
        <v>2.094395102</v>
      </c>
      <c r="HR193" s="72">
        <f t="shared" si="214"/>
        <v>2.094395102</v>
      </c>
      <c r="HS193" s="73">
        <f t="shared" si="215"/>
        <v>1</v>
      </c>
      <c r="HT193" s="73">
        <f t="shared" si="216"/>
        <v>1.469531626</v>
      </c>
      <c r="HU193" s="74">
        <f t="shared" si="217"/>
        <v>1.469531626</v>
      </c>
      <c r="HV193" s="75">
        <f t="shared" si="218"/>
        <v>-0.7347658132</v>
      </c>
      <c r="HW193" s="75">
        <f t="shared" si="219"/>
        <v>1.27265172</v>
      </c>
      <c r="HX193" s="75">
        <f t="shared" si="220"/>
        <v>2.094395102</v>
      </c>
      <c r="HY193" s="75">
        <f t="shared" si="221"/>
        <v>1.469531626</v>
      </c>
      <c r="HZ193" s="50">
        <f t="shared" si="222"/>
        <v>-2.094395102</v>
      </c>
      <c r="IA193" s="50">
        <f t="shared" si="223"/>
        <v>0</v>
      </c>
      <c r="IB193" s="72">
        <f t="shared" si="224"/>
        <v>-2.094395102</v>
      </c>
      <c r="IC193" s="72">
        <f t="shared" si="225"/>
        <v>-2.094395102</v>
      </c>
      <c r="ID193" s="72">
        <f t="shared" si="226"/>
        <v>-2.094395102</v>
      </c>
      <c r="IE193" s="73">
        <f t="shared" si="227"/>
        <v>1</v>
      </c>
      <c r="IF193" s="73">
        <f t="shared" si="228"/>
        <v>1.351381887</v>
      </c>
      <c r="IG193" s="74">
        <f t="shared" si="229"/>
        <v>1.351381887</v>
      </c>
      <c r="IH193" s="75">
        <f t="shared" si="230"/>
        <v>-0.6756909434</v>
      </c>
      <c r="II193" s="75">
        <f t="shared" si="231"/>
        <v>-1.170331044</v>
      </c>
      <c r="IJ193" s="75">
        <f t="shared" si="232"/>
        <v>-2.094395102</v>
      </c>
      <c r="IK193" s="75">
        <f t="shared" si="233"/>
        <v>1.351381887</v>
      </c>
    </row>
    <row r="194" ht="12.75" customHeight="1">
      <c r="A194" s="80">
        <f>'Cubic Input'!P198</f>
        <v>0.1421007032</v>
      </c>
      <c r="B194" s="80">
        <f>'Cubic Input'!Q198</f>
        <v>0.001052384622</v>
      </c>
      <c r="C194" s="80">
        <f>'Cubic Input'!R198</f>
        <v>0.8493484277</v>
      </c>
      <c r="D194" s="80">
        <f>'Cubic Input'!S198</f>
        <v>-0.008889089058</v>
      </c>
      <c r="E194" s="80">
        <f t="shared" ref="E194:H194" si="3274">0</f>
        <v>0</v>
      </c>
      <c r="F194" s="80">
        <f t="shared" si="3274"/>
        <v>0</v>
      </c>
      <c r="G194" s="80">
        <f t="shared" si="3274"/>
        <v>0</v>
      </c>
      <c r="H194" s="81">
        <f t="shared" si="3274"/>
        <v>0</v>
      </c>
      <c r="I194" s="65">
        <f>'Cubic Input'!M198</f>
        <v>0.002291879994</v>
      </c>
      <c r="J194" s="66">
        <f t="shared" si="27"/>
        <v>0.01046544695</v>
      </c>
      <c r="K194" s="66">
        <f t="shared" si="28"/>
        <v>-0.008935677081</v>
      </c>
      <c r="L194" s="67">
        <f t="shared" si="29"/>
        <v>0.01046544695</v>
      </c>
      <c r="M194" s="67">
        <f t="shared" si="30"/>
        <v>0</v>
      </c>
      <c r="N194" s="68">
        <f t="shared" si="31"/>
        <v>-0.008935677081</v>
      </c>
      <c r="O194" s="68">
        <f t="shared" si="32"/>
        <v>-2.444830327</v>
      </c>
      <c r="P194" s="69">
        <f t="shared" si="33"/>
        <v>-0.008935677081</v>
      </c>
      <c r="Q194" s="69">
        <f t="shared" si="34"/>
        <v>2.444830327</v>
      </c>
      <c r="R194" s="70">
        <f t="shared" ref="R194:U194" si="3275">ATAN2(A194,E194)</f>
        <v>0</v>
      </c>
      <c r="S194" s="70">
        <f t="shared" si="3275"/>
        <v>0</v>
      </c>
      <c r="T194" s="70">
        <f t="shared" si="3275"/>
        <v>0</v>
      </c>
      <c r="U194" s="70">
        <f t="shared" si="3275"/>
        <v>3.141592654</v>
      </c>
      <c r="V194" s="70">
        <f t="shared" ref="V194:Y194" si="3276">SQRT(POWER(A194,2)+POWER(E194,2))</f>
        <v>0.1421007032</v>
      </c>
      <c r="W194" s="70">
        <f t="shared" si="3276"/>
        <v>0.001052384622</v>
      </c>
      <c r="X194" s="70">
        <f t="shared" si="3276"/>
        <v>0.8493484277</v>
      </c>
      <c r="Y194" s="70">
        <f t="shared" si="3276"/>
        <v>0.008889089058</v>
      </c>
      <c r="Z194" s="71">
        <f t="shared" ref="Z194:AC194" si="3277">R194-$R194</f>
        <v>0</v>
      </c>
      <c r="AA194" s="71">
        <f t="shared" si="3277"/>
        <v>0</v>
      </c>
      <c r="AB194" s="71">
        <f t="shared" si="3277"/>
        <v>0</v>
      </c>
      <c r="AC194" s="71">
        <f t="shared" si="3277"/>
        <v>3.141592654</v>
      </c>
      <c r="AD194" s="71">
        <f t="shared" ref="AD194:AG194" si="3278">V194/$V194</f>
        <v>1</v>
      </c>
      <c r="AE194" s="71">
        <f t="shared" si="3278"/>
        <v>0.00740590721</v>
      </c>
      <c r="AF194" s="71">
        <f t="shared" si="3278"/>
        <v>5.977088141</v>
      </c>
      <c r="AG194" s="71">
        <f t="shared" si="3278"/>
        <v>0.06255485624</v>
      </c>
      <c r="AH194" s="80">
        <f t="shared" ref="AH194:AK194" si="3279">AD194*COS(Z194)</f>
        <v>1</v>
      </c>
      <c r="AI194" s="80">
        <f t="shared" si="3279"/>
        <v>0.00740590721</v>
      </c>
      <c r="AJ194" s="80">
        <f t="shared" si="3279"/>
        <v>5.977088141</v>
      </c>
      <c r="AK194" s="80">
        <f t="shared" si="3279"/>
        <v>-0.06255485624</v>
      </c>
      <c r="AL194" s="80">
        <f t="shared" ref="AL194:AO194" si="3280">AD194*SIN(Z194)</f>
        <v>0</v>
      </c>
      <c r="AM194" s="80">
        <f t="shared" si="3280"/>
        <v>0</v>
      </c>
      <c r="AN194" s="80">
        <f t="shared" si="3280"/>
        <v>0</v>
      </c>
      <c r="AO194" s="80">
        <f t="shared" si="3280"/>
        <v>0</v>
      </c>
      <c r="AP194" s="50">
        <f t="shared" si="41"/>
        <v>0</v>
      </c>
      <c r="AQ194" s="72">
        <f t="shared" si="42"/>
        <v>0</v>
      </c>
      <c r="AR194" s="72">
        <f t="shared" si="43"/>
        <v>0</v>
      </c>
      <c r="AS194" s="72">
        <f t="shared" si="44"/>
        <v>0</v>
      </c>
      <c r="AT194" s="73">
        <f t="shared" si="45"/>
        <v>0.0000004061952114</v>
      </c>
      <c r="AU194" s="74">
        <f t="shared" si="46"/>
        <v>0.0000004061952114</v>
      </c>
      <c r="AV194" s="75">
        <f t="shared" si="47"/>
        <v>-0.0000008123904228</v>
      </c>
      <c r="AW194" s="75">
        <f t="shared" si="48"/>
        <v>0</v>
      </c>
      <c r="AX194" s="75">
        <f t="shared" si="49"/>
        <v>3.141592654</v>
      </c>
      <c r="AY194" s="75">
        <f t="shared" si="50"/>
        <v>0.0000008123904228</v>
      </c>
      <c r="AZ194" s="50">
        <f t="shared" ref="AZ194:BA194" si="3281">AZ$1*AA194</f>
        <v>0</v>
      </c>
      <c r="BA194" s="50">
        <f t="shared" si="3281"/>
        <v>0</v>
      </c>
      <c r="BB194" s="72">
        <f t="shared" si="52"/>
        <v>0</v>
      </c>
      <c r="BC194" s="72">
        <f t="shared" si="53"/>
        <v>0</v>
      </c>
      <c r="BD194" s="72">
        <f t="shared" si="54"/>
        <v>0</v>
      </c>
      <c r="BE194" s="73">
        <f t="shared" ref="BE194:BF194" si="3282">POWER(AE194,BE$1)</f>
        <v>0.00740590721</v>
      </c>
      <c r="BF194" s="73">
        <f t="shared" si="3282"/>
        <v>5.977088141</v>
      </c>
      <c r="BG194" s="74">
        <f t="shared" si="56"/>
        <v>0.04426576016</v>
      </c>
      <c r="BH194" s="75">
        <f t="shared" si="57"/>
        <v>0.3983918415</v>
      </c>
      <c r="BI194" s="75">
        <f t="shared" si="58"/>
        <v>0</v>
      </c>
      <c r="BJ194" s="75">
        <f t="shared" si="59"/>
        <v>0</v>
      </c>
      <c r="BK194" s="75">
        <f t="shared" si="60"/>
        <v>0.3983918415</v>
      </c>
      <c r="BL194" s="50">
        <f t="shared" si="61"/>
        <v>3.141592654</v>
      </c>
      <c r="BM194" s="72">
        <f t="shared" si="62"/>
        <v>3.141592654</v>
      </c>
      <c r="BN194" s="72">
        <f t="shared" si="63"/>
        <v>3.141592654</v>
      </c>
      <c r="BO194" s="72">
        <f t="shared" si="64"/>
        <v>3.141592654</v>
      </c>
      <c r="BP194" s="73">
        <f t="shared" si="65"/>
        <v>0.06255485624</v>
      </c>
      <c r="BQ194" s="74">
        <f t="shared" si="66"/>
        <v>0.06255485624</v>
      </c>
      <c r="BR194" s="75">
        <f t="shared" si="67"/>
        <v>1.688981119</v>
      </c>
      <c r="BS194" s="75">
        <f t="shared" si="68"/>
        <v>0</v>
      </c>
      <c r="BT194" s="75">
        <f t="shared" si="69"/>
        <v>0</v>
      </c>
      <c r="BU194" s="75">
        <f t="shared" si="70"/>
        <v>1.688981119</v>
      </c>
      <c r="BV194" s="76">
        <f t="shared" ref="BV194:BW194" si="3283">AV194+BH194+BR194</f>
        <v>2.087372148</v>
      </c>
      <c r="BW194" s="76">
        <f t="shared" si="3283"/>
        <v>0</v>
      </c>
      <c r="BX194" s="76">
        <f t="shared" si="72"/>
        <v>0</v>
      </c>
      <c r="BY194" s="77">
        <f t="shared" si="73"/>
        <v>2.087372148</v>
      </c>
      <c r="BZ194" s="50">
        <f t="shared" ref="BZ194:CA194" si="3284">BZ$1*AA194</f>
        <v>0</v>
      </c>
      <c r="CA194" s="50">
        <f t="shared" si="3284"/>
        <v>0</v>
      </c>
      <c r="CB194" s="72">
        <f t="shared" si="75"/>
        <v>0</v>
      </c>
      <c r="CC194" s="72">
        <f t="shared" si="76"/>
        <v>0</v>
      </c>
      <c r="CD194" s="72">
        <f t="shared" si="77"/>
        <v>0</v>
      </c>
      <c r="CE194" s="73">
        <f t="shared" ref="CE194:CF194" si="3285">POWER(AE194,CE$1)</f>
        <v>0.00005484746161</v>
      </c>
      <c r="CF194" s="73">
        <f t="shared" si="3285"/>
        <v>35.72558265</v>
      </c>
      <c r="CG194" s="74">
        <f t="shared" si="79"/>
        <v>0.001959457523</v>
      </c>
      <c r="CH194" s="75">
        <f t="shared" si="80"/>
        <v>-0.001959457523</v>
      </c>
      <c r="CI194" s="75">
        <f t="shared" si="81"/>
        <v>0</v>
      </c>
      <c r="CJ194" s="75">
        <f t="shared" si="82"/>
        <v>3.141592654</v>
      </c>
      <c r="CK194" s="75">
        <f t="shared" si="83"/>
        <v>0.001959457523</v>
      </c>
      <c r="CL194" s="50">
        <f t="shared" si="84"/>
        <v>0</v>
      </c>
      <c r="CM194" s="72">
        <f t="shared" si="85"/>
        <v>0</v>
      </c>
      <c r="CN194" s="72">
        <f t="shared" si="86"/>
        <v>0</v>
      </c>
      <c r="CO194" s="72">
        <f t="shared" si="87"/>
        <v>0</v>
      </c>
      <c r="CP194" s="73">
        <f t="shared" si="88"/>
        <v>213.5349564</v>
      </c>
      <c r="CQ194" s="74">
        <f t="shared" si="89"/>
        <v>213.5349564</v>
      </c>
      <c r="CR194" s="75">
        <f t="shared" si="90"/>
        <v>854.1398255</v>
      </c>
      <c r="CS194" s="75">
        <f t="shared" si="91"/>
        <v>0</v>
      </c>
      <c r="CT194" s="75">
        <f t="shared" si="92"/>
        <v>0</v>
      </c>
      <c r="CU194" s="75">
        <f t="shared" si="93"/>
        <v>854.1398255</v>
      </c>
      <c r="CV194" s="50">
        <f t="shared" si="94"/>
        <v>0</v>
      </c>
      <c r="CW194" s="50">
        <f t="shared" si="95"/>
        <v>3.141592654</v>
      </c>
      <c r="CX194" s="72">
        <f t="shared" si="96"/>
        <v>3.141592654</v>
      </c>
      <c r="CY194" s="72">
        <f t="shared" si="97"/>
        <v>3.141592654</v>
      </c>
      <c r="CZ194" s="72">
        <f t="shared" si="98"/>
        <v>3.141592654</v>
      </c>
      <c r="DA194" s="73">
        <f t="shared" si="99"/>
        <v>0.0000004061952114</v>
      </c>
      <c r="DB194" s="73">
        <f t="shared" si="100"/>
        <v>0.06255485624</v>
      </c>
      <c r="DC194" s="74">
        <f t="shared" si="101"/>
        <v>0.00000002540948306</v>
      </c>
      <c r="DD194" s="75">
        <f t="shared" si="102"/>
        <v>-0.0000001016379322</v>
      </c>
      <c r="DE194" s="75">
        <f t="shared" si="103"/>
        <v>0</v>
      </c>
      <c r="DF194" s="75">
        <f t="shared" si="104"/>
        <v>3.141592654</v>
      </c>
      <c r="DG194" s="75">
        <f t="shared" si="105"/>
        <v>0.0000001016379322</v>
      </c>
      <c r="DH194" s="50">
        <f t="shared" ref="DH194:DJ194" si="3286">DH$1*AA194</f>
        <v>0</v>
      </c>
      <c r="DI194" s="50">
        <f t="shared" si="3286"/>
        <v>0</v>
      </c>
      <c r="DJ194" s="50">
        <f t="shared" si="3286"/>
        <v>3.141592654</v>
      </c>
      <c r="DK194" s="72">
        <f t="shared" si="107"/>
        <v>3.141592654</v>
      </c>
      <c r="DL194" s="72">
        <f t="shared" si="108"/>
        <v>3.141592654</v>
      </c>
      <c r="DM194" s="72">
        <f t="shared" si="109"/>
        <v>3.141592654</v>
      </c>
      <c r="DN194" s="73">
        <f t="shared" ref="DN194:DP194" si="3287">POWER(AE194,DN$1)</f>
        <v>0.00740590721</v>
      </c>
      <c r="DO194" s="73">
        <f t="shared" si="3287"/>
        <v>5.977088141</v>
      </c>
      <c r="DP194" s="73">
        <f t="shared" si="3287"/>
        <v>0.06255485624</v>
      </c>
      <c r="DQ194" s="74">
        <f t="shared" si="111"/>
        <v>0.002769038263</v>
      </c>
      <c r="DR194" s="75">
        <f t="shared" si="112"/>
        <v>0.04984268874</v>
      </c>
      <c r="DS194" s="75">
        <f t="shared" si="113"/>
        <v>0</v>
      </c>
      <c r="DT194" s="75">
        <f t="shared" si="114"/>
        <v>0</v>
      </c>
      <c r="DU194" s="75">
        <f t="shared" si="115"/>
        <v>0.04984268874</v>
      </c>
      <c r="DV194" s="50">
        <f t="shared" si="116"/>
        <v>6.283185307</v>
      </c>
      <c r="DW194" s="72">
        <f t="shared" si="117"/>
        <v>6.283185307</v>
      </c>
      <c r="DX194" s="72">
        <f t="shared" si="118"/>
        <v>0</v>
      </c>
      <c r="DY194" s="72">
        <f t="shared" si="119"/>
        <v>0</v>
      </c>
      <c r="DZ194" s="73">
        <f t="shared" si="120"/>
        <v>0.003913110039</v>
      </c>
      <c r="EA194" s="74">
        <f t="shared" si="121"/>
        <v>0.003913110039</v>
      </c>
      <c r="EB194" s="75">
        <f t="shared" si="122"/>
        <v>0.1056539711</v>
      </c>
      <c r="EC194" s="75">
        <f t="shared" si="123"/>
        <v>0</v>
      </c>
      <c r="ED194" s="75">
        <f t="shared" si="124"/>
        <v>0</v>
      </c>
      <c r="EE194" s="75">
        <f t="shared" si="125"/>
        <v>0.1056539711</v>
      </c>
      <c r="EF194" s="76">
        <f t="shared" ref="EF194:EG194" si="3288">CH194+CR194+DD194+DR194+EB194</f>
        <v>854.2933626</v>
      </c>
      <c r="EG194" s="76">
        <f t="shared" si="3288"/>
        <v>0</v>
      </c>
      <c r="EH194" s="76">
        <f t="shared" si="127"/>
        <v>0</v>
      </c>
      <c r="EI194" s="77">
        <f t="shared" si="128"/>
        <v>854.2933626</v>
      </c>
      <c r="EJ194" s="50">
        <f t="shared" si="129"/>
        <v>0</v>
      </c>
      <c r="EK194" s="72">
        <f t="shared" si="130"/>
        <v>0</v>
      </c>
      <c r="EL194" s="72">
        <f t="shared" si="131"/>
        <v>0</v>
      </c>
      <c r="EM194" s="72">
        <f t="shared" si="132"/>
        <v>0</v>
      </c>
      <c r="EN194" s="73">
        <f t="shared" si="133"/>
        <v>29.22829729</v>
      </c>
      <c r="EO194" s="74">
        <f t="shared" si="134"/>
        <v>29.22829729</v>
      </c>
      <c r="EP194" s="75">
        <f t="shared" si="135"/>
        <v>151.8746878</v>
      </c>
      <c r="EQ194" s="75">
        <f t="shared" si="136"/>
        <v>0</v>
      </c>
      <c r="ER194" s="75">
        <f t="shared" si="137"/>
        <v>0</v>
      </c>
      <c r="ES194" s="75">
        <f t="shared" si="138"/>
        <v>151.8746878</v>
      </c>
      <c r="ET194" s="76">
        <f t="shared" ref="ET194:EU194" si="3289">BV194+EP194</f>
        <v>153.9620599</v>
      </c>
      <c r="EU194" s="76">
        <f t="shared" si="3289"/>
        <v>0</v>
      </c>
      <c r="EV194" s="76">
        <f t="shared" si="140"/>
        <v>0</v>
      </c>
      <c r="EW194" s="77">
        <f t="shared" si="141"/>
        <v>153.9620599</v>
      </c>
      <c r="EX194" s="50">
        <f t="shared" si="142"/>
        <v>0</v>
      </c>
      <c r="EY194" s="72">
        <f t="shared" si="143"/>
        <v>0</v>
      </c>
      <c r="EZ194" s="72">
        <f t="shared" si="144"/>
        <v>0</v>
      </c>
      <c r="FA194" s="72">
        <f t="shared" si="145"/>
        <v>0</v>
      </c>
      <c r="FB194" s="73">
        <f t="shared" si="146"/>
        <v>5.359668195</v>
      </c>
      <c r="FC194" s="74">
        <f t="shared" si="147"/>
        <v>5.359668195</v>
      </c>
      <c r="FD194" s="75">
        <f t="shared" si="148"/>
        <v>1.417990489</v>
      </c>
      <c r="FE194" s="75">
        <f t="shared" si="149"/>
        <v>0</v>
      </c>
      <c r="FF194" s="75">
        <f t="shared" si="150"/>
        <v>0</v>
      </c>
      <c r="FG194" s="75">
        <f t="shared" si="151"/>
        <v>1.417990489</v>
      </c>
      <c r="FH194" s="50">
        <f t="shared" si="152"/>
        <v>0</v>
      </c>
      <c r="FI194" s="72">
        <f t="shared" si="153"/>
        <v>0</v>
      </c>
      <c r="FJ194" s="72">
        <f t="shared" si="154"/>
        <v>0</v>
      </c>
      <c r="FK194" s="72">
        <f t="shared" si="155"/>
        <v>0</v>
      </c>
      <c r="FL194" s="73">
        <f t="shared" si="156"/>
        <v>0.00005484746161</v>
      </c>
      <c r="FM194" s="74">
        <f t="shared" si="157"/>
        <v>0.00005484746161</v>
      </c>
      <c r="FN194" s="75">
        <f t="shared" si="158"/>
        <v>-0.00005484746161</v>
      </c>
      <c r="FO194" s="75">
        <f t="shared" si="159"/>
        <v>0</v>
      </c>
      <c r="FP194" s="75">
        <f t="shared" si="160"/>
        <v>3.141592654</v>
      </c>
      <c r="FQ194" s="75">
        <f t="shared" si="161"/>
        <v>0.00005484746161</v>
      </c>
      <c r="FR194" s="76">
        <f t="shared" si="162"/>
        <v>17.93120958</v>
      </c>
      <c r="FS194" s="76">
        <f t="shared" si="163"/>
        <v>0</v>
      </c>
      <c r="FT194" s="76">
        <f t="shared" si="164"/>
        <v>0</v>
      </c>
      <c r="FU194" s="77">
        <f t="shared" si="165"/>
        <v>17.93120958</v>
      </c>
      <c r="FV194" s="50">
        <f t="shared" si="166"/>
        <v>0</v>
      </c>
      <c r="FW194" s="50">
        <f t="shared" si="167"/>
        <v>0</v>
      </c>
      <c r="FX194" s="72">
        <f t="shared" si="168"/>
        <v>0</v>
      </c>
      <c r="FY194" s="72">
        <f t="shared" si="169"/>
        <v>0</v>
      </c>
      <c r="FZ194" s="72">
        <f t="shared" si="170"/>
        <v>0</v>
      </c>
      <c r="GA194" s="73">
        <f t="shared" si="171"/>
        <v>17.93120958</v>
      </c>
      <c r="GB194" s="73">
        <f t="shared" si="172"/>
        <v>0.7052233481</v>
      </c>
      <c r="GC194" s="74">
        <f t="shared" si="173"/>
        <v>12.64550765</v>
      </c>
      <c r="GD194" s="75">
        <f t="shared" si="174"/>
        <v>1.405056406</v>
      </c>
      <c r="GE194" s="75">
        <f t="shared" si="175"/>
        <v>0</v>
      </c>
      <c r="GF194" s="75">
        <f t="shared" si="176"/>
        <v>0</v>
      </c>
      <c r="GG194" s="75">
        <f t="shared" si="177"/>
        <v>1.405056406</v>
      </c>
      <c r="GH194" s="78">
        <f t="shared" si="178"/>
        <v>-0.5</v>
      </c>
      <c r="GI194" s="78">
        <f t="shared" si="179"/>
        <v>-0.8660254038</v>
      </c>
      <c r="GJ194" s="78">
        <f t="shared" si="180"/>
        <v>-2.094395102</v>
      </c>
      <c r="GK194" s="78">
        <f t="shared" si="181"/>
        <v>1</v>
      </c>
      <c r="GL194" s="79">
        <f t="shared" si="182"/>
        <v>-0.5</v>
      </c>
      <c r="GM194" s="79">
        <f t="shared" si="183"/>
        <v>0.8660254038</v>
      </c>
      <c r="GN194" s="79">
        <f t="shared" si="184"/>
        <v>2.094395102</v>
      </c>
      <c r="GO194" s="79">
        <f t="shared" si="185"/>
        <v>1</v>
      </c>
      <c r="GP194" s="50">
        <f t="shared" si="186"/>
        <v>-2.094395102</v>
      </c>
      <c r="GQ194" s="50">
        <f t="shared" si="187"/>
        <v>0</v>
      </c>
      <c r="GR194" s="72">
        <f t="shared" si="188"/>
        <v>-2.094395102</v>
      </c>
      <c r="GS194" s="72">
        <f t="shared" si="189"/>
        <v>-2.094395102</v>
      </c>
      <c r="GT194" s="72">
        <f t="shared" si="190"/>
        <v>-2.094395102</v>
      </c>
      <c r="GU194" s="73">
        <f t="shared" si="191"/>
        <v>1</v>
      </c>
      <c r="GV194" s="73">
        <f t="shared" si="192"/>
        <v>1.417990489</v>
      </c>
      <c r="GW194" s="74">
        <f t="shared" si="193"/>
        <v>1.417990489</v>
      </c>
      <c r="GX194" s="75">
        <f t="shared" si="194"/>
        <v>-0.7089952443</v>
      </c>
      <c r="GY194" s="75">
        <f t="shared" si="195"/>
        <v>-1.228015785</v>
      </c>
      <c r="GZ194" s="75">
        <f t="shared" si="196"/>
        <v>-2.094395102</v>
      </c>
      <c r="HA194" s="75">
        <f t="shared" si="197"/>
        <v>1.417990489</v>
      </c>
      <c r="HB194" s="50">
        <f t="shared" si="198"/>
        <v>2.094395102</v>
      </c>
      <c r="HC194" s="50">
        <f t="shared" si="199"/>
        <v>0</v>
      </c>
      <c r="HD194" s="72">
        <f t="shared" si="200"/>
        <v>2.094395102</v>
      </c>
      <c r="HE194" s="72">
        <f t="shared" si="201"/>
        <v>2.094395102</v>
      </c>
      <c r="HF194" s="72">
        <f t="shared" si="202"/>
        <v>2.094395102</v>
      </c>
      <c r="HG194" s="73">
        <f t="shared" si="203"/>
        <v>1</v>
      </c>
      <c r="HH194" s="73">
        <f t="shared" si="204"/>
        <v>1.405056406</v>
      </c>
      <c r="HI194" s="74">
        <f t="shared" si="205"/>
        <v>1.405056406</v>
      </c>
      <c r="HJ194" s="75">
        <f t="shared" si="206"/>
        <v>-0.702528203</v>
      </c>
      <c r="HK194" s="75">
        <f t="shared" si="207"/>
        <v>1.216814541</v>
      </c>
      <c r="HL194" s="75">
        <f t="shared" si="208"/>
        <v>2.094395102</v>
      </c>
      <c r="HM194" s="75">
        <f t="shared" si="209"/>
        <v>1.405056406</v>
      </c>
      <c r="HN194" s="50">
        <f t="shared" si="210"/>
        <v>2.094395102</v>
      </c>
      <c r="HO194" s="50">
        <f t="shared" si="211"/>
        <v>0</v>
      </c>
      <c r="HP194" s="72">
        <f t="shared" si="212"/>
        <v>2.094395102</v>
      </c>
      <c r="HQ194" s="72">
        <f t="shared" si="213"/>
        <v>2.094395102</v>
      </c>
      <c r="HR194" s="72">
        <f t="shared" si="214"/>
        <v>2.094395102</v>
      </c>
      <c r="HS194" s="73">
        <f t="shared" si="215"/>
        <v>1</v>
      </c>
      <c r="HT194" s="73">
        <f t="shared" si="216"/>
        <v>1.417990489</v>
      </c>
      <c r="HU194" s="74">
        <f t="shared" si="217"/>
        <v>1.417990489</v>
      </c>
      <c r="HV194" s="75">
        <f t="shared" si="218"/>
        <v>-0.7089952443</v>
      </c>
      <c r="HW194" s="75">
        <f t="shared" si="219"/>
        <v>1.228015785</v>
      </c>
      <c r="HX194" s="75">
        <f t="shared" si="220"/>
        <v>2.094395102</v>
      </c>
      <c r="HY194" s="75">
        <f t="shared" si="221"/>
        <v>1.417990489</v>
      </c>
      <c r="HZ194" s="50">
        <f t="shared" si="222"/>
        <v>-2.094395102</v>
      </c>
      <c r="IA194" s="50">
        <f t="shared" si="223"/>
        <v>0</v>
      </c>
      <c r="IB194" s="72">
        <f t="shared" si="224"/>
        <v>-2.094395102</v>
      </c>
      <c r="IC194" s="72">
        <f t="shared" si="225"/>
        <v>-2.094395102</v>
      </c>
      <c r="ID194" s="72">
        <f t="shared" si="226"/>
        <v>-2.094395102</v>
      </c>
      <c r="IE194" s="73">
        <f t="shared" si="227"/>
        <v>1</v>
      </c>
      <c r="IF194" s="73">
        <f t="shared" si="228"/>
        <v>1.405056406</v>
      </c>
      <c r="IG194" s="74">
        <f t="shared" si="229"/>
        <v>1.405056406</v>
      </c>
      <c r="IH194" s="75">
        <f t="shared" si="230"/>
        <v>-0.702528203</v>
      </c>
      <c r="II194" s="75">
        <f t="shared" si="231"/>
        <v>-1.216814541</v>
      </c>
      <c r="IJ194" s="75">
        <f t="shared" si="232"/>
        <v>-2.094395102</v>
      </c>
      <c r="IK194" s="75">
        <f t="shared" si="233"/>
        <v>1.405056406</v>
      </c>
    </row>
    <row r="195" ht="12.75" customHeight="1">
      <c r="A195" s="80">
        <f>'Cubic Input'!P199</f>
        <v>0.1421007032</v>
      </c>
      <c r="B195" s="80">
        <f>'Cubic Input'!Q199</f>
        <v>-0.2457628503</v>
      </c>
      <c r="C195" s="80">
        <f>'Cubic Input'!R199</f>
        <v>0.8760912099</v>
      </c>
      <c r="D195" s="80">
        <f>'Cubic Input'!S199</f>
        <v>-0.0698693802</v>
      </c>
      <c r="E195" s="80">
        <f t="shared" ref="E195:H195" si="3290">0</f>
        <v>0</v>
      </c>
      <c r="F195" s="80">
        <f t="shared" si="3290"/>
        <v>0</v>
      </c>
      <c r="G195" s="80">
        <f t="shared" si="3290"/>
        <v>0</v>
      </c>
      <c r="H195" s="81">
        <f t="shared" si="3290"/>
        <v>0</v>
      </c>
      <c r="I195" s="65">
        <f>'Cubic Input'!M199</f>
        <v>0.08388434575</v>
      </c>
      <c r="J195" s="66">
        <f t="shared" si="27"/>
        <v>0.0815279423</v>
      </c>
      <c r="K195" s="66">
        <f t="shared" si="28"/>
        <v>0.8239849177</v>
      </c>
      <c r="L195" s="67">
        <f t="shared" si="29"/>
        <v>0.0815279423</v>
      </c>
      <c r="M195" s="67">
        <f t="shared" si="30"/>
        <v>0</v>
      </c>
      <c r="N195" s="68">
        <f t="shared" si="31"/>
        <v>0.8239849177</v>
      </c>
      <c r="O195" s="68">
        <f t="shared" si="32"/>
        <v>-2.313434113</v>
      </c>
      <c r="P195" s="69">
        <f t="shared" si="33"/>
        <v>0.8239849177</v>
      </c>
      <c r="Q195" s="69">
        <f t="shared" si="34"/>
        <v>2.313434113</v>
      </c>
      <c r="R195" s="70">
        <f t="shared" ref="R195:U195" si="3291">ATAN2(A195,E195)</f>
        <v>0</v>
      </c>
      <c r="S195" s="70">
        <f t="shared" si="3291"/>
        <v>3.141592654</v>
      </c>
      <c r="T195" s="70">
        <f t="shared" si="3291"/>
        <v>0</v>
      </c>
      <c r="U195" s="70">
        <f t="shared" si="3291"/>
        <v>3.141592654</v>
      </c>
      <c r="V195" s="70">
        <f t="shared" ref="V195:Y195" si="3292">SQRT(POWER(A195,2)+POWER(E195,2))</f>
        <v>0.1421007032</v>
      </c>
      <c r="W195" s="70">
        <f t="shared" si="3292"/>
        <v>0.2457628503</v>
      </c>
      <c r="X195" s="70">
        <f t="shared" si="3292"/>
        <v>0.8760912099</v>
      </c>
      <c r="Y195" s="70">
        <f t="shared" si="3292"/>
        <v>0.0698693802</v>
      </c>
      <c r="Z195" s="71">
        <f t="shared" ref="Z195:AC195" si="3293">R195-$R195</f>
        <v>0</v>
      </c>
      <c r="AA195" s="71">
        <f t="shared" si="3293"/>
        <v>3.141592654</v>
      </c>
      <c r="AB195" s="71">
        <f t="shared" si="3293"/>
        <v>0</v>
      </c>
      <c r="AC195" s="71">
        <f t="shared" si="3293"/>
        <v>3.141592654</v>
      </c>
      <c r="AD195" s="71">
        <f t="shared" ref="AD195:AG195" si="3294">V195/$V195</f>
        <v>1</v>
      </c>
      <c r="AE195" s="71">
        <f t="shared" si="3294"/>
        <v>1.729497778</v>
      </c>
      <c r="AF195" s="71">
        <f t="shared" si="3294"/>
        <v>6.165284129</v>
      </c>
      <c r="AG195" s="71">
        <f t="shared" si="3294"/>
        <v>0.491689194</v>
      </c>
      <c r="AH195" s="80">
        <f t="shared" ref="AH195:AK195" si="3295">AD195*COS(Z195)</f>
        <v>1</v>
      </c>
      <c r="AI195" s="80">
        <f t="shared" si="3295"/>
        <v>-1.729497778</v>
      </c>
      <c r="AJ195" s="80">
        <f t="shared" si="3295"/>
        <v>6.165284129</v>
      </c>
      <c r="AK195" s="80">
        <f t="shared" si="3295"/>
        <v>-0.491689194</v>
      </c>
      <c r="AL195" s="80">
        <f t="shared" ref="AL195:AO195" si="3296">AD195*SIN(Z195)</f>
        <v>0</v>
      </c>
      <c r="AM195" s="80">
        <f t="shared" si="3296"/>
        <v>0</v>
      </c>
      <c r="AN195" s="80">
        <f t="shared" si="3296"/>
        <v>0</v>
      </c>
      <c r="AO195" s="80">
        <f t="shared" si="3296"/>
        <v>0</v>
      </c>
      <c r="AP195" s="50">
        <f t="shared" si="41"/>
        <v>9.424777961</v>
      </c>
      <c r="AQ195" s="72">
        <f t="shared" si="42"/>
        <v>9.424777961</v>
      </c>
      <c r="AR195" s="72">
        <f t="shared" si="43"/>
        <v>3.141592654</v>
      </c>
      <c r="AS195" s="72">
        <f t="shared" si="44"/>
        <v>3.141592654</v>
      </c>
      <c r="AT195" s="73">
        <f t="shared" si="45"/>
        <v>5.173209006</v>
      </c>
      <c r="AU195" s="74">
        <f t="shared" si="46"/>
        <v>5.173209006</v>
      </c>
      <c r="AV195" s="75">
        <f t="shared" si="47"/>
        <v>10.34641801</v>
      </c>
      <c r="AW195" s="75">
        <f t="shared" si="48"/>
        <v>0</v>
      </c>
      <c r="AX195" s="75">
        <f t="shared" si="49"/>
        <v>0</v>
      </c>
      <c r="AY195" s="75">
        <f t="shared" si="50"/>
        <v>10.34641801</v>
      </c>
      <c r="AZ195" s="50">
        <f t="shared" ref="AZ195:BA195" si="3297">AZ$1*AA195</f>
        <v>3.141592654</v>
      </c>
      <c r="BA195" s="50">
        <f t="shared" si="3297"/>
        <v>0</v>
      </c>
      <c r="BB195" s="72">
        <f t="shared" si="52"/>
        <v>3.141592654</v>
      </c>
      <c r="BC195" s="72">
        <f t="shared" si="53"/>
        <v>3.141592654</v>
      </c>
      <c r="BD195" s="72">
        <f t="shared" si="54"/>
        <v>3.141592654</v>
      </c>
      <c r="BE195" s="73">
        <f t="shared" ref="BE195:BF195" si="3298">POWER(AE195,BE$1)</f>
        <v>1.729497778</v>
      </c>
      <c r="BF195" s="73">
        <f t="shared" si="3298"/>
        <v>6.165284129</v>
      </c>
      <c r="BG195" s="74">
        <f t="shared" si="56"/>
        <v>10.6628452</v>
      </c>
      <c r="BH195" s="75">
        <f t="shared" si="57"/>
        <v>-95.9656068</v>
      </c>
      <c r="BI195" s="75">
        <f t="shared" si="58"/>
        <v>0</v>
      </c>
      <c r="BJ195" s="75">
        <f t="shared" si="59"/>
        <v>3.141592654</v>
      </c>
      <c r="BK195" s="75">
        <f t="shared" si="60"/>
        <v>95.9656068</v>
      </c>
      <c r="BL195" s="50">
        <f t="shared" si="61"/>
        <v>3.141592654</v>
      </c>
      <c r="BM195" s="72">
        <f t="shared" si="62"/>
        <v>3.141592654</v>
      </c>
      <c r="BN195" s="72">
        <f t="shared" si="63"/>
        <v>3.141592654</v>
      </c>
      <c r="BO195" s="72">
        <f t="shared" si="64"/>
        <v>3.141592654</v>
      </c>
      <c r="BP195" s="73">
        <f t="shared" si="65"/>
        <v>0.491689194</v>
      </c>
      <c r="BQ195" s="74">
        <f t="shared" si="66"/>
        <v>0.491689194</v>
      </c>
      <c r="BR195" s="75">
        <f t="shared" si="67"/>
        <v>13.27560824</v>
      </c>
      <c r="BS195" s="75">
        <f t="shared" si="68"/>
        <v>0</v>
      </c>
      <c r="BT195" s="75">
        <f t="shared" si="69"/>
        <v>0</v>
      </c>
      <c r="BU195" s="75">
        <f t="shared" si="70"/>
        <v>13.27560824</v>
      </c>
      <c r="BV195" s="76">
        <f t="shared" ref="BV195:BW195" si="3299">AV195+BH195+BR195</f>
        <v>-72.34358055</v>
      </c>
      <c r="BW195" s="76">
        <f t="shared" si="3299"/>
        <v>0</v>
      </c>
      <c r="BX195" s="76">
        <f t="shared" si="72"/>
        <v>3.141592654</v>
      </c>
      <c r="BY195" s="77">
        <f t="shared" si="73"/>
        <v>72.34358055</v>
      </c>
      <c r="BZ195" s="50">
        <f t="shared" ref="BZ195:CA195" si="3300">BZ$1*AA195</f>
        <v>6.283185307</v>
      </c>
      <c r="CA195" s="50">
        <f t="shared" si="3300"/>
        <v>0</v>
      </c>
      <c r="CB195" s="72">
        <f t="shared" si="75"/>
        <v>6.283185307</v>
      </c>
      <c r="CC195" s="72">
        <f t="shared" si="76"/>
        <v>0</v>
      </c>
      <c r="CD195" s="72">
        <f t="shared" si="77"/>
        <v>0</v>
      </c>
      <c r="CE195" s="73">
        <f t="shared" ref="CE195:CF195" si="3301">POWER(AE195,CE$1)</f>
        <v>2.991162563</v>
      </c>
      <c r="CF195" s="73">
        <f t="shared" si="3301"/>
        <v>38.01072839</v>
      </c>
      <c r="CG195" s="74">
        <f t="shared" si="79"/>
        <v>113.6962678</v>
      </c>
      <c r="CH195" s="75">
        <f t="shared" si="80"/>
        <v>-113.6962678</v>
      </c>
      <c r="CI195" s="75">
        <f t="shared" si="81"/>
        <v>0</v>
      </c>
      <c r="CJ195" s="75">
        <f t="shared" si="82"/>
        <v>3.141592654</v>
      </c>
      <c r="CK195" s="75">
        <f t="shared" si="83"/>
        <v>113.6962678</v>
      </c>
      <c r="CL195" s="50">
        <f t="shared" si="84"/>
        <v>0</v>
      </c>
      <c r="CM195" s="72">
        <f t="shared" si="85"/>
        <v>0</v>
      </c>
      <c r="CN195" s="72">
        <f t="shared" si="86"/>
        <v>0</v>
      </c>
      <c r="CO195" s="72">
        <f t="shared" si="87"/>
        <v>0</v>
      </c>
      <c r="CP195" s="73">
        <f t="shared" si="88"/>
        <v>234.3469405</v>
      </c>
      <c r="CQ195" s="74">
        <f t="shared" si="89"/>
        <v>234.3469405</v>
      </c>
      <c r="CR195" s="75">
        <f t="shared" si="90"/>
        <v>937.387762</v>
      </c>
      <c r="CS195" s="75">
        <f t="shared" si="91"/>
        <v>0</v>
      </c>
      <c r="CT195" s="75">
        <f t="shared" si="92"/>
        <v>0</v>
      </c>
      <c r="CU195" s="75">
        <f t="shared" si="93"/>
        <v>937.387762</v>
      </c>
      <c r="CV195" s="50">
        <f t="shared" si="94"/>
        <v>9.424777961</v>
      </c>
      <c r="CW195" s="50">
        <f t="shared" si="95"/>
        <v>3.141592654</v>
      </c>
      <c r="CX195" s="72">
        <f t="shared" si="96"/>
        <v>12.56637061</v>
      </c>
      <c r="CY195" s="72">
        <f t="shared" si="97"/>
        <v>0</v>
      </c>
      <c r="CZ195" s="72">
        <f t="shared" si="98"/>
        <v>0</v>
      </c>
      <c r="DA195" s="73">
        <f t="shared" si="99"/>
        <v>5.173209006</v>
      </c>
      <c r="DB195" s="73">
        <f t="shared" si="100"/>
        <v>0.491689194</v>
      </c>
      <c r="DC195" s="74">
        <f t="shared" si="101"/>
        <v>2.543610966</v>
      </c>
      <c r="DD195" s="75">
        <f t="shared" si="102"/>
        <v>10.17444387</v>
      </c>
      <c r="DE195" s="75">
        <f t="shared" si="103"/>
        <v>0</v>
      </c>
      <c r="DF195" s="75">
        <f t="shared" si="104"/>
        <v>0</v>
      </c>
      <c r="DG195" s="75">
        <f t="shared" si="105"/>
        <v>10.17444387</v>
      </c>
      <c r="DH195" s="50">
        <f t="shared" ref="DH195:DJ195" si="3302">DH$1*AA195</f>
        <v>3.141592654</v>
      </c>
      <c r="DI195" s="50">
        <f t="shared" si="3302"/>
        <v>0</v>
      </c>
      <c r="DJ195" s="50">
        <f t="shared" si="3302"/>
        <v>3.141592654</v>
      </c>
      <c r="DK195" s="72">
        <f t="shared" si="107"/>
        <v>6.283185307</v>
      </c>
      <c r="DL195" s="72">
        <f t="shared" si="108"/>
        <v>0</v>
      </c>
      <c r="DM195" s="72">
        <f t="shared" si="109"/>
        <v>0</v>
      </c>
      <c r="DN195" s="73">
        <f t="shared" ref="DN195:DP195" si="3303">POWER(AE195,DN$1)</f>
        <v>1.729497778</v>
      </c>
      <c r="DO195" s="73">
        <f t="shared" si="3303"/>
        <v>6.165284129</v>
      </c>
      <c r="DP195" s="73">
        <f t="shared" si="3303"/>
        <v>0.491689194</v>
      </c>
      <c r="DQ195" s="74">
        <f t="shared" si="111"/>
        <v>5.242805762</v>
      </c>
      <c r="DR195" s="75">
        <f t="shared" si="112"/>
        <v>-94.37050372</v>
      </c>
      <c r="DS195" s="75">
        <f t="shared" si="113"/>
        <v>0</v>
      </c>
      <c r="DT195" s="75">
        <f t="shared" si="114"/>
        <v>3.141592654</v>
      </c>
      <c r="DU195" s="75">
        <f t="shared" si="115"/>
        <v>94.37050372</v>
      </c>
      <c r="DV195" s="50">
        <f t="shared" si="116"/>
        <v>6.283185307</v>
      </c>
      <c r="DW195" s="72">
        <f t="shared" si="117"/>
        <v>6.283185307</v>
      </c>
      <c r="DX195" s="72">
        <f t="shared" si="118"/>
        <v>0</v>
      </c>
      <c r="DY195" s="72">
        <f t="shared" si="119"/>
        <v>0</v>
      </c>
      <c r="DZ195" s="73">
        <f t="shared" si="120"/>
        <v>0.2417582635</v>
      </c>
      <c r="EA195" s="74">
        <f t="shared" si="121"/>
        <v>0.2417582635</v>
      </c>
      <c r="EB195" s="75">
        <f t="shared" si="122"/>
        <v>6.527473114</v>
      </c>
      <c r="EC195" s="75">
        <f t="shared" si="123"/>
        <v>0</v>
      </c>
      <c r="ED195" s="75">
        <f t="shared" si="124"/>
        <v>0</v>
      </c>
      <c r="EE195" s="75">
        <f t="shared" si="125"/>
        <v>6.527473114</v>
      </c>
      <c r="EF195" s="76">
        <f t="shared" ref="EF195:EG195" si="3304">CH195+CR195+DD195+DR195+EB195</f>
        <v>746.0229075</v>
      </c>
      <c r="EG195" s="76">
        <f t="shared" si="3304"/>
        <v>0</v>
      </c>
      <c r="EH195" s="76">
        <f t="shared" si="127"/>
        <v>0</v>
      </c>
      <c r="EI195" s="77">
        <f t="shared" si="128"/>
        <v>746.0229075</v>
      </c>
      <c r="EJ195" s="50">
        <f t="shared" si="129"/>
        <v>0</v>
      </c>
      <c r="EK195" s="72">
        <f t="shared" si="130"/>
        <v>0</v>
      </c>
      <c r="EL195" s="72">
        <f t="shared" si="131"/>
        <v>0</v>
      </c>
      <c r="EM195" s="72">
        <f t="shared" si="132"/>
        <v>0</v>
      </c>
      <c r="EN195" s="73">
        <f t="shared" si="133"/>
        <v>27.31341991</v>
      </c>
      <c r="EO195" s="74">
        <f t="shared" si="134"/>
        <v>27.31341991</v>
      </c>
      <c r="EP195" s="75">
        <f t="shared" si="135"/>
        <v>141.9246931</v>
      </c>
      <c r="EQ195" s="75">
        <f t="shared" si="136"/>
        <v>0</v>
      </c>
      <c r="ER195" s="75">
        <f t="shared" si="137"/>
        <v>0</v>
      </c>
      <c r="ES195" s="75">
        <f t="shared" si="138"/>
        <v>141.9246931</v>
      </c>
      <c r="ET195" s="76">
        <f t="shared" ref="ET195:EU195" si="3305">BV195+EP195</f>
        <v>69.58111251</v>
      </c>
      <c r="EU195" s="76">
        <f t="shared" si="3305"/>
        <v>0</v>
      </c>
      <c r="EV195" s="76">
        <f t="shared" si="140"/>
        <v>0</v>
      </c>
      <c r="EW195" s="77">
        <f t="shared" si="141"/>
        <v>69.58111251</v>
      </c>
      <c r="EX195" s="50">
        <f t="shared" si="142"/>
        <v>0</v>
      </c>
      <c r="EY195" s="72">
        <f t="shared" si="143"/>
        <v>0</v>
      </c>
      <c r="EZ195" s="72">
        <f t="shared" si="144"/>
        <v>0</v>
      </c>
      <c r="FA195" s="72">
        <f t="shared" si="145"/>
        <v>0</v>
      </c>
      <c r="FB195" s="73">
        <f t="shared" si="146"/>
        <v>4.11304811</v>
      </c>
      <c r="FC195" s="74">
        <f t="shared" si="147"/>
        <v>4.11304811</v>
      </c>
      <c r="FD195" s="75">
        <f t="shared" si="148"/>
        <v>1.088176149</v>
      </c>
      <c r="FE195" s="75">
        <f t="shared" si="149"/>
        <v>0</v>
      </c>
      <c r="FF195" s="75">
        <f t="shared" si="150"/>
        <v>0</v>
      </c>
      <c r="FG195" s="75">
        <f t="shared" si="151"/>
        <v>1.088176149</v>
      </c>
      <c r="FH195" s="50">
        <f t="shared" si="152"/>
        <v>6.283185307</v>
      </c>
      <c r="FI195" s="72">
        <f t="shared" si="153"/>
        <v>6.283185307</v>
      </c>
      <c r="FJ195" s="72">
        <f t="shared" si="154"/>
        <v>0</v>
      </c>
      <c r="FK195" s="72">
        <f t="shared" si="155"/>
        <v>0</v>
      </c>
      <c r="FL195" s="73">
        <f t="shared" si="156"/>
        <v>2.991162563</v>
      </c>
      <c r="FM195" s="74">
        <f t="shared" si="157"/>
        <v>2.991162563</v>
      </c>
      <c r="FN195" s="75">
        <f t="shared" si="158"/>
        <v>-2.991162563</v>
      </c>
      <c r="FO195" s="75">
        <f t="shared" si="159"/>
        <v>0</v>
      </c>
      <c r="FP195" s="75">
        <f t="shared" si="160"/>
        <v>3.141592654</v>
      </c>
      <c r="FQ195" s="75">
        <f t="shared" si="161"/>
        <v>2.991162563</v>
      </c>
      <c r="FR195" s="76">
        <f t="shared" si="162"/>
        <v>15.50468982</v>
      </c>
      <c r="FS195" s="76">
        <f t="shared" si="163"/>
        <v>0</v>
      </c>
      <c r="FT195" s="76">
        <f t="shared" si="164"/>
        <v>0</v>
      </c>
      <c r="FU195" s="77">
        <f t="shared" si="165"/>
        <v>15.50468982</v>
      </c>
      <c r="FV195" s="50">
        <f t="shared" si="166"/>
        <v>0</v>
      </c>
      <c r="FW195" s="50">
        <f t="shared" si="167"/>
        <v>0</v>
      </c>
      <c r="FX195" s="72">
        <f t="shared" si="168"/>
        <v>0</v>
      </c>
      <c r="FY195" s="72">
        <f t="shared" si="169"/>
        <v>0</v>
      </c>
      <c r="FZ195" s="72">
        <f t="shared" si="170"/>
        <v>0</v>
      </c>
      <c r="GA195" s="73">
        <f t="shared" si="171"/>
        <v>15.50468982</v>
      </c>
      <c r="GB195" s="73">
        <f t="shared" si="172"/>
        <v>0.9189688642</v>
      </c>
      <c r="GC195" s="74">
        <f t="shared" si="173"/>
        <v>14.2483272</v>
      </c>
      <c r="GD195" s="75">
        <f t="shared" si="174"/>
        <v>1.583147466</v>
      </c>
      <c r="GE195" s="75">
        <f t="shared" si="175"/>
        <v>0</v>
      </c>
      <c r="GF195" s="75">
        <f t="shared" si="176"/>
        <v>0</v>
      </c>
      <c r="GG195" s="75">
        <f t="shared" si="177"/>
        <v>1.583147466</v>
      </c>
      <c r="GH195" s="78">
        <f t="shared" si="178"/>
        <v>-0.5</v>
      </c>
      <c r="GI195" s="78">
        <f t="shared" si="179"/>
        <v>-0.8660254038</v>
      </c>
      <c r="GJ195" s="78">
        <f t="shared" si="180"/>
        <v>-2.094395102</v>
      </c>
      <c r="GK195" s="78">
        <f t="shared" si="181"/>
        <v>1</v>
      </c>
      <c r="GL195" s="79">
        <f t="shared" si="182"/>
        <v>-0.5</v>
      </c>
      <c r="GM195" s="79">
        <f t="shared" si="183"/>
        <v>0.8660254038</v>
      </c>
      <c r="GN195" s="79">
        <f t="shared" si="184"/>
        <v>2.094395102</v>
      </c>
      <c r="GO195" s="79">
        <f t="shared" si="185"/>
        <v>1</v>
      </c>
      <c r="GP195" s="50">
        <f t="shared" si="186"/>
        <v>-2.094395102</v>
      </c>
      <c r="GQ195" s="50">
        <f t="shared" si="187"/>
        <v>0</v>
      </c>
      <c r="GR195" s="72">
        <f t="shared" si="188"/>
        <v>-2.094395102</v>
      </c>
      <c r="GS195" s="72">
        <f t="shared" si="189"/>
        <v>-2.094395102</v>
      </c>
      <c r="GT195" s="72">
        <f t="shared" si="190"/>
        <v>-2.094395102</v>
      </c>
      <c r="GU195" s="73">
        <f t="shared" si="191"/>
        <v>1</v>
      </c>
      <c r="GV195" s="73">
        <f t="shared" si="192"/>
        <v>1.088176149</v>
      </c>
      <c r="GW195" s="74">
        <f t="shared" si="193"/>
        <v>1.088176149</v>
      </c>
      <c r="GX195" s="75">
        <f t="shared" si="194"/>
        <v>-0.5440880747</v>
      </c>
      <c r="GY195" s="75">
        <f t="shared" si="195"/>
        <v>-0.9423881892</v>
      </c>
      <c r="GZ195" s="75">
        <f t="shared" si="196"/>
        <v>-2.094395102</v>
      </c>
      <c r="HA195" s="75">
        <f t="shared" si="197"/>
        <v>1.088176149</v>
      </c>
      <c r="HB195" s="50">
        <f t="shared" si="198"/>
        <v>2.094395102</v>
      </c>
      <c r="HC195" s="50">
        <f t="shared" si="199"/>
        <v>0</v>
      </c>
      <c r="HD195" s="72">
        <f t="shared" si="200"/>
        <v>2.094395102</v>
      </c>
      <c r="HE195" s="72">
        <f t="shared" si="201"/>
        <v>2.094395102</v>
      </c>
      <c r="HF195" s="72">
        <f t="shared" si="202"/>
        <v>2.094395102</v>
      </c>
      <c r="HG195" s="73">
        <f t="shared" si="203"/>
        <v>1</v>
      </c>
      <c r="HH195" s="73">
        <f t="shared" si="204"/>
        <v>1.583147466</v>
      </c>
      <c r="HI195" s="74">
        <f t="shared" si="205"/>
        <v>1.583147466</v>
      </c>
      <c r="HJ195" s="75">
        <f t="shared" si="206"/>
        <v>-0.7915737332</v>
      </c>
      <c r="HK195" s="75">
        <f t="shared" si="207"/>
        <v>1.371045924</v>
      </c>
      <c r="HL195" s="75">
        <f t="shared" si="208"/>
        <v>2.094395102</v>
      </c>
      <c r="HM195" s="75">
        <f t="shared" si="209"/>
        <v>1.583147466</v>
      </c>
      <c r="HN195" s="50">
        <f t="shared" si="210"/>
        <v>2.094395102</v>
      </c>
      <c r="HO195" s="50">
        <f t="shared" si="211"/>
        <v>0</v>
      </c>
      <c r="HP195" s="72">
        <f t="shared" si="212"/>
        <v>2.094395102</v>
      </c>
      <c r="HQ195" s="72">
        <f t="shared" si="213"/>
        <v>2.094395102</v>
      </c>
      <c r="HR195" s="72">
        <f t="shared" si="214"/>
        <v>2.094395102</v>
      </c>
      <c r="HS195" s="73">
        <f t="shared" si="215"/>
        <v>1</v>
      </c>
      <c r="HT195" s="73">
        <f t="shared" si="216"/>
        <v>1.088176149</v>
      </c>
      <c r="HU195" s="74">
        <f t="shared" si="217"/>
        <v>1.088176149</v>
      </c>
      <c r="HV195" s="75">
        <f t="shared" si="218"/>
        <v>-0.5440880747</v>
      </c>
      <c r="HW195" s="75">
        <f t="shared" si="219"/>
        <v>0.9423881892</v>
      </c>
      <c r="HX195" s="75">
        <f t="shared" si="220"/>
        <v>2.094395102</v>
      </c>
      <c r="HY195" s="75">
        <f t="shared" si="221"/>
        <v>1.088176149</v>
      </c>
      <c r="HZ195" s="50">
        <f t="shared" si="222"/>
        <v>-2.094395102</v>
      </c>
      <c r="IA195" s="50">
        <f t="shared" si="223"/>
        <v>0</v>
      </c>
      <c r="IB195" s="72">
        <f t="shared" si="224"/>
        <v>-2.094395102</v>
      </c>
      <c r="IC195" s="72">
        <f t="shared" si="225"/>
        <v>-2.094395102</v>
      </c>
      <c r="ID195" s="72">
        <f t="shared" si="226"/>
        <v>-2.094395102</v>
      </c>
      <c r="IE195" s="73">
        <f t="shared" si="227"/>
        <v>1</v>
      </c>
      <c r="IF195" s="73">
        <f t="shared" si="228"/>
        <v>1.583147466</v>
      </c>
      <c r="IG195" s="74">
        <f t="shared" si="229"/>
        <v>1.583147466</v>
      </c>
      <c r="IH195" s="75">
        <f t="shared" si="230"/>
        <v>-0.7915737332</v>
      </c>
      <c r="II195" s="75">
        <f t="shared" si="231"/>
        <v>-1.371045924</v>
      </c>
      <c r="IJ195" s="75">
        <f t="shared" si="232"/>
        <v>-2.094395102</v>
      </c>
      <c r="IK195" s="75">
        <f t="shared" si="233"/>
        <v>1.583147466</v>
      </c>
    </row>
    <row r="196" ht="12.75" customHeight="1">
      <c r="A196" s="80">
        <f>'Cubic Input'!P200</f>
        <v>0.1421007032</v>
      </c>
      <c r="B196" s="80">
        <f>'Cubic Input'!Q200</f>
        <v>0.105053863</v>
      </c>
      <c r="C196" s="80">
        <f>'Cubic Input'!R200</f>
        <v>0.8191161283</v>
      </c>
      <c r="D196" s="80">
        <f>'Cubic Input'!S200</f>
        <v>0.01518462069</v>
      </c>
      <c r="E196" s="80">
        <f t="shared" ref="E196:H196" si="3306">0</f>
        <v>0</v>
      </c>
      <c r="F196" s="80">
        <f t="shared" si="3306"/>
        <v>0</v>
      </c>
      <c r="G196" s="80">
        <f t="shared" si="3306"/>
        <v>0</v>
      </c>
      <c r="H196" s="81">
        <f t="shared" si="3306"/>
        <v>0</v>
      </c>
      <c r="I196" s="65">
        <f>'Cubic Input'!M200</f>
        <v>-0.009865654253</v>
      </c>
      <c r="J196" s="66">
        <f t="shared" si="27"/>
        <v>-0.01858097857</v>
      </c>
      <c r="K196" s="66">
        <f t="shared" si="28"/>
        <v>-0.3603553348</v>
      </c>
      <c r="L196" s="67">
        <f t="shared" si="29"/>
        <v>-0.01858097857</v>
      </c>
      <c r="M196" s="67">
        <f t="shared" si="30"/>
        <v>0</v>
      </c>
      <c r="N196" s="68">
        <f t="shared" si="31"/>
        <v>-0.3603553348</v>
      </c>
      <c r="O196" s="68">
        <f t="shared" si="32"/>
        <v>-2.370883385</v>
      </c>
      <c r="P196" s="69">
        <f t="shared" si="33"/>
        <v>-0.3603553348</v>
      </c>
      <c r="Q196" s="69">
        <f t="shared" si="34"/>
        <v>2.370883385</v>
      </c>
      <c r="R196" s="70">
        <f t="shared" ref="R196:U196" si="3307">ATAN2(A196,E196)</f>
        <v>0</v>
      </c>
      <c r="S196" s="70">
        <f t="shared" si="3307"/>
        <v>0</v>
      </c>
      <c r="T196" s="70">
        <f t="shared" si="3307"/>
        <v>0</v>
      </c>
      <c r="U196" s="70">
        <f t="shared" si="3307"/>
        <v>0</v>
      </c>
      <c r="V196" s="70">
        <f t="shared" ref="V196:Y196" si="3308">SQRT(POWER(A196,2)+POWER(E196,2))</f>
        <v>0.1421007032</v>
      </c>
      <c r="W196" s="70">
        <f t="shared" si="3308"/>
        <v>0.105053863</v>
      </c>
      <c r="X196" s="70">
        <f t="shared" si="3308"/>
        <v>0.8191161283</v>
      </c>
      <c r="Y196" s="70">
        <f t="shared" si="3308"/>
        <v>0.01518462069</v>
      </c>
      <c r="Z196" s="71">
        <f t="shared" ref="Z196:AC196" si="3309">R196-$R196</f>
        <v>0</v>
      </c>
      <c r="AA196" s="71">
        <f t="shared" si="3309"/>
        <v>0</v>
      </c>
      <c r="AB196" s="71">
        <f t="shared" si="3309"/>
        <v>0</v>
      </c>
      <c r="AC196" s="71">
        <f t="shared" si="3309"/>
        <v>0</v>
      </c>
      <c r="AD196" s="71">
        <f t="shared" ref="AD196:AG196" si="3310">V196/$V196</f>
        <v>1</v>
      </c>
      <c r="AE196" s="71">
        <f t="shared" si="3310"/>
        <v>0.7392916482</v>
      </c>
      <c r="AF196" s="71">
        <f t="shared" si="3310"/>
        <v>5.764335504</v>
      </c>
      <c r="AG196" s="71">
        <f t="shared" si="3310"/>
        <v>0.1068581671</v>
      </c>
      <c r="AH196" s="80">
        <f t="shared" ref="AH196:AK196" si="3311">AD196*COS(Z196)</f>
        <v>1</v>
      </c>
      <c r="AI196" s="80">
        <f t="shared" si="3311"/>
        <v>0.7392916482</v>
      </c>
      <c r="AJ196" s="80">
        <f t="shared" si="3311"/>
        <v>5.764335504</v>
      </c>
      <c r="AK196" s="80">
        <f t="shared" si="3311"/>
        <v>0.1068581671</v>
      </c>
      <c r="AL196" s="80">
        <f t="shared" ref="AL196:AO196" si="3312">AD196*SIN(Z196)</f>
        <v>0</v>
      </c>
      <c r="AM196" s="80">
        <f t="shared" si="3312"/>
        <v>0</v>
      </c>
      <c r="AN196" s="80">
        <f t="shared" si="3312"/>
        <v>0</v>
      </c>
      <c r="AO196" s="80">
        <f t="shared" si="3312"/>
        <v>0</v>
      </c>
      <c r="AP196" s="50">
        <f t="shared" si="41"/>
        <v>0</v>
      </c>
      <c r="AQ196" s="72">
        <f t="shared" si="42"/>
        <v>0</v>
      </c>
      <c r="AR196" s="72">
        <f t="shared" si="43"/>
        <v>0</v>
      </c>
      <c r="AS196" s="72">
        <f t="shared" si="44"/>
        <v>0</v>
      </c>
      <c r="AT196" s="73">
        <f t="shared" si="45"/>
        <v>0.4040614332</v>
      </c>
      <c r="AU196" s="74">
        <f t="shared" si="46"/>
        <v>0.4040614332</v>
      </c>
      <c r="AV196" s="75">
        <f t="shared" si="47"/>
        <v>-0.8081228665</v>
      </c>
      <c r="AW196" s="75">
        <f t="shared" si="48"/>
        <v>0</v>
      </c>
      <c r="AX196" s="75">
        <f t="shared" si="49"/>
        <v>3.141592654</v>
      </c>
      <c r="AY196" s="75">
        <f t="shared" si="50"/>
        <v>0.8081228665</v>
      </c>
      <c r="AZ196" s="50">
        <f t="shared" ref="AZ196:BA196" si="3313">AZ$1*AA196</f>
        <v>0</v>
      </c>
      <c r="BA196" s="50">
        <f t="shared" si="3313"/>
        <v>0</v>
      </c>
      <c r="BB196" s="72">
        <f t="shared" si="52"/>
        <v>0</v>
      </c>
      <c r="BC196" s="72">
        <f t="shared" si="53"/>
        <v>0</v>
      </c>
      <c r="BD196" s="72">
        <f t="shared" si="54"/>
        <v>0</v>
      </c>
      <c r="BE196" s="73">
        <f t="shared" ref="BE196:BF196" si="3314">POWER(AE196,BE$1)</f>
        <v>0.7392916482</v>
      </c>
      <c r="BF196" s="73">
        <f t="shared" si="3314"/>
        <v>5.764335504</v>
      </c>
      <c r="BG196" s="74">
        <f t="shared" si="56"/>
        <v>4.261525096</v>
      </c>
      <c r="BH196" s="75">
        <f t="shared" si="57"/>
        <v>38.35372586</v>
      </c>
      <c r="BI196" s="75">
        <f t="shared" si="58"/>
        <v>0</v>
      </c>
      <c r="BJ196" s="75">
        <f t="shared" si="59"/>
        <v>0</v>
      </c>
      <c r="BK196" s="75">
        <f t="shared" si="60"/>
        <v>38.35372586</v>
      </c>
      <c r="BL196" s="50">
        <f t="shared" si="61"/>
        <v>0</v>
      </c>
      <c r="BM196" s="72">
        <f t="shared" si="62"/>
        <v>0</v>
      </c>
      <c r="BN196" s="72">
        <f t="shared" si="63"/>
        <v>0</v>
      </c>
      <c r="BO196" s="72">
        <f t="shared" si="64"/>
        <v>0</v>
      </c>
      <c r="BP196" s="73">
        <f t="shared" si="65"/>
        <v>0.1068581671</v>
      </c>
      <c r="BQ196" s="74">
        <f t="shared" si="66"/>
        <v>0.1068581671</v>
      </c>
      <c r="BR196" s="75">
        <f t="shared" si="67"/>
        <v>-2.885170512</v>
      </c>
      <c r="BS196" s="75">
        <f t="shared" si="68"/>
        <v>0</v>
      </c>
      <c r="BT196" s="75">
        <f t="shared" si="69"/>
        <v>3.141592654</v>
      </c>
      <c r="BU196" s="75">
        <f t="shared" si="70"/>
        <v>2.885170512</v>
      </c>
      <c r="BV196" s="76">
        <f t="shared" ref="BV196:BW196" si="3315">AV196+BH196+BR196</f>
        <v>34.66043248</v>
      </c>
      <c r="BW196" s="76">
        <f t="shared" si="3315"/>
        <v>0</v>
      </c>
      <c r="BX196" s="76">
        <f t="shared" si="72"/>
        <v>0</v>
      </c>
      <c r="BY196" s="77">
        <f t="shared" si="73"/>
        <v>34.66043248</v>
      </c>
      <c r="BZ196" s="50">
        <f t="shared" ref="BZ196:CA196" si="3316">BZ$1*AA196</f>
        <v>0</v>
      </c>
      <c r="CA196" s="50">
        <f t="shared" si="3316"/>
        <v>0</v>
      </c>
      <c r="CB196" s="72">
        <f t="shared" si="75"/>
        <v>0</v>
      </c>
      <c r="CC196" s="72">
        <f t="shared" si="76"/>
        <v>0</v>
      </c>
      <c r="CD196" s="72">
        <f t="shared" si="77"/>
        <v>0</v>
      </c>
      <c r="CE196" s="73">
        <f t="shared" ref="CE196:CF196" si="3317">POWER(AE196,CE$1)</f>
        <v>0.5465521411</v>
      </c>
      <c r="CF196" s="73">
        <f t="shared" si="3317"/>
        <v>33.2275638</v>
      </c>
      <c r="CG196" s="74">
        <f t="shared" si="79"/>
        <v>18.16059614</v>
      </c>
      <c r="CH196" s="75">
        <f t="shared" si="80"/>
        <v>-18.16059614</v>
      </c>
      <c r="CI196" s="75">
        <f t="shared" si="81"/>
        <v>0</v>
      </c>
      <c r="CJ196" s="75">
        <f t="shared" si="82"/>
        <v>3.141592654</v>
      </c>
      <c r="CK196" s="75">
        <f t="shared" si="83"/>
        <v>18.16059614</v>
      </c>
      <c r="CL196" s="50">
        <f t="shared" si="84"/>
        <v>0</v>
      </c>
      <c r="CM196" s="72">
        <f t="shared" si="85"/>
        <v>0</v>
      </c>
      <c r="CN196" s="72">
        <f t="shared" si="86"/>
        <v>0</v>
      </c>
      <c r="CO196" s="72">
        <f t="shared" si="87"/>
        <v>0</v>
      </c>
      <c r="CP196" s="73">
        <f t="shared" si="88"/>
        <v>191.5348257</v>
      </c>
      <c r="CQ196" s="74">
        <f t="shared" si="89"/>
        <v>191.5348257</v>
      </c>
      <c r="CR196" s="75">
        <f t="shared" si="90"/>
        <v>766.139303</v>
      </c>
      <c r="CS196" s="75">
        <f t="shared" si="91"/>
        <v>0</v>
      </c>
      <c r="CT196" s="75">
        <f t="shared" si="92"/>
        <v>0</v>
      </c>
      <c r="CU196" s="75">
        <f t="shared" si="93"/>
        <v>766.139303</v>
      </c>
      <c r="CV196" s="50">
        <f t="shared" si="94"/>
        <v>0</v>
      </c>
      <c r="CW196" s="50">
        <f t="shared" si="95"/>
        <v>0</v>
      </c>
      <c r="CX196" s="72">
        <f t="shared" si="96"/>
        <v>0</v>
      </c>
      <c r="CY196" s="72">
        <f t="shared" si="97"/>
        <v>0</v>
      </c>
      <c r="CZ196" s="72">
        <f t="shared" si="98"/>
        <v>0</v>
      </c>
      <c r="DA196" s="73">
        <f t="shared" si="99"/>
        <v>0.4040614332</v>
      </c>
      <c r="DB196" s="73">
        <f t="shared" si="100"/>
        <v>0.1068581671</v>
      </c>
      <c r="DC196" s="74">
        <f t="shared" si="101"/>
        <v>0.04317726416</v>
      </c>
      <c r="DD196" s="75">
        <f t="shared" si="102"/>
        <v>0.1727090566</v>
      </c>
      <c r="DE196" s="75">
        <f t="shared" si="103"/>
        <v>0</v>
      </c>
      <c r="DF196" s="75">
        <f t="shared" si="104"/>
        <v>0</v>
      </c>
      <c r="DG196" s="75">
        <f t="shared" si="105"/>
        <v>0.1727090566</v>
      </c>
      <c r="DH196" s="50">
        <f t="shared" ref="DH196:DJ196" si="3318">DH$1*AA196</f>
        <v>0</v>
      </c>
      <c r="DI196" s="50">
        <f t="shared" si="3318"/>
        <v>0</v>
      </c>
      <c r="DJ196" s="50">
        <f t="shared" si="3318"/>
        <v>0</v>
      </c>
      <c r="DK196" s="72">
        <f t="shared" si="107"/>
        <v>0</v>
      </c>
      <c r="DL196" s="72">
        <f t="shared" si="108"/>
        <v>0</v>
      </c>
      <c r="DM196" s="72">
        <f t="shared" si="109"/>
        <v>0</v>
      </c>
      <c r="DN196" s="73">
        <f t="shared" ref="DN196:DP196" si="3319">POWER(AE196,DN$1)</f>
        <v>0.7392916482</v>
      </c>
      <c r="DO196" s="73">
        <f t="shared" si="3319"/>
        <v>5.764335504</v>
      </c>
      <c r="DP196" s="73">
        <f t="shared" si="3319"/>
        <v>0.1068581671</v>
      </c>
      <c r="DQ196" s="74">
        <f t="shared" si="111"/>
        <v>0.4553787609</v>
      </c>
      <c r="DR196" s="75">
        <f t="shared" si="112"/>
        <v>-8.196817696</v>
      </c>
      <c r="DS196" s="75">
        <f t="shared" si="113"/>
        <v>0</v>
      </c>
      <c r="DT196" s="75">
        <f t="shared" si="114"/>
        <v>3.141592654</v>
      </c>
      <c r="DU196" s="75">
        <f t="shared" si="115"/>
        <v>8.196817696</v>
      </c>
      <c r="DV196" s="50">
        <f t="shared" si="116"/>
        <v>0</v>
      </c>
      <c r="DW196" s="72">
        <f t="shared" si="117"/>
        <v>0</v>
      </c>
      <c r="DX196" s="72">
        <f t="shared" si="118"/>
        <v>0</v>
      </c>
      <c r="DY196" s="72">
        <f t="shared" si="119"/>
        <v>0</v>
      </c>
      <c r="DZ196" s="73">
        <f t="shared" si="120"/>
        <v>0.01141866788</v>
      </c>
      <c r="EA196" s="74">
        <f t="shared" si="121"/>
        <v>0.01141866788</v>
      </c>
      <c r="EB196" s="75">
        <f t="shared" si="122"/>
        <v>0.3083040328</v>
      </c>
      <c r="EC196" s="75">
        <f t="shared" si="123"/>
        <v>0</v>
      </c>
      <c r="ED196" s="75">
        <f t="shared" si="124"/>
        <v>0</v>
      </c>
      <c r="EE196" s="75">
        <f t="shared" si="125"/>
        <v>0.3083040328</v>
      </c>
      <c r="EF196" s="76">
        <f t="shared" ref="EF196:EG196" si="3320">CH196+CR196+DD196+DR196+EB196</f>
        <v>740.2629022</v>
      </c>
      <c r="EG196" s="76">
        <f t="shared" si="3320"/>
        <v>0</v>
      </c>
      <c r="EH196" s="76">
        <f t="shared" si="127"/>
        <v>0</v>
      </c>
      <c r="EI196" s="77">
        <f t="shared" si="128"/>
        <v>740.2629022</v>
      </c>
      <c r="EJ196" s="50">
        <f t="shared" si="129"/>
        <v>0</v>
      </c>
      <c r="EK196" s="72">
        <f t="shared" si="130"/>
        <v>0</v>
      </c>
      <c r="EL196" s="72">
        <f t="shared" si="131"/>
        <v>0</v>
      </c>
      <c r="EM196" s="72">
        <f t="shared" si="132"/>
        <v>0</v>
      </c>
      <c r="EN196" s="73">
        <f t="shared" si="133"/>
        <v>27.20777283</v>
      </c>
      <c r="EO196" s="74">
        <f t="shared" si="134"/>
        <v>27.20777283</v>
      </c>
      <c r="EP196" s="75">
        <f t="shared" si="135"/>
        <v>141.3757347</v>
      </c>
      <c r="EQ196" s="75">
        <f t="shared" si="136"/>
        <v>0</v>
      </c>
      <c r="ER196" s="75">
        <f t="shared" si="137"/>
        <v>0</v>
      </c>
      <c r="ES196" s="75">
        <f t="shared" si="138"/>
        <v>141.3757347</v>
      </c>
      <c r="ET196" s="76">
        <f t="shared" ref="ET196:EU196" si="3321">BV196+EP196</f>
        <v>176.0361672</v>
      </c>
      <c r="EU196" s="76">
        <f t="shared" si="3321"/>
        <v>0</v>
      </c>
      <c r="EV196" s="76">
        <f t="shared" si="140"/>
        <v>0</v>
      </c>
      <c r="EW196" s="77">
        <f t="shared" si="141"/>
        <v>176.0361672</v>
      </c>
      <c r="EX196" s="50">
        <f t="shared" si="142"/>
        <v>0</v>
      </c>
      <c r="EY196" s="72">
        <f t="shared" si="143"/>
        <v>0</v>
      </c>
      <c r="EZ196" s="72">
        <f t="shared" si="144"/>
        <v>0</v>
      </c>
      <c r="FA196" s="72">
        <f t="shared" si="145"/>
        <v>0</v>
      </c>
      <c r="FB196" s="73">
        <f t="shared" si="146"/>
        <v>5.604462506</v>
      </c>
      <c r="FC196" s="74">
        <f t="shared" si="147"/>
        <v>5.604462506</v>
      </c>
      <c r="FD196" s="75">
        <f t="shared" si="148"/>
        <v>1.482754946</v>
      </c>
      <c r="FE196" s="75">
        <f t="shared" si="149"/>
        <v>0</v>
      </c>
      <c r="FF196" s="75">
        <f t="shared" si="150"/>
        <v>0</v>
      </c>
      <c r="FG196" s="75">
        <f t="shared" si="151"/>
        <v>1.482754946</v>
      </c>
      <c r="FH196" s="50">
        <f t="shared" si="152"/>
        <v>0</v>
      </c>
      <c r="FI196" s="72">
        <f t="shared" si="153"/>
        <v>0</v>
      </c>
      <c r="FJ196" s="72">
        <f t="shared" si="154"/>
        <v>0</v>
      </c>
      <c r="FK196" s="72">
        <f t="shared" si="155"/>
        <v>0</v>
      </c>
      <c r="FL196" s="73">
        <f t="shared" si="156"/>
        <v>0.5465521411</v>
      </c>
      <c r="FM196" s="74">
        <f t="shared" si="157"/>
        <v>0.5465521411</v>
      </c>
      <c r="FN196" s="75">
        <f t="shared" si="158"/>
        <v>-0.5465521411</v>
      </c>
      <c r="FO196" s="75">
        <f t="shared" si="159"/>
        <v>0</v>
      </c>
      <c r="FP196" s="75">
        <f t="shared" si="160"/>
        <v>3.141592654</v>
      </c>
      <c r="FQ196" s="75">
        <f t="shared" si="161"/>
        <v>0.5465521411</v>
      </c>
      <c r="FR196" s="76">
        <f t="shared" si="162"/>
        <v>16.74645437</v>
      </c>
      <c r="FS196" s="76">
        <f t="shared" si="163"/>
        <v>0</v>
      </c>
      <c r="FT196" s="76">
        <f t="shared" si="164"/>
        <v>0</v>
      </c>
      <c r="FU196" s="77">
        <f t="shared" si="165"/>
        <v>16.74645437</v>
      </c>
      <c r="FV196" s="50">
        <f t="shared" si="166"/>
        <v>0</v>
      </c>
      <c r="FW196" s="50">
        <f t="shared" si="167"/>
        <v>0</v>
      </c>
      <c r="FX196" s="72">
        <f t="shared" si="168"/>
        <v>0</v>
      </c>
      <c r="FY196" s="72">
        <f t="shared" si="169"/>
        <v>0</v>
      </c>
      <c r="FZ196" s="72">
        <f t="shared" si="170"/>
        <v>0</v>
      </c>
      <c r="GA196" s="73">
        <f t="shared" si="171"/>
        <v>16.74645437</v>
      </c>
      <c r="GB196" s="73">
        <f t="shared" si="172"/>
        <v>0.674420276</v>
      </c>
      <c r="GC196" s="74">
        <f t="shared" si="173"/>
        <v>11.29414838</v>
      </c>
      <c r="GD196" s="75">
        <f t="shared" si="174"/>
        <v>1.254905375</v>
      </c>
      <c r="GE196" s="75">
        <f t="shared" si="175"/>
        <v>0</v>
      </c>
      <c r="GF196" s="75">
        <f t="shared" si="176"/>
        <v>0</v>
      </c>
      <c r="GG196" s="75">
        <f t="shared" si="177"/>
        <v>1.254905375</v>
      </c>
      <c r="GH196" s="78">
        <f t="shared" si="178"/>
        <v>-0.5</v>
      </c>
      <c r="GI196" s="78">
        <f t="shared" si="179"/>
        <v>-0.8660254038</v>
      </c>
      <c r="GJ196" s="78">
        <f t="shared" si="180"/>
        <v>-2.094395102</v>
      </c>
      <c r="GK196" s="78">
        <f t="shared" si="181"/>
        <v>1</v>
      </c>
      <c r="GL196" s="79">
        <f t="shared" si="182"/>
        <v>-0.5</v>
      </c>
      <c r="GM196" s="79">
        <f t="shared" si="183"/>
        <v>0.8660254038</v>
      </c>
      <c r="GN196" s="79">
        <f t="shared" si="184"/>
        <v>2.094395102</v>
      </c>
      <c r="GO196" s="79">
        <f t="shared" si="185"/>
        <v>1</v>
      </c>
      <c r="GP196" s="50">
        <f t="shared" si="186"/>
        <v>-2.094395102</v>
      </c>
      <c r="GQ196" s="50">
        <f t="shared" si="187"/>
        <v>0</v>
      </c>
      <c r="GR196" s="72">
        <f t="shared" si="188"/>
        <v>-2.094395102</v>
      </c>
      <c r="GS196" s="72">
        <f t="shared" si="189"/>
        <v>-2.094395102</v>
      </c>
      <c r="GT196" s="72">
        <f t="shared" si="190"/>
        <v>-2.094395102</v>
      </c>
      <c r="GU196" s="73">
        <f t="shared" si="191"/>
        <v>1</v>
      </c>
      <c r="GV196" s="73">
        <f t="shared" si="192"/>
        <v>1.482754946</v>
      </c>
      <c r="GW196" s="74">
        <f t="shared" si="193"/>
        <v>1.482754946</v>
      </c>
      <c r="GX196" s="75">
        <f t="shared" si="194"/>
        <v>-0.7413774731</v>
      </c>
      <c r="GY196" s="75">
        <f t="shared" si="195"/>
        <v>-1.284103451</v>
      </c>
      <c r="GZ196" s="75">
        <f t="shared" si="196"/>
        <v>-2.094395102</v>
      </c>
      <c r="HA196" s="75">
        <f t="shared" si="197"/>
        <v>1.482754946</v>
      </c>
      <c r="HB196" s="50">
        <f t="shared" si="198"/>
        <v>2.094395102</v>
      </c>
      <c r="HC196" s="50">
        <f t="shared" si="199"/>
        <v>0</v>
      </c>
      <c r="HD196" s="72">
        <f t="shared" si="200"/>
        <v>2.094395102</v>
      </c>
      <c r="HE196" s="72">
        <f t="shared" si="201"/>
        <v>2.094395102</v>
      </c>
      <c r="HF196" s="72">
        <f t="shared" si="202"/>
        <v>2.094395102</v>
      </c>
      <c r="HG196" s="73">
        <f t="shared" si="203"/>
        <v>1</v>
      </c>
      <c r="HH196" s="73">
        <f t="shared" si="204"/>
        <v>1.254905375</v>
      </c>
      <c r="HI196" s="74">
        <f t="shared" si="205"/>
        <v>1.254905375</v>
      </c>
      <c r="HJ196" s="75">
        <f t="shared" si="206"/>
        <v>-0.6274526877</v>
      </c>
      <c r="HK196" s="75">
        <f t="shared" si="207"/>
        <v>1.086779934</v>
      </c>
      <c r="HL196" s="75">
        <f t="shared" si="208"/>
        <v>2.094395102</v>
      </c>
      <c r="HM196" s="75">
        <f t="shared" si="209"/>
        <v>1.254905375</v>
      </c>
      <c r="HN196" s="50">
        <f t="shared" si="210"/>
        <v>2.094395102</v>
      </c>
      <c r="HO196" s="50">
        <f t="shared" si="211"/>
        <v>0</v>
      </c>
      <c r="HP196" s="72">
        <f t="shared" si="212"/>
        <v>2.094395102</v>
      </c>
      <c r="HQ196" s="72">
        <f t="shared" si="213"/>
        <v>2.094395102</v>
      </c>
      <c r="HR196" s="72">
        <f t="shared" si="214"/>
        <v>2.094395102</v>
      </c>
      <c r="HS196" s="73">
        <f t="shared" si="215"/>
        <v>1</v>
      </c>
      <c r="HT196" s="73">
        <f t="shared" si="216"/>
        <v>1.482754946</v>
      </c>
      <c r="HU196" s="74">
        <f t="shared" si="217"/>
        <v>1.482754946</v>
      </c>
      <c r="HV196" s="75">
        <f t="shared" si="218"/>
        <v>-0.7413774731</v>
      </c>
      <c r="HW196" s="75">
        <f t="shared" si="219"/>
        <v>1.284103451</v>
      </c>
      <c r="HX196" s="75">
        <f t="shared" si="220"/>
        <v>2.094395102</v>
      </c>
      <c r="HY196" s="75">
        <f t="shared" si="221"/>
        <v>1.482754946</v>
      </c>
      <c r="HZ196" s="50">
        <f t="shared" si="222"/>
        <v>-2.094395102</v>
      </c>
      <c r="IA196" s="50">
        <f t="shared" si="223"/>
        <v>0</v>
      </c>
      <c r="IB196" s="72">
        <f t="shared" si="224"/>
        <v>-2.094395102</v>
      </c>
      <c r="IC196" s="72">
        <f t="shared" si="225"/>
        <v>-2.094395102</v>
      </c>
      <c r="ID196" s="72">
        <f t="shared" si="226"/>
        <v>-2.094395102</v>
      </c>
      <c r="IE196" s="73">
        <f t="shared" si="227"/>
        <v>1</v>
      </c>
      <c r="IF196" s="73">
        <f t="shared" si="228"/>
        <v>1.254905375</v>
      </c>
      <c r="IG196" s="74">
        <f t="shared" si="229"/>
        <v>1.254905375</v>
      </c>
      <c r="IH196" s="75">
        <f t="shared" si="230"/>
        <v>-0.6274526877</v>
      </c>
      <c r="II196" s="75">
        <f t="shared" si="231"/>
        <v>-1.086779934</v>
      </c>
      <c r="IJ196" s="75">
        <f t="shared" si="232"/>
        <v>-2.094395102</v>
      </c>
      <c r="IK196" s="75">
        <f t="shared" si="233"/>
        <v>1.254905375</v>
      </c>
    </row>
    <row r="197" ht="12.75" customHeight="1">
      <c r="A197" s="80">
        <f>'Cubic Input'!P201</f>
        <v>0.1421007032</v>
      </c>
      <c r="B197" s="80">
        <f>'Cubic Input'!Q201</f>
        <v>-0.4351851736</v>
      </c>
      <c r="C197" s="80">
        <f>'Cubic Input'!R201</f>
        <v>0.8776853775</v>
      </c>
      <c r="D197" s="80">
        <f>'Cubic Input'!S201</f>
        <v>0.002103081936</v>
      </c>
      <c r="E197" s="80">
        <f t="shared" ref="E197:H197" si="3322">0</f>
        <v>0</v>
      </c>
      <c r="F197" s="80">
        <f t="shared" si="3322"/>
        <v>0</v>
      </c>
      <c r="G197" s="80">
        <f t="shared" si="3322"/>
        <v>0</v>
      </c>
      <c r="H197" s="81">
        <f t="shared" si="3322"/>
        <v>0</v>
      </c>
      <c r="I197" s="65">
        <f>'Cubic Input'!M201</f>
        <v>0.001634345747</v>
      </c>
      <c r="J197" s="66">
        <f t="shared" si="27"/>
        <v>-0.002393326011</v>
      </c>
      <c r="K197" s="66">
        <f t="shared" si="28"/>
        <v>1.532452892</v>
      </c>
      <c r="L197" s="67">
        <f t="shared" si="29"/>
        <v>-0.002393326011</v>
      </c>
      <c r="M197" s="67">
        <f t="shared" si="30"/>
        <v>0</v>
      </c>
      <c r="N197" s="68">
        <f t="shared" si="31"/>
        <v>1.532452892</v>
      </c>
      <c r="O197" s="68">
        <f t="shared" si="32"/>
        <v>-1.958424407</v>
      </c>
      <c r="P197" s="69">
        <f t="shared" si="33"/>
        <v>1.532452892</v>
      </c>
      <c r="Q197" s="69">
        <f t="shared" si="34"/>
        <v>1.958424407</v>
      </c>
      <c r="R197" s="70">
        <f t="shared" ref="R197:U197" si="3323">ATAN2(A197,E197)</f>
        <v>0</v>
      </c>
      <c r="S197" s="70">
        <f t="shared" si="3323"/>
        <v>3.141592654</v>
      </c>
      <c r="T197" s="70">
        <f t="shared" si="3323"/>
        <v>0</v>
      </c>
      <c r="U197" s="70">
        <f t="shared" si="3323"/>
        <v>0</v>
      </c>
      <c r="V197" s="70">
        <f t="shared" ref="V197:Y197" si="3324">SQRT(POWER(A197,2)+POWER(E197,2))</f>
        <v>0.1421007032</v>
      </c>
      <c r="W197" s="70">
        <f t="shared" si="3324"/>
        <v>0.4351851736</v>
      </c>
      <c r="X197" s="70">
        <f t="shared" si="3324"/>
        <v>0.8776853775</v>
      </c>
      <c r="Y197" s="70">
        <f t="shared" si="3324"/>
        <v>0.002103081936</v>
      </c>
      <c r="Z197" s="71">
        <f t="shared" ref="Z197:AC197" si="3325">R197-$R197</f>
        <v>0</v>
      </c>
      <c r="AA197" s="71">
        <f t="shared" si="3325"/>
        <v>3.141592654</v>
      </c>
      <c r="AB197" s="71">
        <f t="shared" si="3325"/>
        <v>0</v>
      </c>
      <c r="AC197" s="71">
        <f t="shared" si="3325"/>
        <v>0</v>
      </c>
      <c r="AD197" s="71">
        <f t="shared" ref="AD197:AG197" si="3326">V197/$V197</f>
        <v>1</v>
      </c>
      <c r="AE197" s="71">
        <f t="shared" si="3326"/>
        <v>3.062512457</v>
      </c>
      <c r="AF197" s="71">
        <f t="shared" si="3326"/>
        <v>6.176502706</v>
      </c>
      <c r="AG197" s="71">
        <f t="shared" si="3326"/>
        <v>0.01479994039</v>
      </c>
      <c r="AH197" s="80">
        <f t="shared" ref="AH197:AK197" si="3327">AD197*COS(Z197)</f>
        <v>1</v>
      </c>
      <c r="AI197" s="80">
        <f t="shared" si="3327"/>
        <v>-3.062512457</v>
      </c>
      <c r="AJ197" s="80">
        <f t="shared" si="3327"/>
        <v>6.176502706</v>
      </c>
      <c r="AK197" s="80">
        <f t="shared" si="3327"/>
        <v>0.01479994039</v>
      </c>
      <c r="AL197" s="80">
        <f t="shared" ref="AL197:AO197" si="3328">AD197*SIN(Z197)</f>
        <v>0</v>
      </c>
      <c r="AM197" s="80">
        <f t="shared" si="3328"/>
        <v>0</v>
      </c>
      <c r="AN197" s="80">
        <f t="shared" si="3328"/>
        <v>0</v>
      </c>
      <c r="AO197" s="80">
        <f t="shared" si="3328"/>
        <v>0</v>
      </c>
      <c r="AP197" s="50">
        <f t="shared" si="41"/>
        <v>9.424777961</v>
      </c>
      <c r="AQ197" s="72">
        <f t="shared" si="42"/>
        <v>9.424777961</v>
      </c>
      <c r="AR197" s="72">
        <f t="shared" si="43"/>
        <v>3.141592654</v>
      </c>
      <c r="AS197" s="72">
        <f t="shared" si="44"/>
        <v>3.141592654</v>
      </c>
      <c r="AT197" s="73">
        <f t="shared" si="45"/>
        <v>28.7232509</v>
      </c>
      <c r="AU197" s="74">
        <f t="shared" si="46"/>
        <v>28.7232509</v>
      </c>
      <c r="AV197" s="75">
        <f t="shared" si="47"/>
        <v>57.4465018</v>
      </c>
      <c r="AW197" s="75">
        <f t="shared" si="48"/>
        <v>0</v>
      </c>
      <c r="AX197" s="75">
        <f t="shared" si="49"/>
        <v>0</v>
      </c>
      <c r="AY197" s="75">
        <f t="shared" si="50"/>
        <v>57.4465018</v>
      </c>
      <c r="AZ197" s="50">
        <f t="shared" ref="AZ197:BA197" si="3329">AZ$1*AA197</f>
        <v>3.141592654</v>
      </c>
      <c r="BA197" s="50">
        <f t="shared" si="3329"/>
        <v>0</v>
      </c>
      <c r="BB197" s="72">
        <f t="shared" si="52"/>
        <v>3.141592654</v>
      </c>
      <c r="BC197" s="72">
        <f t="shared" si="53"/>
        <v>3.141592654</v>
      </c>
      <c r="BD197" s="72">
        <f t="shared" si="54"/>
        <v>3.141592654</v>
      </c>
      <c r="BE197" s="73">
        <f t="shared" ref="BE197:BF197" si="3330">POWER(AE197,BE$1)</f>
        <v>3.062512457</v>
      </c>
      <c r="BF197" s="73">
        <f t="shared" si="3330"/>
        <v>6.176502706</v>
      </c>
      <c r="BG197" s="74">
        <f t="shared" si="56"/>
        <v>18.91561648</v>
      </c>
      <c r="BH197" s="75">
        <f t="shared" si="57"/>
        <v>-170.2405483</v>
      </c>
      <c r="BI197" s="75">
        <f t="shared" si="58"/>
        <v>0</v>
      </c>
      <c r="BJ197" s="75">
        <f t="shared" si="59"/>
        <v>3.141592654</v>
      </c>
      <c r="BK197" s="75">
        <f t="shared" si="60"/>
        <v>170.2405483</v>
      </c>
      <c r="BL197" s="50">
        <f t="shared" si="61"/>
        <v>0</v>
      </c>
      <c r="BM197" s="72">
        <f t="shared" si="62"/>
        <v>0</v>
      </c>
      <c r="BN197" s="72">
        <f t="shared" si="63"/>
        <v>0</v>
      </c>
      <c r="BO197" s="72">
        <f t="shared" si="64"/>
        <v>0</v>
      </c>
      <c r="BP197" s="73">
        <f t="shared" si="65"/>
        <v>0.01479994039</v>
      </c>
      <c r="BQ197" s="74">
        <f t="shared" si="66"/>
        <v>0.01479994039</v>
      </c>
      <c r="BR197" s="75">
        <f t="shared" si="67"/>
        <v>-0.3995983906</v>
      </c>
      <c r="BS197" s="75">
        <f t="shared" si="68"/>
        <v>0</v>
      </c>
      <c r="BT197" s="75">
        <f t="shared" si="69"/>
        <v>3.141592654</v>
      </c>
      <c r="BU197" s="75">
        <f t="shared" si="70"/>
        <v>0.3995983906</v>
      </c>
      <c r="BV197" s="76">
        <f t="shared" ref="BV197:BW197" si="3331">AV197+BH197+BR197</f>
        <v>-113.1936449</v>
      </c>
      <c r="BW197" s="76">
        <f t="shared" si="3331"/>
        <v>0</v>
      </c>
      <c r="BX197" s="76">
        <f t="shared" si="72"/>
        <v>3.141592654</v>
      </c>
      <c r="BY197" s="77">
        <f t="shared" si="73"/>
        <v>113.1936449</v>
      </c>
      <c r="BZ197" s="50">
        <f t="shared" ref="BZ197:CA197" si="3332">BZ$1*AA197</f>
        <v>6.283185307</v>
      </c>
      <c r="CA197" s="50">
        <f t="shared" si="3332"/>
        <v>0</v>
      </c>
      <c r="CB197" s="72">
        <f t="shared" si="75"/>
        <v>6.283185307</v>
      </c>
      <c r="CC197" s="72">
        <f t="shared" si="76"/>
        <v>0</v>
      </c>
      <c r="CD197" s="72">
        <f t="shared" si="77"/>
        <v>0</v>
      </c>
      <c r="CE197" s="73">
        <f t="shared" ref="CE197:CF197" si="3333">POWER(AE197,CE$1)</f>
        <v>9.378982551</v>
      </c>
      <c r="CF197" s="73">
        <f t="shared" si="3333"/>
        <v>38.14918568</v>
      </c>
      <c r="CG197" s="74">
        <f t="shared" si="79"/>
        <v>357.8005468</v>
      </c>
      <c r="CH197" s="75">
        <f t="shared" si="80"/>
        <v>-357.8005468</v>
      </c>
      <c r="CI197" s="75">
        <f t="shared" si="81"/>
        <v>0</v>
      </c>
      <c r="CJ197" s="75">
        <f t="shared" si="82"/>
        <v>3.141592654</v>
      </c>
      <c r="CK197" s="75">
        <f t="shared" si="83"/>
        <v>357.8005468</v>
      </c>
      <c r="CL197" s="50">
        <f t="shared" si="84"/>
        <v>0</v>
      </c>
      <c r="CM197" s="72">
        <f t="shared" si="85"/>
        <v>0</v>
      </c>
      <c r="CN197" s="72">
        <f t="shared" si="86"/>
        <v>0</v>
      </c>
      <c r="CO197" s="72">
        <f t="shared" si="87"/>
        <v>0</v>
      </c>
      <c r="CP197" s="73">
        <f t="shared" si="88"/>
        <v>235.6285485</v>
      </c>
      <c r="CQ197" s="74">
        <f t="shared" si="89"/>
        <v>235.6285485</v>
      </c>
      <c r="CR197" s="75">
        <f t="shared" si="90"/>
        <v>942.5141942</v>
      </c>
      <c r="CS197" s="75">
        <f t="shared" si="91"/>
        <v>0</v>
      </c>
      <c r="CT197" s="75">
        <f t="shared" si="92"/>
        <v>0</v>
      </c>
      <c r="CU197" s="75">
        <f t="shared" si="93"/>
        <v>942.5141942</v>
      </c>
      <c r="CV197" s="50">
        <f t="shared" si="94"/>
        <v>9.424777961</v>
      </c>
      <c r="CW197" s="50">
        <f t="shared" si="95"/>
        <v>0</v>
      </c>
      <c r="CX197" s="72">
        <f t="shared" si="96"/>
        <v>9.424777961</v>
      </c>
      <c r="CY197" s="72">
        <f t="shared" si="97"/>
        <v>3.141592654</v>
      </c>
      <c r="CZ197" s="72">
        <f t="shared" si="98"/>
        <v>3.141592654</v>
      </c>
      <c r="DA197" s="73">
        <f t="shared" si="99"/>
        <v>28.7232509</v>
      </c>
      <c r="DB197" s="73">
        <f t="shared" si="100"/>
        <v>0.01479994039</v>
      </c>
      <c r="DC197" s="74">
        <f t="shared" si="101"/>
        <v>0.4251024012</v>
      </c>
      <c r="DD197" s="75">
        <f t="shared" si="102"/>
        <v>-1.700409605</v>
      </c>
      <c r="DE197" s="75">
        <f t="shared" si="103"/>
        <v>0</v>
      </c>
      <c r="DF197" s="75">
        <f t="shared" si="104"/>
        <v>3.141592654</v>
      </c>
      <c r="DG197" s="75">
        <f t="shared" si="105"/>
        <v>1.700409605</v>
      </c>
      <c r="DH197" s="50">
        <f t="shared" ref="DH197:DJ197" si="3334">DH$1*AA197</f>
        <v>3.141592654</v>
      </c>
      <c r="DI197" s="50">
        <f t="shared" si="3334"/>
        <v>0</v>
      </c>
      <c r="DJ197" s="50">
        <f t="shared" si="3334"/>
        <v>0</v>
      </c>
      <c r="DK197" s="72">
        <f t="shared" si="107"/>
        <v>3.141592654</v>
      </c>
      <c r="DL197" s="72">
        <f t="shared" si="108"/>
        <v>3.141592654</v>
      </c>
      <c r="DM197" s="72">
        <f t="shared" si="109"/>
        <v>3.141592654</v>
      </c>
      <c r="DN197" s="73">
        <f t="shared" ref="DN197:DP197" si="3335">POWER(AE197,DN$1)</f>
        <v>3.062512457</v>
      </c>
      <c r="DO197" s="73">
        <f t="shared" si="3335"/>
        <v>6.176502706</v>
      </c>
      <c r="DP197" s="73">
        <f t="shared" si="3335"/>
        <v>0.01479994039</v>
      </c>
      <c r="DQ197" s="74">
        <f t="shared" si="111"/>
        <v>0.2799499964</v>
      </c>
      <c r="DR197" s="75">
        <f t="shared" si="112"/>
        <v>5.039099935</v>
      </c>
      <c r="DS197" s="75">
        <f t="shared" si="113"/>
        <v>0</v>
      </c>
      <c r="DT197" s="75">
        <f t="shared" si="114"/>
        <v>0</v>
      </c>
      <c r="DU197" s="75">
        <f t="shared" si="115"/>
        <v>5.039099935</v>
      </c>
      <c r="DV197" s="50">
        <f t="shared" si="116"/>
        <v>0</v>
      </c>
      <c r="DW197" s="72">
        <f t="shared" si="117"/>
        <v>0</v>
      </c>
      <c r="DX197" s="72">
        <f t="shared" si="118"/>
        <v>0</v>
      </c>
      <c r="DY197" s="72">
        <f t="shared" si="119"/>
        <v>0</v>
      </c>
      <c r="DZ197" s="73">
        <f t="shared" si="120"/>
        <v>0.0002190382356</v>
      </c>
      <c r="EA197" s="74">
        <f t="shared" si="121"/>
        <v>0.0002190382356</v>
      </c>
      <c r="EB197" s="75">
        <f t="shared" si="122"/>
        <v>0.005914032362</v>
      </c>
      <c r="EC197" s="75">
        <f t="shared" si="123"/>
        <v>0</v>
      </c>
      <c r="ED197" s="75">
        <f t="shared" si="124"/>
        <v>0</v>
      </c>
      <c r="EE197" s="75">
        <f t="shared" si="125"/>
        <v>0.005914032362</v>
      </c>
      <c r="EF197" s="76">
        <f t="shared" ref="EF197:EG197" si="3336">CH197+CR197+DD197+DR197+EB197</f>
        <v>588.0582518</v>
      </c>
      <c r="EG197" s="76">
        <f t="shared" si="3336"/>
        <v>0</v>
      </c>
      <c r="EH197" s="76">
        <f t="shared" si="127"/>
        <v>0</v>
      </c>
      <c r="EI197" s="77">
        <f t="shared" si="128"/>
        <v>588.0582518</v>
      </c>
      <c r="EJ197" s="50">
        <f t="shared" si="129"/>
        <v>0</v>
      </c>
      <c r="EK197" s="72">
        <f t="shared" si="130"/>
        <v>0</v>
      </c>
      <c r="EL197" s="72">
        <f t="shared" si="131"/>
        <v>0</v>
      </c>
      <c r="EM197" s="72">
        <f t="shared" si="132"/>
        <v>0</v>
      </c>
      <c r="EN197" s="73">
        <f t="shared" si="133"/>
        <v>24.24991241</v>
      </c>
      <c r="EO197" s="74">
        <f t="shared" si="134"/>
        <v>24.24991241</v>
      </c>
      <c r="EP197" s="75">
        <f t="shared" si="135"/>
        <v>126.0062411</v>
      </c>
      <c r="EQ197" s="75">
        <f t="shared" si="136"/>
        <v>0</v>
      </c>
      <c r="ER197" s="75">
        <f t="shared" si="137"/>
        <v>0</v>
      </c>
      <c r="ES197" s="75">
        <f t="shared" si="138"/>
        <v>126.0062411</v>
      </c>
      <c r="ET197" s="76">
        <f t="shared" ref="ET197:EU197" si="3337">BV197+EP197</f>
        <v>12.8125962</v>
      </c>
      <c r="EU197" s="76">
        <f t="shared" si="3337"/>
        <v>0</v>
      </c>
      <c r="EV197" s="76">
        <f t="shared" si="140"/>
        <v>0</v>
      </c>
      <c r="EW197" s="77">
        <f t="shared" si="141"/>
        <v>12.8125962</v>
      </c>
      <c r="EX197" s="50">
        <f t="shared" si="142"/>
        <v>0</v>
      </c>
      <c r="EY197" s="72">
        <f t="shared" si="143"/>
        <v>0</v>
      </c>
      <c r="EZ197" s="72">
        <f t="shared" si="144"/>
        <v>0</v>
      </c>
      <c r="FA197" s="72">
        <f t="shared" si="145"/>
        <v>0</v>
      </c>
      <c r="FB197" s="73">
        <f t="shared" si="146"/>
        <v>2.339981262</v>
      </c>
      <c r="FC197" s="74">
        <f t="shared" si="147"/>
        <v>2.339981262</v>
      </c>
      <c r="FD197" s="75">
        <f t="shared" si="148"/>
        <v>0.6190814529</v>
      </c>
      <c r="FE197" s="75">
        <f t="shared" si="149"/>
        <v>0</v>
      </c>
      <c r="FF197" s="75">
        <f t="shared" si="150"/>
        <v>0</v>
      </c>
      <c r="FG197" s="75">
        <f t="shared" si="151"/>
        <v>0.6190814529</v>
      </c>
      <c r="FH197" s="50">
        <f t="shared" si="152"/>
        <v>6.283185307</v>
      </c>
      <c r="FI197" s="72">
        <f t="shared" si="153"/>
        <v>6.283185307</v>
      </c>
      <c r="FJ197" s="72">
        <f t="shared" si="154"/>
        <v>0</v>
      </c>
      <c r="FK197" s="72">
        <f t="shared" si="155"/>
        <v>0</v>
      </c>
      <c r="FL197" s="73">
        <f t="shared" si="156"/>
        <v>9.378982551</v>
      </c>
      <c r="FM197" s="74">
        <f t="shared" si="157"/>
        <v>9.378982551</v>
      </c>
      <c r="FN197" s="75">
        <f t="shared" si="158"/>
        <v>-9.378982551</v>
      </c>
      <c r="FO197" s="75">
        <f t="shared" si="159"/>
        <v>0</v>
      </c>
      <c r="FP197" s="75">
        <f t="shared" si="160"/>
        <v>3.141592654</v>
      </c>
      <c r="FQ197" s="75">
        <f t="shared" si="161"/>
        <v>9.378982551</v>
      </c>
      <c r="FR197" s="76">
        <f t="shared" si="162"/>
        <v>9.150525567</v>
      </c>
      <c r="FS197" s="76">
        <f t="shared" si="163"/>
        <v>0</v>
      </c>
      <c r="FT197" s="76">
        <f t="shared" si="164"/>
        <v>0</v>
      </c>
      <c r="FU197" s="77">
        <f t="shared" si="165"/>
        <v>9.150525567</v>
      </c>
      <c r="FV197" s="50">
        <f t="shared" si="166"/>
        <v>0</v>
      </c>
      <c r="FW197" s="50">
        <f t="shared" si="167"/>
        <v>0</v>
      </c>
      <c r="FX197" s="72">
        <f t="shared" si="168"/>
        <v>0</v>
      </c>
      <c r="FY197" s="72">
        <f t="shared" si="169"/>
        <v>0</v>
      </c>
      <c r="FZ197" s="72">
        <f t="shared" si="170"/>
        <v>0</v>
      </c>
      <c r="GA197" s="73">
        <f t="shared" si="171"/>
        <v>9.150525567</v>
      </c>
      <c r="GB197" s="73">
        <f t="shared" si="172"/>
        <v>1.615296332</v>
      </c>
      <c r="GC197" s="74">
        <f t="shared" si="173"/>
        <v>14.78081038</v>
      </c>
      <c r="GD197" s="75">
        <f t="shared" si="174"/>
        <v>1.642312265</v>
      </c>
      <c r="GE197" s="75">
        <f t="shared" si="175"/>
        <v>0</v>
      </c>
      <c r="GF197" s="75">
        <f t="shared" si="176"/>
        <v>0</v>
      </c>
      <c r="GG197" s="75">
        <f t="shared" si="177"/>
        <v>1.642312265</v>
      </c>
      <c r="GH197" s="78">
        <f t="shared" si="178"/>
        <v>-0.5</v>
      </c>
      <c r="GI197" s="78">
        <f t="shared" si="179"/>
        <v>-0.8660254038</v>
      </c>
      <c r="GJ197" s="78">
        <f t="shared" si="180"/>
        <v>-2.094395102</v>
      </c>
      <c r="GK197" s="78">
        <f t="shared" si="181"/>
        <v>1</v>
      </c>
      <c r="GL197" s="79">
        <f t="shared" si="182"/>
        <v>-0.5</v>
      </c>
      <c r="GM197" s="79">
        <f t="shared" si="183"/>
        <v>0.8660254038</v>
      </c>
      <c r="GN197" s="79">
        <f t="shared" si="184"/>
        <v>2.094395102</v>
      </c>
      <c r="GO197" s="79">
        <f t="shared" si="185"/>
        <v>1</v>
      </c>
      <c r="GP197" s="50">
        <f t="shared" si="186"/>
        <v>-2.094395102</v>
      </c>
      <c r="GQ197" s="50">
        <f t="shared" si="187"/>
        <v>0</v>
      </c>
      <c r="GR197" s="72">
        <f t="shared" si="188"/>
        <v>-2.094395102</v>
      </c>
      <c r="GS197" s="72">
        <f t="shared" si="189"/>
        <v>-2.094395102</v>
      </c>
      <c r="GT197" s="72">
        <f t="shared" si="190"/>
        <v>-2.094395102</v>
      </c>
      <c r="GU197" s="73">
        <f t="shared" si="191"/>
        <v>1</v>
      </c>
      <c r="GV197" s="73">
        <f t="shared" si="192"/>
        <v>0.6190814529</v>
      </c>
      <c r="GW197" s="74">
        <f t="shared" si="193"/>
        <v>0.6190814529</v>
      </c>
      <c r="GX197" s="75">
        <f t="shared" si="194"/>
        <v>-0.3095407265</v>
      </c>
      <c r="GY197" s="75">
        <f t="shared" si="195"/>
        <v>-0.5361402652</v>
      </c>
      <c r="GZ197" s="75">
        <f t="shared" si="196"/>
        <v>-2.094395102</v>
      </c>
      <c r="HA197" s="75">
        <f t="shared" si="197"/>
        <v>0.6190814529</v>
      </c>
      <c r="HB197" s="50">
        <f t="shared" si="198"/>
        <v>2.094395102</v>
      </c>
      <c r="HC197" s="50">
        <f t="shared" si="199"/>
        <v>0</v>
      </c>
      <c r="HD197" s="72">
        <f t="shared" si="200"/>
        <v>2.094395102</v>
      </c>
      <c r="HE197" s="72">
        <f t="shared" si="201"/>
        <v>2.094395102</v>
      </c>
      <c r="HF197" s="72">
        <f t="shared" si="202"/>
        <v>2.094395102</v>
      </c>
      <c r="HG197" s="73">
        <f t="shared" si="203"/>
        <v>1</v>
      </c>
      <c r="HH197" s="73">
        <f t="shared" si="204"/>
        <v>1.642312265</v>
      </c>
      <c r="HI197" s="74">
        <f t="shared" si="205"/>
        <v>1.642312265</v>
      </c>
      <c r="HJ197" s="75">
        <f t="shared" si="206"/>
        <v>-0.8211561323</v>
      </c>
      <c r="HK197" s="75">
        <f t="shared" si="207"/>
        <v>1.422284142</v>
      </c>
      <c r="HL197" s="75">
        <f t="shared" si="208"/>
        <v>2.094395102</v>
      </c>
      <c r="HM197" s="75">
        <f t="shared" si="209"/>
        <v>1.642312265</v>
      </c>
      <c r="HN197" s="50">
        <f t="shared" si="210"/>
        <v>2.094395102</v>
      </c>
      <c r="HO197" s="50">
        <f t="shared" si="211"/>
        <v>0</v>
      </c>
      <c r="HP197" s="72">
        <f t="shared" si="212"/>
        <v>2.094395102</v>
      </c>
      <c r="HQ197" s="72">
        <f t="shared" si="213"/>
        <v>2.094395102</v>
      </c>
      <c r="HR197" s="72">
        <f t="shared" si="214"/>
        <v>2.094395102</v>
      </c>
      <c r="HS197" s="73">
        <f t="shared" si="215"/>
        <v>1</v>
      </c>
      <c r="HT197" s="73">
        <f t="shared" si="216"/>
        <v>0.6190814529</v>
      </c>
      <c r="HU197" s="74">
        <f t="shared" si="217"/>
        <v>0.6190814529</v>
      </c>
      <c r="HV197" s="75">
        <f t="shared" si="218"/>
        <v>-0.3095407265</v>
      </c>
      <c r="HW197" s="75">
        <f t="shared" si="219"/>
        <v>0.5361402652</v>
      </c>
      <c r="HX197" s="75">
        <f t="shared" si="220"/>
        <v>2.094395102</v>
      </c>
      <c r="HY197" s="75">
        <f t="shared" si="221"/>
        <v>0.6190814529</v>
      </c>
      <c r="HZ197" s="50">
        <f t="shared" si="222"/>
        <v>-2.094395102</v>
      </c>
      <c r="IA197" s="50">
        <f t="shared" si="223"/>
        <v>0</v>
      </c>
      <c r="IB197" s="72">
        <f t="shared" si="224"/>
        <v>-2.094395102</v>
      </c>
      <c r="IC197" s="72">
        <f t="shared" si="225"/>
        <v>-2.094395102</v>
      </c>
      <c r="ID197" s="72">
        <f t="shared" si="226"/>
        <v>-2.094395102</v>
      </c>
      <c r="IE197" s="73">
        <f t="shared" si="227"/>
        <v>1</v>
      </c>
      <c r="IF197" s="73">
        <f t="shared" si="228"/>
        <v>1.642312265</v>
      </c>
      <c r="IG197" s="74">
        <f t="shared" si="229"/>
        <v>1.642312265</v>
      </c>
      <c r="IH197" s="75">
        <f t="shared" si="230"/>
        <v>-0.8211561323</v>
      </c>
      <c r="II197" s="75">
        <f t="shared" si="231"/>
        <v>-1.422284142</v>
      </c>
      <c r="IJ197" s="75">
        <f t="shared" si="232"/>
        <v>-2.094395102</v>
      </c>
      <c r="IK197" s="75">
        <f t="shared" si="233"/>
        <v>1.642312265</v>
      </c>
    </row>
    <row r="198" ht="12.75" customHeight="1">
      <c r="A198" s="80">
        <f>'Cubic Input'!P202</f>
        <v>0.1421007032</v>
      </c>
      <c r="B198" s="80">
        <f>'Cubic Input'!Q202</f>
        <v>0.1438943984</v>
      </c>
      <c r="C198" s="80">
        <f>'Cubic Input'!R202</f>
        <v>0.8073361929</v>
      </c>
      <c r="D198" s="80">
        <f>'Cubic Input'!S202</f>
        <v>0.001555656343</v>
      </c>
      <c r="E198" s="80">
        <f t="shared" ref="E198:H198" si="3338">0</f>
        <v>0</v>
      </c>
      <c r="F198" s="80">
        <f t="shared" si="3338"/>
        <v>0</v>
      </c>
      <c r="G198" s="80">
        <f t="shared" si="3338"/>
        <v>0</v>
      </c>
      <c r="H198" s="81">
        <f t="shared" si="3338"/>
        <v>0</v>
      </c>
      <c r="I198" s="65">
        <f>'Cubic Input'!M202</f>
        <v>-0.007731507911</v>
      </c>
      <c r="J198" s="66">
        <f t="shared" si="27"/>
        <v>-0.001927561254</v>
      </c>
      <c r="K198" s="66">
        <f t="shared" si="28"/>
        <v>-0.5053475718</v>
      </c>
      <c r="L198" s="67">
        <f t="shared" si="29"/>
        <v>-0.001927561254</v>
      </c>
      <c r="M198" s="67">
        <f t="shared" si="30"/>
        <v>0</v>
      </c>
      <c r="N198" s="68">
        <f t="shared" si="31"/>
        <v>-0.5053475718</v>
      </c>
      <c r="O198" s="68">
        <f t="shared" si="32"/>
        <v>-2.328972447</v>
      </c>
      <c r="P198" s="69">
        <f t="shared" si="33"/>
        <v>-0.5053475718</v>
      </c>
      <c r="Q198" s="69">
        <f t="shared" si="34"/>
        <v>2.328972447</v>
      </c>
      <c r="R198" s="70">
        <f t="shared" ref="R198:U198" si="3339">ATAN2(A198,E198)</f>
        <v>0</v>
      </c>
      <c r="S198" s="70">
        <f t="shared" si="3339"/>
        <v>0</v>
      </c>
      <c r="T198" s="70">
        <f t="shared" si="3339"/>
        <v>0</v>
      </c>
      <c r="U198" s="70">
        <f t="shared" si="3339"/>
        <v>0</v>
      </c>
      <c r="V198" s="70">
        <f t="shared" ref="V198:Y198" si="3340">SQRT(POWER(A198,2)+POWER(E198,2))</f>
        <v>0.1421007032</v>
      </c>
      <c r="W198" s="70">
        <f t="shared" si="3340"/>
        <v>0.1438943984</v>
      </c>
      <c r="X198" s="70">
        <f t="shared" si="3340"/>
        <v>0.8073361929</v>
      </c>
      <c r="Y198" s="70">
        <f t="shared" si="3340"/>
        <v>0.001555656343</v>
      </c>
      <c r="Z198" s="71">
        <f t="shared" ref="Z198:AC198" si="3341">R198-$R198</f>
        <v>0</v>
      </c>
      <c r="AA198" s="71">
        <f t="shared" si="3341"/>
        <v>0</v>
      </c>
      <c r="AB198" s="71">
        <f t="shared" si="3341"/>
        <v>0</v>
      </c>
      <c r="AC198" s="71">
        <f t="shared" si="3341"/>
        <v>0</v>
      </c>
      <c r="AD198" s="71">
        <f t="shared" ref="AD198:AG198" si="3342">V198/$V198</f>
        <v>1</v>
      </c>
      <c r="AE198" s="71">
        <f t="shared" si="3342"/>
        <v>1.012622705</v>
      </c>
      <c r="AF198" s="71">
        <f t="shared" si="3342"/>
        <v>5.681437002</v>
      </c>
      <c r="AG198" s="71">
        <f t="shared" si="3342"/>
        <v>0.0109475626</v>
      </c>
      <c r="AH198" s="80">
        <f t="shared" ref="AH198:AK198" si="3343">AD198*COS(Z198)</f>
        <v>1</v>
      </c>
      <c r="AI198" s="80">
        <f t="shared" si="3343"/>
        <v>1.012622705</v>
      </c>
      <c r="AJ198" s="80">
        <f t="shared" si="3343"/>
        <v>5.681437002</v>
      </c>
      <c r="AK198" s="80">
        <f t="shared" si="3343"/>
        <v>0.0109475626</v>
      </c>
      <c r="AL198" s="80">
        <f t="shared" ref="AL198:AO198" si="3344">AD198*SIN(Z198)</f>
        <v>0</v>
      </c>
      <c r="AM198" s="80">
        <f t="shared" si="3344"/>
        <v>0</v>
      </c>
      <c r="AN198" s="80">
        <f t="shared" si="3344"/>
        <v>0</v>
      </c>
      <c r="AO198" s="80">
        <f t="shared" si="3344"/>
        <v>0</v>
      </c>
      <c r="AP198" s="50">
        <f t="shared" si="41"/>
        <v>0</v>
      </c>
      <c r="AQ198" s="72">
        <f t="shared" si="42"/>
        <v>0</v>
      </c>
      <c r="AR198" s="72">
        <f t="shared" si="43"/>
        <v>0</v>
      </c>
      <c r="AS198" s="72">
        <f t="shared" si="44"/>
        <v>0</v>
      </c>
      <c r="AT198" s="73">
        <f t="shared" si="45"/>
        <v>1.038348124</v>
      </c>
      <c r="AU198" s="74">
        <f t="shared" si="46"/>
        <v>1.038348124</v>
      </c>
      <c r="AV198" s="75">
        <f t="shared" si="47"/>
        <v>-2.076696248</v>
      </c>
      <c r="AW198" s="75">
        <f t="shared" si="48"/>
        <v>0</v>
      </c>
      <c r="AX198" s="75">
        <f t="shared" si="49"/>
        <v>3.141592654</v>
      </c>
      <c r="AY198" s="75">
        <f t="shared" si="50"/>
        <v>2.076696248</v>
      </c>
      <c r="AZ198" s="50">
        <f t="shared" ref="AZ198:BA198" si="3345">AZ$1*AA198</f>
        <v>0</v>
      </c>
      <c r="BA198" s="50">
        <f t="shared" si="3345"/>
        <v>0</v>
      </c>
      <c r="BB198" s="72">
        <f t="shared" si="52"/>
        <v>0</v>
      </c>
      <c r="BC198" s="72">
        <f t="shared" si="53"/>
        <v>0</v>
      </c>
      <c r="BD198" s="72">
        <f t="shared" si="54"/>
        <v>0</v>
      </c>
      <c r="BE198" s="73">
        <f t="shared" ref="BE198:BF198" si="3346">POWER(AE198,BE$1)</f>
        <v>1.012622705</v>
      </c>
      <c r="BF198" s="73">
        <f t="shared" si="3346"/>
        <v>5.681437002</v>
      </c>
      <c r="BG198" s="74">
        <f t="shared" si="56"/>
        <v>5.753152105</v>
      </c>
      <c r="BH198" s="75">
        <f t="shared" si="57"/>
        <v>51.77836894</v>
      </c>
      <c r="BI198" s="75">
        <f t="shared" si="58"/>
        <v>0</v>
      </c>
      <c r="BJ198" s="75">
        <f t="shared" si="59"/>
        <v>0</v>
      </c>
      <c r="BK198" s="75">
        <f t="shared" si="60"/>
        <v>51.77836894</v>
      </c>
      <c r="BL198" s="50">
        <f t="shared" si="61"/>
        <v>0</v>
      </c>
      <c r="BM198" s="72">
        <f t="shared" si="62"/>
        <v>0</v>
      </c>
      <c r="BN198" s="72">
        <f t="shared" si="63"/>
        <v>0</v>
      </c>
      <c r="BO198" s="72">
        <f t="shared" si="64"/>
        <v>0</v>
      </c>
      <c r="BP198" s="73">
        <f t="shared" si="65"/>
        <v>0.0109475626</v>
      </c>
      <c r="BQ198" s="74">
        <f t="shared" si="66"/>
        <v>0.0109475626</v>
      </c>
      <c r="BR198" s="75">
        <f t="shared" si="67"/>
        <v>-0.2955841902</v>
      </c>
      <c r="BS198" s="75">
        <f t="shared" si="68"/>
        <v>0</v>
      </c>
      <c r="BT198" s="75">
        <f t="shared" si="69"/>
        <v>3.141592654</v>
      </c>
      <c r="BU198" s="75">
        <f t="shared" si="70"/>
        <v>0.2955841902</v>
      </c>
      <c r="BV198" s="76">
        <f t="shared" ref="BV198:BW198" si="3347">AV198+BH198+BR198</f>
        <v>49.4060885</v>
      </c>
      <c r="BW198" s="76">
        <f t="shared" si="3347"/>
        <v>0</v>
      </c>
      <c r="BX198" s="76">
        <f t="shared" si="72"/>
        <v>0</v>
      </c>
      <c r="BY198" s="77">
        <f t="shared" si="73"/>
        <v>49.4060885</v>
      </c>
      <c r="BZ198" s="50">
        <f t="shared" ref="BZ198:CA198" si="3348">BZ$1*AA198</f>
        <v>0</v>
      </c>
      <c r="CA198" s="50">
        <f t="shared" si="3348"/>
        <v>0</v>
      </c>
      <c r="CB198" s="72">
        <f t="shared" si="75"/>
        <v>0</v>
      </c>
      <c r="CC198" s="72">
        <f t="shared" si="76"/>
        <v>0</v>
      </c>
      <c r="CD198" s="72">
        <f t="shared" si="77"/>
        <v>0</v>
      </c>
      <c r="CE198" s="73">
        <f t="shared" ref="CE198:CF198" si="3349">POWER(AE198,CE$1)</f>
        <v>1.025404742</v>
      </c>
      <c r="CF198" s="73">
        <f t="shared" si="3349"/>
        <v>32.27872641</v>
      </c>
      <c r="CG198" s="74">
        <f t="shared" si="79"/>
        <v>33.09875914</v>
      </c>
      <c r="CH198" s="75">
        <f t="shared" si="80"/>
        <v>-33.09875914</v>
      </c>
      <c r="CI198" s="75">
        <f t="shared" si="81"/>
        <v>0</v>
      </c>
      <c r="CJ198" s="75">
        <f t="shared" si="82"/>
        <v>3.141592654</v>
      </c>
      <c r="CK198" s="75">
        <f t="shared" si="83"/>
        <v>33.09875914</v>
      </c>
      <c r="CL198" s="50">
        <f t="shared" si="84"/>
        <v>0</v>
      </c>
      <c r="CM198" s="72">
        <f t="shared" si="85"/>
        <v>0</v>
      </c>
      <c r="CN198" s="72">
        <f t="shared" si="86"/>
        <v>0</v>
      </c>
      <c r="CO198" s="72">
        <f t="shared" si="87"/>
        <v>0</v>
      </c>
      <c r="CP198" s="73">
        <f t="shared" si="88"/>
        <v>183.3895506</v>
      </c>
      <c r="CQ198" s="74">
        <f t="shared" si="89"/>
        <v>183.3895506</v>
      </c>
      <c r="CR198" s="75">
        <f t="shared" si="90"/>
        <v>733.5582024</v>
      </c>
      <c r="CS198" s="75">
        <f t="shared" si="91"/>
        <v>0</v>
      </c>
      <c r="CT198" s="75">
        <f t="shared" si="92"/>
        <v>0</v>
      </c>
      <c r="CU198" s="75">
        <f t="shared" si="93"/>
        <v>733.5582024</v>
      </c>
      <c r="CV198" s="50">
        <f t="shared" si="94"/>
        <v>0</v>
      </c>
      <c r="CW198" s="50">
        <f t="shared" si="95"/>
        <v>0</v>
      </c>
      <c r="CX198" s="72">
        <f t="shared" si="96"/>
        <v>0</v>
      </c>
      <c r="CY198" s="72">
        <f t="shared" si="97"/>
        <v>0</v>
      </c>
      <c r="CZ198" s="72">
        <f t="shared" si="98"/>
        <v>0</v>
      </c>
      <c r="DA198" s="73">
        <f t="shared" si="99"/>
        <v>1.038348124</v>
      </c>
      <c r="DB198" s="73">
        <f t="shared" si="100"/>
        <v>0.0109475626</v>
      </c>
      <c r="DC198" s="74">
        <f t="shared" si="101"/>
        <v>0.01136738109</v>
      </c>
      <c r="DD198" s="75">
        <f t="shared" si="102"/>
        <v>0.04546952435</v>
      </c>
      <c r="DE198" s="75">
        <f t="shared" si="103"/>
        <v>0</v>
      </c>
      <c r="DF198" s="75">
        <f t="shared" si="104"/>
        <v>0</v>
      </c>
      <c r="DG198" s="75">
        <f t="shared" si="105"/>
        <v>0.04546952435</v>
      </c>
      <c r="DH198" s="50">
        <f t="shared" ref="DH198:DJ198" si="3350">DH$1*AA198</f>
        <v>0</v>
      </c>
      <c r="DI198" s="50">
        <f t="shared" si="3350"/>
        <v>0</v>
      </c>
      <c r="DJ198" s="50">
        <f t="shared" si="3350"/>
        <v>0</v>
      </c>
      <c r="DK198" s="72">
        <f t="shared" si="107"/>
        <v>0</v>
      </c>
      <c r="DL198" s="72">
        <f t="shared" si="108"/>
        <v>0</v>
      </c>
      <c r="DM198" s="72">
        <f t="shared" si="109"/>
        <v>0</v>
      </c>
      <c r="DN198" s="73">
        <f t="shared" ref="DN198:DP198" si="3351">POWER(AE198,DN$1)</f>
        <v>1.012622705</v>
      </c>
      <c r="DO198" s="73">
        <f t="shared" si="3351"/>
        <v>5.681437002</v>
      </c>
      <c r="DP198" s="73">
        <f t="shared" si="3351"/>
        <v>0.0109475626</v>
      </c>
      <c r="DQ198" s="74">
        <f t="shared" si="111"/>
        <v>0.06298299282</v>
      </c>
      <c r="DR198" s="75">
        <f t="shared" si="112"/>
        <v>-1.133693871</v>
      </c>
      <c r="DS198" s="75">
        <f t="shared" si="113"/>
        <v>0</v>
      </c>
      <c r="DT198" s="75">
        <f t="shared" si="114"/>
        <v>3.141592654</v>
      </c>
      <c r="DU198" s="75">
        <f t="shared" si="115"/>
        <v>1.133693871</v>
      </c>
      <c r="DV198" s="50">
        <f t="shared" si="116"/>
        <v>0</v>
      </c>
      <c r="DW198" s="72">
        <f t="shared" si="117"/>
        <v>0</v>
      </c>
      <c r="DX198" s="72">
        <f t="shared" si="118"/>
        <v>0</v>
      </c>
      <c r="DY198" s="72">
        <f t="shared" si="119"/>
        <v>0</v>
      </c>
      <c r="DZ198" s="73">
        <f t="shared" si="120"/>
        <v>0.0001198491269</v>
      </c>
      <c r="EA198" s="74">
        <f t="shared" si="121"/>
        <v>0.0001198491269</v>
      </c>
      <c r="EB198" s="75">
        <f t="shared" si="122"/>
        <v>0.003235926426</v>
      </c>
      <c r="EC198" s="75">
        <f t="shared" si="123"/>
        <v>0</v>
      </c>
      <c r="ED198" s="75">
        <f t="shared" si="124"/>
        <v>0</v>
      </c>
      <c r="EE198" s="75">
        <f t="shared" si="125"/>
        <v>0.003235926426</v>
      </c>
      <c r="EF198" s="76">
        <f t="shared" ref="EF198:EG198" si="3352">CH198+CR198+DD198+DR198+EB198</f>
        <v>699.3744549</v>
      </c>
      <c r="EG198" s="76">
        <f t="shared" si="3352"/>
        <v>0</v>
      </c>
      <c r="EH198" s="76">
        <f t="shared" si="127"/>
        <v>0</v>
      </c>
      <c r="EI198" s="77">
        <f t="shared" si="128"/>
        <v>699.3744549</v>
      </c>
      <c r="EJ198" s="50">
        <f t="shared" si="129"/>
        <v>0</v>
      </c>
      <c r="EK198" s="72">
        <f t="shared" si="130"/>
        <v>0</v>
      </c>
      <c r="EL198" s="72">
        <f t="shared" si="131"/>
        <v>0</v>
      </c>
      <c r="EM198" s="72">
        <f t="shared" si="132"/>
        <v>0</v>
      </c>
      <c r="EN198" s="73">
        <f t="shared" si="133"/>
        <v>26.44568878</v>
      </c>
      <c r="EO198" s="74">
        <f t="shared" si="134"/>
        <v>26.44568878</v>
      </c>
      <c r="EP198" s="75">
        <f t="shared" si="135"/>
        <v>137.4158298</v>
      </c>
      <c r="EQ198" s="75">
        <f t="shared" si="136"/>
        <v>0</v>
      </c>
      <c r="ER198" s="75">
        <f t="shared" si="137"/>
        <v>0</v>
      </c>
      <c r="ES198" s="75">
        <f t="shared" si="138"/>
        <v>137.4158298</v>
      </c>
      <c r="ET198" s="76">
        <f t="shared" ref="ET198:EU198" si="3353">BV198+EP198</f>
        <v>186.8219183</v>
      </c>
      <c r="EU198" s="76">
        <f t="shared" si="3353"/>
        <v>0</v>
      </c>
      <c r="EV198" s="76">
        <f t="shared" si="140"/>
        <v>0</v>
      </c>
      <c r="EW198" s="77">
        <f t="shared" si="141"/>
        <v>186.8219183</v>
      </c>
      <c r="EX198" s="50">
        <f t="shared" si="142"/>
        <v>0</v>
      </c>
      <c r="EY198" s="72">
        <f t="shared" si="143"/>
        <v>0</v>
      </c>
      <c r="EZ198" s="72">
        <f t="shared" si="144"/>
        <v>0</v>
      </c>
      <c r="FA198" s="72">
        <f t="shared" si="145"/>
        <v>0</v>
      </c>
      <c r="FB198" s="73">
        <f t="shared" si="146"/>
        <v>5.716663236</v>
      </c>
      <c r="FC198" s="74">
        <f t="shared" si="147"/>
        <v>5.716663236</v>
      </c>
      <c r="FD198" s="75">
        <f t="shared" si="148"/>
        <v>1.512439539</v>
      </c>
      <c r="FE198" s="75">
        <f t="shared" si="149"/>
        <v>0</v>
      </c>
      <c r="FF198" s="75">
        <f t="shared" si="150"/>
        <v>0</v>
      </c>
      <c r="FG198" s="75">
        <f t="shared" si="151"/>
        <v>1.512439539</v>
      </c>
      <c r="FH198" s="50">
        <f t="shared" si="152"/>
        <v>0</v>
      </c>
      <c r="FI198" s="72">
        <f t="shared" si="153"/>
        <v>0</v>
      </c>
      <c r="FJ198" s="72">
        <f t="shared" si="154"/>
        <v>0</v>
      </c>
      <c r="FK198" s="72">
        <f t="shared" si="155"/>
        <v>0</v>
      </c>
      <c r="FL198" s="73">
        <f t="shared" si="156"/>
        <v>1.025404742</v>
      </c>
      <c r="FM198" s="74">
        <f t="shared" si="157"/>
        <v>1.025404742</v>
      </c>
      <c r="FN198" s="75">
        <f t="shared" si="158"/>
        <v>-1.025404742</v>
      </c>
      <c r="FO198" s="75">
        <f t="shared" si="159"/>
        <v>0</v>
      </c>
      <c r="FP198" s="75">
        <f t="shared" si="160"/>
        <v>3.141592654</v>
      </c>
      <c r="FQ198" s="75">
        <f t="shared" si="161"/>
        <v>1.025404742</v>
      </c>
      <c r="FR198" s="76">
        <f t="shared" si="162"/>
        <v>16.01890626</v>
      </c>
      <c r="FS198" s="76">
        <f t="shared" si="163"/>
        <v>0</v>
      </c>
      <c r="FT198" s="76">
        <f t="shared" si="164"/>
        <v>0</v>
      </c>
      <c r="FU198" s="77">
        <f t="shared" si="165"/>
        <v>16.01890626</v>
      </c>
      <c r="FV198" s="50">
        <f t="shared" si="166"/>
        <v>0</v>
      </c>
      <c r="FW198" s="50">
        <f t="shared" si="167"/>
        <v>0</v>
      </c>
      <c r="FX198" s="72">
        <f t="shared" si="168"/>
        <v>0</v>
      </c>
      <c r="FY198" s="72">
        <f t="shared" si="169"/>
        <v>0</v>
      </c>
      <c r="FZ198" s="72">
        <f t="shared" si="170"/>
        <v>0</v>
      </c>
      <c r="GA198" s="73">
        <f t="shared" si="171"/>
        <v>16.01890626</v>
      </c>
      <c r="GB198" s="73">
        <f t="shared" si="172"/>
        <v>0.661183455</v>
      </c>
      <c r="GC198" s="74">
        <f t="shared" si="173"/>
        <v>10.59143579</v>
      </c>
      <c r="GD198" s="75">
        <f t="shared" si="174"/>
        <v>1.176826199</v>
      </c>
      <c r="GE198" s="75">
        <f t="shared" si="175"/>
        <v>0</v>
      </c>
      <c r="GF198" s="75">
        <f t="shared" si="176"/>
        <v>0</v>
      </c>
      <c r="GG198" s="75">
        <f t="shared" si="177"/>
        <v>1.176826199</v>
      </c>
      <c r="GH198" s="78">
        <f t="shared" si="178"/>
        <v>-0.5</v>
      </c>
      <c r="GI198" s="78">
        <f t="shared" si="179"/>
        <v>-0.8660254038</v>
      </c>
      <c r="GJ198" s="78">
        <f t="shared" si="180"/>
        <v>-2.094395102</v>
      </c>
      <c r="GK198" s="78">
        <f t="shared" si="181"/>
        <v>1</v>
      </c>
      <c r="GL198" s="79">
        <f t="shared" si="182"/>
        <v>-0.5</v>
      </c>
      <c r="GM198" s="79">
        <f t="shared" si="183"/>
        <v>0.8660254038</v>
      </c>
      <c r="GN198" s="79">
        <f t="shared" si="184"/>
        <v>2.094395102</v>
      </c>
      <c r="GO198" s="79">
        <f t="shared" si="185"/>
        <v>1</v>
      </c>
      <c r="GP198" s="50">
        <f t="shared" si="186"/>
        <v>-2.094395102</v>
      </c>
      <c r="GQ198" s="50">
        <f t="shared" si="187"/>
        <v>0</v>
      </c>
      <c r="GR198" s="72">
        <f t="shared" si="188"/>
        <v>-2.094395102</v>
      </c>
      <c r="GS198" s="72">
        <f t="shared" si="189"/>
        <v>-2.094395102</v>
      </c>
      <c r="GT198" s="72">
        <f t="shared" si="190"/>
        <v>-2.094395102</v>
      </c>
      <c r="GU198" s="73">
        <f t="shared" si="191"/>
        <v>1</v>
      </c>
      <c r="GV198" s="73">
        <f t="shared" si="192"/>
        <v>1.512439539</v>
      </c>
      <c r="GW198" s="74">
        <f t="shared" si="193"/>
        <v>1.512439539</v>
      </c>
      <c r="GX198" s="75">
        <f t="shared" si="194"/>
        <v>-0.7562197696</v>
      </c>
      <c r="GY198" s="75">
        <f t="shared" si="195"/>
        <v>-1.309811063</v>
      </c>
      <c r="GZ198" s="75">
        <f t="shared" si="196"/>
        <v>-2.094395102</v>
      </c>
      <c r="HA198" s="75">
        <f t="shared" si="197"/>
        <v>1.512439539</v>
      </c>
      <c r="HB198" s="50">
        <f t="shared" si="198"/>
        <v>2.094395102</v>
      </c>
      <c r="HC198" s="50">
        <f t="shared" si="199"/>
        <v>0</v>
      </c>
      <c r="HD198" s="72">
        <f t="shared" si="200"/>
        <v>2.094395102</v>
      </c>
      <c r="HE198" s="72">
        <f t="shared" si="201"/>
        <v>2.094395102</v>
      </c>
      <c r="HF198" s="72">
        <f t="shared" si="202"/>
        <v>2.094395102</v>
      </c>
      <c r="HG198" s="73">
        <f t="shared" si="203"/>
        <v>1</v>
      </c>
      <c r="HH198" s="73">
        <f t="shared" si="204"/>
        <v>1.176826199</v>
      </c>
      <c r="HI198" s="74">
        <f t="shared" si="205"/>
        <v>1.176826199</v>
      </c>
      <c r="HJ198" s="75">
        <f t="shared" si="206"/>
        <v>-0.5884130994</v>
      </c>
      <c r="HK198" s="75">
        <f t="shared" si="207"/>
        <v>1.019161384</v>
      </c>
      <c r="HL198" s="75">
        <f t="shared" si="208"/>
        <v>2.094395102</v>
      </c>
      <c r="HM198" s="75">
        <f t="shared" si="209"/>
        <v>1.176826199</v>
      </c>
      <c r="HN198" s="50">
        <f t="shared" si="210"/>
        <v>2.094395102</v>
      </c>
      <c r="HO198" s="50">
        <f t="shared" si="211"/>
        <v>0</v>
      </c>
      <c r="HP198" s="72">
        <f t="shared" si="212"/>
        <v>2.094395102</v>
      </c>
      <c r="HQ198" s="72">
        <f t="shared" si="213"/>
        <v>2.094395102</v>
      </c>
      <c r="HR198" s="72">
        <f t="shared" si="214"/>
        <v>2.094395102</v>
      </c>
      <c r="HS198" s="73">
        <f t="shared" si="215"/>
        <v>1</v>
      </c>
      <c r="HT198" s="73">
        <f t="shared" si="216"/>
        <v>1.512439539</v>
      </c>
      <c r="HU198" s="74">
        <f t="shared" si="217"/>
        <v>1.512439539</v>
      </c>
      <c r="HV198" s="75">
        <f t="shared" si="218"/>
        <v>-0.7562197696</v>
      </c>
      <c r="HW198" s="75">
        <f t="shared" si="219"/>
        <v>1.309811063</v>
      </c>
      <c r="HX198" s="75">
        <f t="shared" si="220"/>
        <v>2.094395102</v>
      </c>
      <c r="HY198" s="75">
        <f t="shared" si="221"/>
        <v>1.512439539</v>
      </c>
      <c r="HZ198" s="50">
        <f t="shared" si="222"/>
        <v>-2.094395102</v>
      </c>
      <c r="IA198" s="50">
        <f t="shared" si="223"/>
        <v>0</v>
      </c>
      <c r="IB198" s="72">
        <f t="shared" si="224"/>
        <v>-2.094395102</v>
      </c>
      <c r="IC198" s="72">
        <f t="shared" si="225"/>
        <v>-2.094395102</v>
      </c>
      <c r="ID198" s="72">
        <f t="shared" si="226"/>
        <v>-2.094395102</v>
      </c>
      <c r="IE198" s="73">
        <f t="shared" si="227"/>
        <v>1</v>
      </c>
      <c r="IF198" s="73">
        <f t="shared" si="228"/>
        <v>1.176826199</v>
      </c>
      <c r="IG198" s="74">
        <f t="shared" si="229"/>
        <v>1.176826199</v>
      </c>
      <c r="IH198" s="75">
        <f t="shared" si="230"/>
        <v>-0.5884130994</v>
      </c>
      <c r="II198" s="75">
        <f t="shared" si="231"/>
        <v>-1.019161384</v>
      </c>
      <c r="IJ198" s="75">
        <f t="shared" si="232"/>
        <v>-2.094395102</v>
      </c>
      <c r="IK198" s="75">
        <f t="shared" si="233"/>
        <v>1.176826199</v>
      </c>
    </row>
    <row r="199" ht="12.75" customHeight="1">
      <c r="A199" s="80">
        <f>'Cubic Input'!P203</f>
        <v>0.1421007032</v>
      </c>
      <c r="B199" s="80">
        <f>'Cubic Input'!Q203</f>
        <v>0.3101493269</v>
      </c>
      <c r="C199" s="80">
        <f>'Cubic Input'!R203</f>
        <v>0.7330884689</v>
      </c>
      <c r="D199" s="80">
        <f>'Cubic Input'!S203</f>
        <v>0.03523142575</v>
      </c>
      <c r="E199" s="80">
        <f t="shared" ref="E199:H199" si="3354">0</f>
        <v>0</v>
      </c>
      <c r="F199" s="80">
        <f t="shared" si="3354"/>
        <v>0</v>
      </c>
      <c r="G199" s="80">
        <f t="shared" si="3354"/>
        <v>0</v>
      </c>
      <c r="H199" s="81">
        <f t="shared" si="3354"/>
        <v>0</v>
      </c>
      <c r="I199" s="65">
        <f>'Cubic Input'!M203</f>
        <v>-0.03188946378</v>
      </c>
      <c r="J199" s="66">
        <f t="shared" si="27"/>
        <v>-0.04905405885</v>
      </c>
      <c r="K199" s="66">
        <f t="shared" si="28"/>
        <v>-1.06677414</v>
      </c>
      <c r="L199" s="67">
        <f t="shared" si="29"/>
        <v>-0.04905405885</v>
      </c>
      <c r="M199" s="67">
        <f t="shared" si="30"/>
        <v>0</v>
      </c>
      <c r="N199" s="68">
        <f t="shared" si="31"/>
        <v>-1.06677414</v>
      </c>
      <c r="O199" s="68">
        <f t="shared" si="32"/>
        <v>-1.978956792</v>
      </c>
      <c r="P199" s="69">
        <f t="shared" si="33"/>
        <v>-1.06677414</v>
      </c>
      <c r="Q199" s="69">
        <f t="shared" si="34"/>
        <v>1.978956792</v>
      </c>
      <c r="R199" s="70">
        <f t="shared" ref="R199:U199" si="3355">ATAN2(A199,E199)</f>
        <v>0</v>
      </c>
      <c r="S199" s="70">
        <f t="shared" si="3355"/>
        <v>0</v>
      </c>
      <c r="T199" s="70">
        <f t="shared" si="3355"/>
        <v>0</v>
      </c>
      <c r="U199" s="70">
        <f t="shared" si="3355"/>
        <v>0</v>
      </c>
      <c r="V199" s="70">
        <f t="shared" ref="V199:Y199" si="3356">SQRT(POWER(A199,2)+POWER(E199,2))</f>
        <v>0.1421007032</v>
      </c>
      <c r="W199" s="70">
        <f t="shared" si="3356"/>
        <v>0.3101493269</v>
      </c>
      <c r="X199" s="70">
        <f t="shared" si="3356"/>
        <v>0.7330884689</v>
      </c>
      <c r="Y199" s="70">
        <f t="shared" si="3356"/>
        <v>0.03523142575</v>
      </c>
      <c r="Z199" s="71">
        <f t="shared" ref="Z199:AC199" si="3357">R199-$R199</f>
        <v>0</v>
      </c>
      <c r="AA199" s="71">
        <f t="shared" si="3357"/>
        <v>0</v>
      </c>
      <c r="AB199" s="71">
        <f t="shared" si="3357"/>
        <v>0</v>
      </c>
      <c r="AC199" s="71">
        <f t="shared" si="3357"/>
        <v>0</v>
      </c>
      <c r="AD199" s="71">
        <f t="shared" ref="AD199:AG199" si="3358">V199/$V199</f>
        <v>1</v>
      </c>
      <c r="AE199" s="71">
        <f t="shared" si="3358"/>
        <v>2.182602338</v>
      </c>
      <c r="AF199" s="71">
        <f t="shared" si="3358"/>
        <v>5.158936252</v>
      </c>
      <c r="AG199" s="71">
        <f t="shared" si="3358"/>
        <v>0.2479328038</v>
      </c>
      <c r="AH199" s="80">
        <f t="shared" ref="AH199:AK199" si="3359">AD199*COS(Z199)</f>
        <v>1</v>
      </c>
      <c r="AI199" s="80">
        <f t="shared" si="3359"/>
        <v>2.182602338</v>
      </c>
      <c r="AJ199" s="80">
        <f t="shared" si="3359"/>
        <v>5.158936252</v>
      </c>
      <c r="AK199" s="80">
        <f t="shared" si="3359"/>
        <v>0.2479328038</v>
      </c>
      <c r="AL199" s="80">
        <f t="shared" ref="AL199:AO199" si="3360">AD199*SIN(Z199)</f>
        <v>0</v>
      </c>
      <c r="AM199" s="80">
        <f t="shared" si="3360"/>
        <v>0</v>
      </c>
      <c r="AN199" s="80">
        <f t="shared" si="3360"/>
        <v>0</v>
      </c>
      <c r="AO199" s="80">
        <f t="shared" si="3360"/>
        <v>0</v>
      </c>
      <c r="AP199" s="50">
        <f t="shared" si="41"/>
        <v>0</v>
      </c>
      <c r="AQ199" s="72">
        <f t="shared" si="42"/>
        <v>0</v>
      </c>
      <c r="AR199" s="72">
        <f t="shared" si="43"/>
        <v>0</v>
      </c>
      <c r="AS199" s="72">
        <f t="shared" si="44"/>
        <v>0</v>
      </c>
      <c r="AT199" s="73">
        <f t="shared" si="45"/>
        <v>10.39737836</v>
      </c>
      <c r="AU199" s="74">
        <f t="shared" si="46"/>
        <v>10.39737836</v>
      </c>
      <c r="AV199" s="75">
        <f t="shared" si="47"/>
        <v>-20.79475672</v>
      </c>
      <c r="AW199" s="75">
        <f t="shared" si="48"/>
        <v>0</v>
      </c>
      <c r="AX199" s="75">
        <f t="shared" si="49"/>
        <v>3.141592654</v>
      </c>
      <c r="AY199" s="75">
        <f t="shared" si="50"/>
        <v>20.79475672</v>
      </c>
      <c r="AZ199" s="50">
        <f t="shared" ref="AZ199:BA199" si="3361">AZ$1*AA199</f>
        <v>0</v>
      </c>
      <c r="BA199" s="50">
        <f t="shared" si="3361"/>
        <v>0</v>
      </c>
      <c r="BB199" s="72">
        <f t="shared" si="52"/>
        <v>0</v>
      </c>
      <c r="BC199" s="72">
        <f t="shared" si="53"/>
        <v>0</v>
      </c>
      <c r="BD199" s="72">
        <f t="shared" si="54"/>
        <v>0</v>
      </c>
      <c r="BE199" s="73">
        <f t="shared" ref="BE199:BF199" si="3362">POWER(AE199,BE$1)</f>
        <v>2.182602338</v>
      </c>
      <c r="BF199" s="73">
        <f t="shared" si="3362"/>
        <v>5.158936252</v>
      </c>
      <c r="BG199" s="74">
        <f t="shared" si="56"/>
        <v>11.25990633</v>
      </c>
      <c r="BH199" s="75">
        <f t="shared" si="57"/>
        <v>101.3391569</v>
      </c>
      <c r="BI199" s="75">
        <f t="shared" si="58"/>
        <v>0</v>
      </c>
      <c r="BJ199" s="75">
        <f t="shared" si="59"/>
        <v>0</v>
      </c>
      <c r="BK199" s="75">
        <f t="shared" si="60"/>
        <v>101.3391569</v>
      </c>
      <c r="BL199" s="50">
        <f t="shared" si="61"/>
        <v>0</v>
      </c>
      <c r="BM199" s="72">
        <f t="shared" si="62"/>
        <v>0</v>
      </c>
      <c r="BN199" s="72">
        <f t="shared" si="63"/>
        <v>0</v>
      </c>
      <c r="BO199" s="72">
        <f t="shared" si="64"/>
        <v>0</v>
      </c>
      <c r="BP199" s="73">
        <f t="shared" si="65"/>
        <v>0.2479328038</v>
      </c>
      <c r="BQ199" s="74">
        <f t="shared" si="66"/>
        <v>0.2479328038</v>
      </c>
      <c r="BR199" s="75">
        <f t="shared" si="67"/>
        <v>-6.694185702</v>
      </c>
      <c r="BS199" s="75">
        <f t="shared" si="68"/>
        <v>0</v>
      </c>
      <c r="BT199" s="75">
        <f t="shared" si="69"/>
        <v>3.141592654</v>
      </c>
      <c r="BU199" s="75">
        <f t="shared" si="70"/>
        <v>6.694185702</v>
      </c>
      <c r="BV199" s="76">
        <f t="shared" ref="BV199:BW199" si="3363">AV199+BH199+BR199</f>
        <v>73.8502145</v>
      </c>
      <c r="BW199" s="76">
        <f t="shared" si="3363"/>
        <v>0</v>
      </c>
      <c r="BX199" s="76">
        <f t="shared" si="72"/>
        <v>0</v>
      </c>
      <c r="BY199" s="77">
        <f t="shared" si="73"/>
        <v>73.8502145</v>
      </c>
      <c r="BZ199" s="50">
        <f t="shared" ref="BZ199:CA199" si="3364">BZ$1*AA199</f>
        <v>0</v>
      </c>
      <c r="CA199" s="50">
        <f t="shared" si="3364"/>
        <v>0</v>
      </c>
      <c r="CB199" s="72">
        <f t="shared" si="75"/>
        <v>0</v>
      </c>
      <c r="CC199" s="72">
        <f t="shared" si="76"/>
        <v>0</v>
      </c>
      <c r="CD199" s="72">
        <f t="shared" si="77"/>
        <v>0</v>
      </c>
      <c r="CE199" s="73">
        <f t="shared" ref="CE199:CF199" si="3365">POWER(AE199,CE$1)</f>
        <v>4.763752966</v>
      </c>
      <c r="CF199" s="73">
        <f t="shared" si="3365"/>
        <v>26.61462325</v>
      </c>
      <c r="CG199" s="74">
        <f t="shared" si="79"/>
        <v>126.7854904</v>
      </c>
      <c r="CH199" s="75">
        <f t="shared" si="80"/>
        <v>-126.7854904</v>
      </c>
      <c r="CI199" s="75">
        <f t="shared" si="81"/>
        <v>0</v>
      </c>
      <c r="CJ199" s="75">
        <f t="shared" si="82"/>
        <v>3.141592654</v>
      </c>
      <c r="CK199" s="75">
        <f t="shared" si="83"/>
        <v>126.7854904</v>
      </c>
      <c r="CL199" s="50">
        <f t="shared" si="84"/>
        <v>0</v>
      </c>
      <c r="CM199" s="72">
        <f t="shared" si="85"/>
        <v>0</v>
      </c>
      <c r="CN199" s="72">
        <f t="shared" si="86"/>
        <v>0</v>
      </c>
      <c r="CO199" s="72">
        <f t="shared" si="87"/>
        <v>0</v>
      </c>
      <c r="CP199" s="73">
        <f t="shared" si="88"/>
        <v>137.3031447</v>
      </c>
      <c r="CQ199" s="74">
        <f t="shared" si="89"/>
        <v>137.3031447</v>
      </c>
      <c r="CR199" s="75">
        <f t="shared" si="90"/>
        <v>549.2125788</v>
      </c>
      <c r="CS199" s="75">
        <f t="shared" si="91"/>
        <v>0</v>
      </c>
      <c r="CT199" s="75">
        <f t="shared" si="92"/>
        <v>0</v>
      </c>
      <c r="CU199" s="75">
        <f t="shared" si="93"/>
        <v>549.2125788</v>
      </c>
      <c r="CV199" s="50">
        <f t="shared" si="94"/>
        <v>0</v>
      </c>
      <c r="CW199" s="50">
        <f t="shared" si="95"/>
        <v>0</v>
      </c>
      <c r="CX199" s="72">
        <f t="shared" si="96"/>
        <v>0</v>
      </c>
      <c r="CY199" s="72">
        <f t="shared" si="97"/>
        <v>0</v>
      </c>
      <c r="CZ199" s="72">
        <f t="shared" si="98"/>
        <v>0</v>
      </c>
      <c r="DA199" s="73">
        <f t="shared" si="99"/>
        <v>10.39737836</v>
      </c>
      <c r="DB199" s="73">
        <f t="shared" si="100"/>
        <v>0.2479328038</v>
      </c>
      <c r="DC199" s="74">
        <f t="shared" si="101"/>
        <v>2.577851169</v>
      </c>
      <c r="DD199" s="75">
        <f t="shared" si="102"/>
        <v>10.31140468</v>
      </c>
      <c r="DE199" s="75">
        <f t="shared" si="103"/>
        <v>0</v>
      </c>
      <c r="DF199" s="75">
        <f t="shared" si="104"/>
        <v>0</v>
      </c>
      <c r="DG199" s="75">
        <f t="shared" si="105"/>
        <v>10.31140468</v>
      </c>
      <c r="DH199" s="50">
        <f t="shared" ref="DH199:DJ199" si="3366">DH$1*AA199</f>
        <v>0</v>
      </c>
      <c r="DI199" s="50">
        <f t="shared" si="3366"/>
        <v>0</v>
      </c>
      <c r="DJ199" s="50">
        <f t="shared" si="3366"/>
        <v>0</v>
      </c>
      <c r="DK199" s="72">
        <f t="shared" si="107"/>
        <v>0</v>
      </c>
      <c r="DL199" s="72">
        <f t="shared" si="108"/>
        <v>0</v>
      </c>
      <c r="DM199" s="72">
        <f t="shared" si="109"/>
        <v>0</v>
      </c>
      <c r="DN199" s="73">
        <f t="shared" ref="DN199:DP199" si="3367">POWER(AE199,DN$1)</f>
        <v>2.182602338</v>
      </c>
      <c r="DO199" s="73">
        <f t="shared" si="3367"/>
        <v>5.158936252</v>
      </c>
      <c r="DP199" s="73">
        <f t="shared" si="3367"/>
        <v>0.2479328038</v>
      </c>
      <c r="DQ199" s="74">
        <f t="shared" si="111"/>
        <v>2.791700145</v>
      </c>
      <c r="DR199" s="75">
        <f t="shared" si="112"/>
        <v>-50.25060262</v>
      </c>
      <c r="DS199" s="75">
        <f t="shared" si="113"/>
        <v>0</v>
      </c>
      <c r="DT199" s="75">
        <f t="shared" si="114"/>
        <v>3.141592654</v>
      </c>
      <c r="DU199" s="75">
        <f t="shared" si="115"/>
        <v>50.25060262</v>
      </c>
      <c r="DV199" s="50">
        <f t="shared" si="116"/>
        <v>0</v>
      </c>
      <c r="DW199" s="72">
        <f t="shared" si="117"/>
        <v>0</v>
      </c>
      <c r="DX199" s="72">
        <f t="shared" si="118"/>
        <v>0</v>
      </c>
      <c r="DY199" s="72">
        <f t="shared" si="119"/>
        <v>0</v>
      </c>
      <c r="DZ199" s="73">
        <f t="shared" si="120"/>
        <v>0.06147067519</v>
      </c>
      <c r="EA199" s="74">
        <f t="shared" si="121"/>
        <v>0.06147067519</v>
      </c>
      <c r="EB199" s="75">
        <f t="shared" si="122"/>
        <v>1.65970823</v>
      </c>
      <c r="EC199" s="75">
        <f t="shared" si="123"/>
        <v>0</v>
      </c>
      <c r="ED199" s="75">
        <f t="shared" si="124"/>
        <v>0</v>
      </c>
      <c r="EE199" s="75">
        <f t="shared" si="125"/>
        <v>1.65970823</v>
      </c>
      <c r="EF199" s="76">
        <f t="shared" ref="EF199:EG199" si="3368">CH199+CR199+DD199+DR199+EB199</f>
        <v>384.1475987</v>
      </c>
      <c r="EG199" s="76">
        <f t="shared" si="3368"/>
        <v>0</v>
      </c>
      <c r="EH199" s="76">
        <f t="shared" si="127"/>
        <v>0</v>
      </c>
      <c r="EI199" s="77">
        <f t="shared" si="128"/>
        <v>384.1475987</v>
      </c>
      <c r="EJ199" s="50">
        <f t="shared" si="129"/>
        <v>0</v>
      </c>
      <c r="EK199" s="72">
        <f t="shared" si="130"/>
        <v>0</v>
      </c>
      <c r="EL199" s="72">
        <f t="shared" si="131"/>
        <v>0</v>
      </c>
      <c r="EM199" s="72">
        <f t="shared" si="132"/>
        <v>0</v>
      </c>
      <c r="EN199" s="73">
        <f t="shared" si="133"/>
        <v>19.59968364</v>
      </c>
      <c r="EO199" s="74">
        <f t="shared" si="134"/>
        <v>19.59968364</v>
      </c>
      <c r="EP199" s="75">
        <f t="shared" si="135"/>
        <v>101.8429436</v>
      </c>
      <c r="EQ199" s="75">
        <f t="shared" si="136"/>
        <v>0</v>
      </c>
      <c r="ER199" s="75">
        <f t="shared" si="137"/>
        <v>0</v>
      </c>
      <c r="ES199" s="75">
        <f t="shared" si="138"/>
        <v>101.8429436</v>
      </c>
      <c r="ET199" s="76">
        <f t="shared" ref="ET199:EU199" si="3369">BV199+EP199</f>
        <v>175.6931581</v>
      </c>
      <c r="EU199" s="76">
        <f t="shared" si="3369"/>
        <v>0</v>
      </c>
      <c r="EV199" s="76">
        <f t="shared" si="140"/>
        <v>0</v>
      </c>
      <c r="EW199" s="77">
        <f t="shared" si="141"/>
        <v>175.6931581</v>
      </c>
      <c r="EX199" s="50">
        <f t="shared" si="142"/>
        <v>0</v>
      </c>
      <c r="EY199" s="72">
        <f t="shared" si="143"/>
        <v>0</v>
      </c>
      <c r="EZ199" s="72">
        <f t="shared" si="144"/>
        <v>0</v>
      </c>
      <c r="FA199" s="72">
        <f t="shared" si="145"/>
        <v>0</v>
      </c>
      <c r="FB199" s="73">
        <f t="shared" si="146"/>
        <v>5.600820013</v>
      </c>
      <c r="FC199" s="74">
        <f t="shared" si="147"/>
        <v>5.600820013</v>
      </c>
      <c r="FD199" s="75">
        <f t="shared" si="148"/>
        <v>1.481791263</v>
      </c>
      <c r="FE199" s="75">
        <f t="shared" si="149"/>
        <v>0</v>
      </c>
      <c r="FF199" s="75">
        <f t="shared" si="150"/>
        <v>0</v>
      </c>
      <c r="FG199" s="75">
        <f t="shared" si="151"/>
        <v>1.481791263</v>
      </c>
      <c r="FH199" s="50">
        <f t="shared" si="152"/>
        <v>0</v>
      </c>
      <c r="FI199" s="72">
        <f t="shared" si="153"/>
        <v>0</v>
      </c>
      <c r="FJ199" s="72">
        <f t="shared" si="154"/>
        <v>0</v>
      </c>
      <c r="FK199" s="72">
        <f t="shared" si="155"/>
        <v>0</v>
      </c>
      <c r="FL199" s="73">
        <f t="shared" si="156"/>
        <v>4.763752966</v>
      </c>
      <c r="FM199" s="74">
        <f t="shared" si="157"/>
        <v>4.763752966</v>
      </c>
      <c r="FN199" s="75">
        <f t="shared" si="158"/>
        <v>-4.763752966</v>
      </c>
      <c r="FO199" s="75">
        <f t="shared" si="159"/>
        <v>0</v>
      </c>
      <c r="FP199" s="75">
        <f t="shared" si="160"/>
        <v>3.141592654</v>
      </c>
      <c r="FQ199" s="75">
        <f t="shared" si="161"/>
        <v>4.763752966</v>
      </c>
      <c r="FR199" s="76">
        <f t="shared" si="162"/>
        <v>10.71305579</v>
      </c>
      <c r="FS199" s="76">
        <f t="shared" si="163"/>
        <v>0</v>
      </c>
      <c r="FT199" s="76">
        <f t="shared" si="164"/>
        <v>0</v>
      </c>
      <c r="FU199" s="77">
        <f t="shared" si="165"/>
        <v>10.71305579</v>
      </c>
      <c r="FV199" s="50">
        <f t="shared" si="166"/>
        <v>0</v>
      </c>
      <c r="FW199" s="50">
        <f t="shared" si="167"/>
        <v>0</v>
      </c>
      <c r="FX199" s="72">
        <f t="shared" si="168"/>
        <v>0</v>
      </c>
      <c r="FY199" s="72">
        <f t="shared" si="169"/>
        <v>0</v>
      </c>
      <c r="FZ199" s="72">
        <f t="shared" si="170"/>
        <v>0</v>
      </c>
      <c r="GA199" s="73">
        <f t="shared" si="171"/>
        <v>10.71305579</v>
      </c>
      <c r="GB199" s="73">
        <f t="shared" si="172"/>
        <v>0.6748588851</v>
      </c>
      <c r="GC199" s="74">
        <f t="shared" si="173"/>
        <v>7.229800886</v>
      </c>
      <c r="GD199" s="75">
        <f t="shared" si="174"/>
        <v>0.8033112096</v>
      </c>
      <c r="GE199" s="75">
        <f t="shared" si="175"/>
        <v>0</v>
      </c>
      <c r="GF199" s="75">
        <f t="shared" si="176"/>
        <v>0</v>
      </c>
      <c r="GG199" s="75">
        <f t="shared" si="177"/>
        <v>0.8033112096</v>
      </c>
      <c r="GH199" s="78">
        <f t="shared" si="178"/>
        <v>-0.5</v>
      </c>
      <c r="GI199" s="78">
        <f t="shared" si="179"/>
        <v>-0.8660254038</v>
      </c>
      <c r="GJ199" s="78">
        <f t="shared" si="180"/>
        <v>-2.094395102</v>
      </c>
      <c r="GK199" s="78">
        <f t="shared" si="181"/>
        <v>1</v>
      </c>
      <c r="GL199" s="79">
        <f t="shared" si="182"/>
        <v>-0.5</v>
      </c>
      <c r="GM199" s="79">
        <f t="shared" si="183"/>
        <v>0.8660254038</v>
      </c>
      <c r="GN199" s="79">
        <f t="shared" si="184"/>
        <v>2.094395102</v>
      </c>
      <c r="GO199" s="79">
        <f t="shared" si="185"/>
        <v>1</v>
      </c>
      <c r="GP199" s="50">
        <f t="shared" si="186"/>
        <v>-2.094395102</v>
      </c>
      <c r="GQ199" s="50">
        <f t="shared" si="187"/>
        <v>0</v>
      </c>
      <c r="GR199" s="72">
        <f t="shared" si="188"/>
        <v>-2.094395102</v>
      </c>
      <c r="GS199" s="72">
        <f t="shared" si="189"/>
        <v>-2.094395102</v>
      </c>
      <c r="GT199" s="72">
        <f t="shared" si="190"/>
        <v>-2.094395102</v>
      </c>
      <c r="GU199" s="73">
        <f t="shared" si="191"/>
        <v>1</v>
      </c>
      <c r="GV199" s="73">
        <f t="shared" si="192"/>
        <v>1.481791263</v>
      </c>
      <c r="GW199" s="74">
        <f t="shared" si="193"/>
        <v>1.481791263</v>
      </c>
      <c r="GX199" s="75">
        <f t="shared" si="194"/>
        <v>-0.7408956317</v>
      </c>
      <c r="GY199" s="75">
        <f t="shared" si="195"/>
        <v>-1.283268877</v>
      </c>
      <c r="GZ199" s="75">
        <f t="shared" si="196"/>
        <v>-2.094395102</v>
      </c>
      <c r="HA199" s="75">
        <f t="shared" si="197"/>
        <v>1.481791263</v>
      </c>
      <c r="HB199" s="50">
        <f t="shared" si="198"/>
        <v>2.094395102</v>
      </c>
      <c r="HC199" s="50">
        <f t="shared" si="199"/>
        <v>0</v>
      </c>
      <c r="HD199" s="72">
        <f t="shared" si="200"/>
        <v>2.094395102</v>
      </c>
      <c r="HE199" s="72">
        <f t="shared" si="201"/>
        <v>2.094395102</v>
      </c>
      <c r="HF199" s="72">
        <f t="shared" si="202"/>
        <v>2.094395102</v>
      </c>
      <c r="HG199" s="73">
        <f t="shared" si="203"/>
        <v>1</v>
      </c>
      <c r="HH199" s="73">
        <f t="shared" si="204"/>
        <v>0.8033112096</v>
      </c>
      <c r="HI199" s="74">
        <f t="shared" si="205"/>
        <v>0.8033112096</v>
      </c>
      <c r="HJ199" s="75">
        <f t="shared" si="206"/>
        <v>-0.4016556048</v>
      </c>
      <c r="HK199" s="75">
        <f t="shared" si="207"/>
        <v>0.6956879146</v>
      </c>
      <c r="HL199" s="75">
        <f t="shared" si="208"/>
        <v>2.094395102</v>
      </c>
      <c r="HM199" s="75">
        <f t="shared" si="209"/>
        <v>0.8033112096</v>
      </c>
      <c r="HN199" s="50">
        <f t="shared" si="210"/>
        <v>2.094395102</v>
      </c>
      <c r="HO199" s="50">
        <f t="shared" si="211"/>
        <v>0</v>
      </c>
      <c r="HP199" s="72">
        <f t="shared" si="212"/>
        <v>2.094395102</v>
      </c>
      <c r="HQ199" s="72">
        <f t="shared" si="213"/>
        <v>2.094395102</v>
      </c>
      <c r="HR199" s="72">
        <f t="shared" si="214"/>
        <v>2.094395102</v>
      </c>
      <c r="HS199" s="73">
        <f t="shared" si="215"/>
        <v>1</v>
      </c>
      <c r="HT199" s="73">
        <f t="shared" si="216"/>
        <v>1.481791263</v>
      </c>
      <c r="HU199" s="74">
        <f t="shared" si="217"/>
        <v>1.481791263</v>
      </c>
      <c r="HV199" s="75">
        <f t="shared" si="218"/>
        <v>-0.7408956317</v>
      </c>
      <c r="HW199" s="75">
        <f t="shared" si="219"/>
        <v>1.283268877</v>
      </c>
      <c r="HX199" s="75">
        <f t="shared" si="220"/>
        <v>2.094395102</v>
      </c>
      <c r="HY199" s="75">
        <f t="shared" si="221"/>
        <v>1.481791263</v>
      </c>
      <c r="HZ199" s="50">
        <f t="shared" si="222"/>
        <v>-2.094395102</v>
      </c>
      <c r="IA199" s="50">
        <f t="shared" si="223"/>
        <v>0</v>
      </c>
      <c r="IB199" s="72">
        <f t="shared" si="224"/>
        <v>-2.094395102</v>
      </c>
      <c r="IC199" s="72">
        <f t="shared" si="225"/>
        <v>-2.094395102</v>
      </c>
      <c r="ID199" s="72">
        <f t="shared" si="226"/>
        <v>-2.094395102</v>
      </c>
      <c r="IE199" s="73">
        <f t="shared" si="227"/>
        <v>1</v>
      </c>
      <c r="IF199" s="73">
        <f t="shared" si="228"/>
        <v>0.8033112096</v>
      </c>
      <c r="IG199" s="74">
        <f t="shared" si="229"/>
        <v>0.8033112096</v>
      </c>
      <c r="IH199" s="75">
        <f t="shared" si="230"/>
        <v>-0.4016556048</v>
      </c>
      <c r="II199" s="75">
        <f t="shared" si="231"/>
        <v>-0.6956879146</v>
      </c>
      <c r="IJ199" s="75">
        <f t="shared" si="232"/>
        <v>-2.094395102</v>
      </c>
      <c r="IK199" s="75">
        <f t="shared" si="233"/>
        <v>0.8033112096</v>
      </c>
    </row>
    <row r="200" ht="12.75" customHeight="1">
      <c r="A200" s="80">
        <f>'Cubic Input'!P204</f>
        <v>0.1421007032</v>
      </c>
      <c r="B200" s="80">
        <f>'Cubic Input'!Q204</f>
        <v>-0.6013124887</v>
      </c>
      <c r="C200" s="80">
        <f>'Cubic Input'!R204</f>
        <v>0.848708524</v>
      </c>
      <c r="D200" s="80">
        <f>'Cubic Input'!S204</f>
        <v>0.01093194346</v>
      </c>
      <c r="E200" s="80">
        <f t="shared" ref="E200:H200" si="3370">0</f>
        <v>0</v>
      </c>
      <c r="F200" s="80">
        <f t="shared" si="3370"/>
        <v>0</v>
      </c>
      <c r="G200" s="80">
        <f t="shared" si="3370"/>
        <v>0</v>
      </c>
      <c r="H200" s="81">
        <f t="shared" si="3370"/>
        <v>0</v>
      </c>
      <c r="I200" s="65">
        <f>'Cubic Input'!M204</f>
        <v>0.0003147581184</v>
      </c>
      <c r="J200" s="66">
        <f t="shared" si="27"/>
        <v>-0.01276454303</v>
      </c>
      <c r="K200" s="66">
        <f t="shared" si="28"/>
        <v>2.122179193</v>
      </c>
      <c r="L200" s="67">
        <f t="shared" si="29"/>
        <v>-0.01276454303</v>
      </c>
      <c r="M200" s="67">
        <f t="shared" si="30"/>
        <v>0.0000001141455539</v>
      </c>
      <c r="N200" s="68">
        <f t="shared" si="31"/>
        <v>2.122179193</v>
      </c>
      <c r="O200" s="68">
        <f t="shared" si="32"/>
        <v>-1.234146451</v>
      </c>
      <c r="P200" s="69">
        <f t="shared" si="33"/>
        <v>2.122179391</v>
      </c>
      <c r="Q200" s="69">
        <f t="shared" si="34"/>
        <v>1.234146337</v>
      </c>
      <c r="R200" s="70">
        <f t="shared" ref="R200:U200" si="3371">ATAN2(A200,E200)</f>
        <v>0</v>
      </c>
      <c r="S200" s="70">
        <f t="shared" si="3371"/>
        <v>3.141592654</v>
      </c>
      <c r="T200" s="70">
        <f t="shared" si="3371"/>
        <v>0</v>
      </c>
      <c r="U200" s="70">
        <f t="shared" si="3371"/>
        <v>0</v>
      </c>
      <c r="V200" s="70">
        <f t="shared" ref="V200:Y200" si="3372">SQRT(POWER(A200,2)+POWER(E200,2))</f>
        <v>0.1421007032</v>
      </c>
      <c r="W200" s="70">
        <f t="shared" si="3372"/>
        <v>0.6013124887</v>
      </c>
      <c r="X200" s="70">
        <f t="shared" si="3372"/>
        <v>0.848708524</v>
      </c>
      <c r="Y200" s="70">
        <f t="shared" si="3372"/>
        <v>0.01093194346</v>
      </c>
      <c r="Z200" s="71">
        <f t="shared" ref="Z200:AC200" si="3373">R200-$R200</f>
        <v>0</v>
      </c>
      <c r="AA200" s="71">
        <f t="shared" si="3373"/>
        <v>3.141592654</v>
      </c>
      <c r="AB200" s="71">
        <f t="shared" si="3373"/>
        <v>0</v>
      </c>
      <c r="AC200" s="71">
        <f t="shared" si="3373"/>
        <v>0</v>
      </c>
      <c r="AD200" s="71">
        <f t="shared" ref="AD200:AG200" si="3374">V200/$V200</f>
        <v>1</v>
      </c>
      <c r="AE200" s="71">
        <f t="shared" si="3374"/>
        <v>4.231594041</v>
      </c>
      <c r="AF200" s="71">
        <f t="shared" si="3374"/>
        <v>5.972584971</v>
      </c>
      <c r="AG200" s="71">
        <f t="shared" si="3374"/>
        <v>0.07693095962</v>
      </c>
      <c r="AH200" s="80">
        <f t="shared" ref="AH200:AK200" si="3375">AD200*COS(Z200)</f>
        <v>1</v>
      </c>
      <c r="AI200" s="80">
        <f t="shared" si="3375"/>
        <v>-4.231594041</v>
      </c>
      <c r="AJ200" s="80">
        <f t="shared" si="3375"/>
        <v>5.972584971</v>
      </c>
      <c r="AK200" s="80">
        <f t="shared" si="3375"/>
        <v>0.07693095962</v>
      </c>
      <c r="AL200" s="80">
        <f t="shared" ref="AL200:AO200" si="3376">AD200*SIN(Z200)</f>
        <v>0</v>
      </c>
      <c r="AM200" s="80">
        <f t="shared" si="3376"/>
        <v>0</v>
      </c>
      <c r="AN200" s="80">
        <f t="shared" si="3376"/>
        <v>0</v>
      </c>
      <c r="AO200" s="80">
        <f t="shared" si="3376"/>
        <v>0</v>
      </c>
      <c r="AP200" s="50">
        <f t="shared" si="41"/>
        <v>9.424777961</v>
      </c>
      <c r="AQ200" s="72">
        <f t="shared" si="42"/>
        <v>9.424777961</v>
      </c>
      <c r="AR200" s="72">
        <f t="shared" si="43"/>
        <v>3.141592654</v>
      </c>
      <c r="AS200" s="72">
        <f t="shared" si="44"/>
        <v>3.141592654</v>
      </c>
      <c r="AT200" s="73">
        <f t="shared" si="45"/>
        <v>75.77256529</v>
      </c>
      <c r="AU200" s="74">
        <f t="shared" si="46"/>
        <v>75.77256529</v>
      </c>
      <c r="AV200" s="75">
        <f t="shared" si="47"/>
        <v>151.5451306</v>
      </c>
      <c r="AW200" s="75">
        <f t="shared" si="48"/>
        <v>0</v>
      </c>
      <c r="AX200" s="75">
        <f t="shared" si="49"/>
        <v>0</v>
      </c>
      <c r="AY200" s="75">
        <f t="shared" si="50"/>
        <v>151.5451306</v>
      </c>
      <c r="AZ200" s="50">
        <f t="shared" ref="AZ200:BA200" si="3377">AZ$1*AA200</f>
        <v>3.141592654</v>
      </c>
      <c r="BA200" s="50">
        <f t="shared" si="3377"/>
        <v>0</v>
      </c>
      <c r="BB200" s="72">
        <f t="shared" si="52"/>
        <v>3.141592654</v>
      </c>
      <c r="BC200" s="72">
        <f t="shared" si="53"/>
        <v>3.141592654</v>
      </c>
      <c r="BD200" s="72">
        <f t="shared" si="54"/>
        <v>3.141592654</v>
      </c>
      <c r="BE200" s="73">
        <f t="shared" ref="BE200:BF200" si="3378">POWER(AE200,BE$1)</f>
        <v>4.231594041</v>
      </c>
      <c r="BF200" s="73">
        <f t="shared" si="3378"/>
        <v>5.972584971</v>
      </c>
      <c r="BG200" s="74">
        <f t="shared" si="56"/>
        <v>25.27355497</v>
      </c>
      <c r="BH200" s="75">
        <f t="shared" si="57"/>
        <v>-227.4619947</v>
      </c>
      <c r="BI200" s="75">
        <f t="shared" si="58"/>
        <v>0</v>
      </c>
      <c r="BJ200" s="75">
        <f t="shared" si="59"/>
        <v>3.141592654</v>
      </c>
      <c r="BK200" s="75">
        <f t="shared" si="60"/>
        <v>227.4619947</v>
      </c>
      <c r="BL200" s="50">
        <f t="shared" si="61"/>
        <v>0</v>
      </c>
      <c r="BM200" s="72">
        <f t="shared" si="62"/>
        <v>0</v>
      </c>
      <c r="BN200" s="72">
        <f t="shared" si="63"/>
        <v>0</v>
      </c>
      <c r="BO200" s="72">
        <f t="shared" si="64"/>
        <v>0</v>
      </c>
      <c r="BP200" s="73">
        <f t="shared" si="65"/>
        <v>0.07693095962</v>
      </c>
      <c r="BQ200" s="74">
        <f t="shared" si="66"/>
        <v>0.07693095962</v>
      </c>
      <c r="BR200" s="75">
        <f t="shared" si="67"/>
        <v>-2.07713591</v>
      </c>
      <c r="BS200" s="75">
        <f t="shared" si="68"/>
        <v>0</v>
      </c>
      <c r="BT200" s="75">
        <f t="shared" si="69"/>
        <v>3.141592654</v>
      </c>
      <c r="BU200" s="75">
        <f t="shared" si="70"/>
        <v>2.07713591</v>
      </c>
      <c r="BV200" s="76">
        <f t="shared" ref="BV200:BW200" si="3379">AV200+BH200+BR200</f>
        <v>-77.99400005</v>
      </c>
      <c r="BW200" s="76">
        <f t="shared" si="3379"/>
        <v>0</v>
      </c>
      <c r="BX200" s="76">
        <f t="shared" si="72"/>
        <v>3.141592654</v>
      </c>
      <c r="BY200" s="77">
        <f t="shared" si="73"/>
        <v>77.99400005</v>
      </c>
      <c r="BZ200" s="50">
        <f t="shared" ref="BZ200:CA200" si="3380">BZ$1*AA200</f>
        <v>6.283185307</v>
      </c>
      <c r="CA200" s="50">
        <f t="shared" si="3380"/>
        <v>0</v>
      </c>
      <c r="CB200" s="72">
        <f t="shared" si="75"/>
        <v>6.283185307</v>
      </c>
      <c r="CC200" s="72">
        <f t="shared" si="76"/>
        <v>0</v>
      </c>
      <c r="CD200" s="72">
        <f t="shared" si="77"/>
        <v>0</v>
      </c>
      <c r="CE200" s="73">
        <f t="shared" ref="CE200:CF200" si="3381">POWER(AE200,CE$1)</f>
        <v>17.90638813</v>
      </c>
      <c r="CF200" s="73">
        <f t="shared" si="3381"/>
        <v>35.67177123</v>
      </c>
      <c r="CG200" s="74">
        <f t="shared" si="79"/>
        <v>638.7525808</v>
      </c>
      <c r="CH200" s="75">
        <f t="shared" si="80"/>
        <v>-638.7525808</v>
      </c>
      <c r="CI200" s="75">
        <f t="shared" si="81"/>
        <v>0</v>
      </c>
      <c r="CJ200" s="75">
        <f t="shared" si="82"/>
        <v>3.141592654</v>
      </c>
      <c r="CK200" s="75">
        <f t="shared" si="83"/>
        <v>638.7525808</v>
      </c>
      <c r="CL200" s="50">
        <f t="shared" si="84"/>
        <v>0</v>
      </c>
      <c r="CM200" s="72">
        <f t="shared" si="85"/>
        <v>0</v>
      </c>
      <c r="CN200" s="72">
        <f t="shared" si="86"/>
        <v>0</v>
      </c>
      <c r="CO200" s="72">
        <f t="shared" si="87"/>
        <v>0</v>
      </c>
      <c r="CP200" s="73">
        <f t="shared" si="88"/>
        <v>213.0526847</v>
      </c>
      <c r="CQ200" s="74">
        <f t="shared" si="89"/>
        <v>213.0526847</v>
      </c>
      <c r="CR200" s="75">
        <f t="shared" si="90"/>
        <v>852.2107389</v>
      </c>
      <c r="CS200" s="75">
        <f t="shared" si="91"/>
        <v>0</v>
      </c>
      <c r="CT200" s="75">
        <f t="shared" si="92"/>
        <v>0</v>
      </c>
      <c r="CU200" s="75">
        <f t="shared" si="93"/>
        <v>852.2107389</v>
      </c>
      <c r="CV200" s="50">
        <f t="shared" si="94"/>
        <v>9.424777961</v>
      </c>
      <c r="CW200" s="50">
        <f t="shared" si="95"/>
        <v>0</v>
      </c>
      <c r="CX200" s="72">
        <f t="shared" si="96"/>
        <v>9.424777961</v>
      </c>
      <c r="CY200" s="72">
        <f t="shared" si="97"/>
        <v>3.141592654</v>
      </c>
      <c r="CZ200" s="72">
        <f t="shared" si="98"/>
        <v>3.141592654</v>
      </c>
      <c r="DA200" s="73">
        <f t="shared" si="99"/>
        <v>75.77256529</v>
      </c>
      <c r="DB200" s="73">
        <f t="shared" si="100"/>
        <v>0.07693095962</v>
      </c>
      <c r="DC200" s="74">
        <f t="shared" si="101"/>
        <v>5.829256161</v>
      </c>
      <c r="DD200" s="75">
        <f t="shared" si="102"/>
        <v>-23.31702464</v>
      </c>
      <c r="DE200" s="75">
        <f t="shared" si="103"/>
        <v>0</v>
      </c>
      <c r="DF200" s="75">
        <f t="shared" si="104"/>
        <v>3.141592654</v>
      </c>
      <c r="DG200" s="75">
        <f t="shared" si="105"/>
        <v>23.31702464</v>
      </c>
      <c r="DH200" s="50">
        <f t="shared" ref="DH200:DJ200" si="3382">DH$1*AA200</f>
        <v>3.141592654</v>
      </c>
      <c r="DI200" s="50">
        <f t="shared" si="3382"/>
        <v>0</v>
      </c>
      <c r="DJ200" s="50">
        <f t="shared" si="3382"/>
        <v>0</v>
      </c>
      <c r="DK200" s="72">
        <f t="shared" si="107"/>
        <v>3.141592654</v>
      </c>
      <c r="DL200" s="72">
        <f t="shared" si="108"/>
        <v>3.141592654</v>
      </c>
      <c r="DM200" s="72">
        <f t="shared" si="109"/>
        <v>3.141592654</v>
      </c>
      <c r="DN200" s="73">
        <f t="shared" ref="DN200:DP200" si="3383">POWER(AE200,DN$1)</f>
        <v>4.231594041</v>
      </c>
      <c r="DO200" s="73">
        <f t="shared" si="3383"/>
        <v>5.972584971</v>
      </c>
      <c r="DP200" s="73">
        <f t="shared" si="3383"/>
        <v>0.07693095962</v>
      </c>
      <c r="DQ200" s="74">
        <f t="shared" si="111"/>
        <v>1.944318837</v>
      </c>
      <c r="DR200" s="75">
        <f t="shared" si="112"/>
        <v>34.99773906</v>
      </c>
      <c r="DS200" s="75">
        <f t="shared" si="113"/>
        <v>0</v>
      </c>
      <c r="DT200" s="75">
        <f t="shared" si="114"/>
        <v>0</v>
      </c>
      <c r="DU200" s="75">
        <f t="shared" si="115"/>
        <v>34.99773906</v>
      </c>
      <c r="DV200" s="50">
        <f t="shared" si="116"/>
        <v>0</v>
      </c>
      <c r="DW200" s="72">
        <f t="shared" si="117"/>
        <v>0</v>
      </c>
      <c r="DX200" s="72">
        <f t="shared" si="118"/>
        <v>0</v>
      </c>
      <c r="DY200" s="72">
        <f t="shared" si="119"/>
        <v>0</v>
      </c>
      <c r="DZ200" s="73">
        <f t="shared" si="120"/>
        <v>0.005918372547</v>
      </c>
      <c r="EA200" s="74">
        <f t="shared" si="121"/>
        <v>0.005918372547</v>
      </c>
      <c r="EB200" s="75">
        <f t="shared" si="122"/>
        <v>0.1597960588</v>
      </c>
      <c r="EC200" s="75">
        <f t="shared" si="123"/>
        <v>0</v>
      </c>
      <c r="ED200" s="75">
        <f t="shared" si="124"/>
        <v>0</v>
      </c>
      <c r="EE200" s="75">
        <f t="shared" si="125"/>
        <v>0.1597960588</v>
      </c>
      <c r="EF200" s="76">
        <f t="shared" ref="EF200:EG200" si="3384">CH200+CR200+DD200+DR200+EB200</f>
        <v>225.2986685</v>
      </c>
      <c r="EG200" s="76">
        <f t="shared" si="3384"/>
        <v>0</v>
      </c>
      <c r="EH200" s="76">
        <f t="shared" si="127"/>
        <v>0</v>
      </c>
      <c r="EI200" s="77">
        <f t="shared" si="128"/>
        <v>225.2986685</v>
      </c>
      <c r="EJ200" s="50">
        <f t="shared" si="129"/>
        <v>0</v>
      </c>
      <c r="EK200" s="72">
        <f t="shared" si="130"/>
        <v>0</v>
      </c>
      <c r="EL200" s="72">
        <f t="shared" si="131"/>
        <v>0</v>
      </c>
      <c r="EM200" s="72">
        <f t="shared" si="132"/>
        <v>0</v>
      </c>
      <c r="EN200" s="73">
        <f t="shared" si="133"/>
        <v>15.00995232</v>
      </c>
      <c r="EO200" s="74">
        <f t="shared" si="134"/>
        <v>15.00995232</v>
      </c>
      <c r="EP200" s="75">
        <f t="shared" si="135"/>
        <v>77.99400009</v>
      </c>
      <c r="EQ200" s="75">
        <f t="shared" si="136"/>
        <v>0</v>
      </c>
      <c r="ER200" s="75">
        <f t="shared" si="137"/>
        <v>0</v>
      </c>
      <c r="ES200" s="75">
        <f t="shared" si="138"/>
        <v>77.99400009</v>
      </c>
      <c r="ET200" s="76">
        <f t="shared" ref="ET200:EU200" si="3385">BV200+EP200</f>
        <v>0.00000003766014345</v>
      </c>
      <c r="EU200" s="76">
        <f t="shared" si="3385"/>
        <v>0</v>
      </c>
      <c r="EV200" s="76">
        <f t="shared" si="140"/>
        <v>0.0000002402947092</v>
      </c>
      <c r="EW200" s="77">
        <f t="shared" si="141"/>
        <v>0.00000003766014345</v>
      </c>
      <c r="EX200" s="50">
        <f t="shared" si="142"/>
        <v>0.0000000800982364</v>
      </c>
      <c r="EY200" s="72">
        <f t="shared" si="143"/>
        <v>0.0000000800982364</v>
      </c>
      <c r="EZ200" s="72">
        <f t="shared" si="144"/>
        <v>0.0000000800982364</v>
      </c>
      <c r="FA200" s="72">
        <f t="shared" si="145"/>
        <v>0.0000000800982364</v>
      </c>
      <c r="FB200" s="73">
        <f t="shared" si="146"/>
        <v>0.003351922664</v>
      </c>
      <c r="FC200" s="74">
        <f t="shared" si="147"/>
        <v>0.003351922664</v>
      </c>
      <c r="FD200" s="75">
        <f t="shared" si="148"/>
        <v>0.0008868075938</v>
      </c>
      <c r="FE200" s="75">
        <f t="shared" si="149"/>
        <v>0</v>
      </c>
      <c r="FF200" s="75">
        <f t="shared" si="150"/>
        <v>0.0000000800982364</v>
      </c>
      <c r="FG200" s="75">
        <f t="shared" si="151"/>
        <v>0.0008868075938</v>
      </c>
      <c r="FH200" s="50">
        <f t="shared" si="152"/>
        <v>6.283185307</v>
      </c>
      <c r="FI200" s="72">
        <f t="shared" si="153"/>
        <v>6.283185307</v>
      </c>
      <c r="FJ200" s="72">
        <f t="shared" si="154"/>
        <v>0</v>
      </c>
      <c r="FK200" s="72">
        <f t="shared" si="155"/>
        <v>0</v>
      </c>
      <c r="FL200" s="73">
        <f t="shared" si="156"/>
        <v>17.90638813</v>
      </c>
      <c r="FM200" s="74">
        <f t="shared" si="157"/>
        <v>17.90638813</v>
      </c>
      <c r="FN200" s="75">
        <f t="shared" si="158"/>
        <v>-17.90638813</v>
      </c>
      <c r="FO200" s="75">
        <f t="shared" si="159"/>
        <v>0</v>
      </c>
      <c r="FP200" s="75">
        <f t="shared" si="160"/>
        <v>3.141592654</v>
      </c>
      <c r="FQ200" s="75">
        <f t="shared" si="161"/>
        <v>17.90638813</v>
      </c>
      <c r="FR200" s="76">
        <f t="shared" si="162"/>
        <v>0.01136678428</v>
      </c>
      <c r="FS200" s="76">
        <f t="shared" si="163"/>
        <v>0</v>
      </c>
      <c r="FT200" s="76">
        <f t="shared" si="164"/>
        <v>0</v>
      </c>
      <c r="FU200" s="77">
        <f t="shared" si="165"/>
        <v>0.01136678428</v>
      </c>
      <c r="FV200" s="50">
        <f t="shared" si="166"/>
        <v>0</v>
      </c>
      <c r="FW200" s="50">
        <f t="shared" si="167"/>
        <v>-0.0000000800982364</v>
      </c>
      <c r="FX200" s="72">
        <f t="shared" si="168"/>
        <v>-0.0000000800982364</v>
      </c>
      <c r="FY200" s="72">
        <f t="shared" si="169"/>
        <v>-0.0000000800982364</v>
      </c>
      <c r="FZ200" s="72">
        <f t="shared" si="170"/>
        <v>-0.0000000800982364</v>
      </c>
      <c r="GA200" s="73">
        <f t="shared" si="171"/>
        <v>0.01136678428</v>
      </c>
      <c r="GB200" s="73">
        <f t="shared" si="172"/>
        <v>1127.640321</v>
      </c>
      <c r="GC200" s="74">
        <f t="shared" si="173"/>
        <v>12.81764428</v>
      </c>
      <c r="GD200" s="75">
        <f t="shared" si="174"/>
        <v>1.424182698</v>
      </c>
      <c r="GE200" s="75">
        <f t="shared" si="175"/>
        <v>-0.0000001140745224</v>
      </c>
      <c r="GF200" s="75">
        <f t="shared" si="176"/>
        <v>-0.0000000800982364</v>
      </c>
      <c r="GG200" s="75">
        <f t="shared" si="177"/>
        <v>1.424182698</v>
      </c>
      <c r="GH200" s="78">
        <f t="shared" si="178"/>
        <v>-0.5</v>
      </c>
      <c r="GI200" s="78">
        <f t="shared" si="179"/>
        <v>-0.8660254038</v>
      </c>
      <c r="GJ200" s="78">
        <f t="shared" si="180"/>
        <v>-2.094395102</v>
      </c>
      <c r="GK200" s="78">
        <f t="shared" si="181"/>
        <v>1</v>
      </c>
      <c r="GL200" s="79">
        <f t="shared" si="182"/>
        <v>-0.5</v>
      </c>
      <c r="GM200" s="79">
        <f t="shared" si="183"/>
        <v>0.8660254038</v>
      </c>
      <c r="GN200" s="79">
        <f t="shared" si="184"/>
        <v>2.094395102</v>
      </c>
      <c r="GO200" s="79">
        <f t="shared" si="185"/>
        <v>1</v>
      </c>
      <c r="GP200" s="50">
        <f t="shared" si="186"/>
        <v>-2.094395102</v>
      </c>
      <c r="GQ200" s="50">
        <f t="shared" si="187"/>
        <v>0.0000000800982364</v>
      </c>
      <c r="GR200" s="72">
        <f t="shared" si="188"/>
        <v>-2.094395022</v>
      </c>
      <c r="GS200" s="72">
        <f t="shared" si="189"/>
        <v>-2.094395022</v>
      </c>
      <c r="GT200" s="72">
        <f t="shared" si="190"/>
        <v>-2.094395022</v>
      </c>
      <c r="GU200" s="73">
        <f t="shared" si="191"/>
        <v>1</v>
      </c>
      <c r="GV200" s="73">
        <f t="shared" si="192"/>
        <v>0.0008868075938</v>
      </c>
      <c r="GW200" s="74">
        <f t="shared" si="193"/>
        <v>0.0008868075938</v>
      </c>
      <c r="GX200" s="75">
        <f t="shared" si="194"/>
        <v>-0.0004434037354</v>
      </c>
      <c r="GY200" s="75">
        <f t="shared" si="195"/>
        <v>-0.00076799794</v>
      </c>
      <c r="GZ200" s="75">
        <f t="shared" si="196"/>
        <v>-2.094395022</v>
      </c>
      <c r="HA200" s="75">
        <f t="shared" si="197"/>
        <v>0.0008868075938</v>
      </c>
      <c r="HB200" s="50">
        <f t="shared" si="198"/>
        <v>2.094395102</v>
      </c>
      <c r="HC200" s="50">
        <f t="shared" si="199"/>
        <v>-0.0000000800982364</v>
      </c>
      <c r="HD200" s="72">
        <f t="shared" si="200"/>
        <v>2.094395022</v>
      </c>
      <c r="HE200" s="72">
        <f t="shared" si="201"/>
        <v>2.094395022</v>
      </c>
      <c r="HF200" s="72">
        <f t="shared" si="202"/>
        <v>2.094395022</v>
      </c>
      <c r="HG200" s="73">
        <f t="shared" si="203"/>
        <v>1</v>
      </c>
      <c r="HH200" s="73">
        <f t="shared" si="204"/>
        <v>1.424182698</v>
      </c>
      <c r="HI200" s="74">
        <f t="shared" si="205"/>
        <v>1.424182698</v>
      </c>
      <c r="HJ200" s="75">
        <f t="shared" si="206"/>
        <v>-0.71209125</v>
      </c>
      <c r="HK200" s="75">
        <f t="shared" si="207"/>
        <v>1.233378453</v>
      </c>
      <c r="HL200" s="75">
        <f t="shared" si="208"/>
        <v>2.094395022</v>
      </c>
      <c r="HM200" s="75">
        <f t="shared" si="209"/>
        <v>1.424182698</v>
      </c>
      <c r="HN200" s="50">
        <f t="shared" si="210"/>
        <v>2.094395102</v>
      </c>
      <c r="HO200" s="50">
        <f t="shared" si="211"/>
        <v>0.0000000800982364</v>
      </c>
      <c r="HP200" s="72">
        <f t="shared" si="212"/>
        <v>2.094395182</v>
      </c>
      <c r="HQ200" s="72">
        <f t="shared" si="213"/>
        <v>2.094395182</v>
      </c>
      <c r="HR200" s="72">
        <f t="shared" si="214"/>
        <v>2.094395182</v>
      </c>
      <c r="HS200" s="73">
        <f t="shared" si="215"/>
        <v>1</v>
      </c>
      <c r="HT200" s="73">
        <f t="shared" si="216"/>
        <v>0.0008868075938</v>
      </c>
      <c r="HU200" s="74">
        <f t="shared" si="217"/>
        <v>0.0008868075938</v>
      </c>
      <c r="HV200" s="75">
        <f t="shared" si="218"/>
        <v>-0.0004434038584</v>
      </c>
      <c r="HW200" s="75">
        <f t="shared" si="219"/>
        <v>0.000767997869</v>
      </c>
      <c r="HX200" s="75">
        <f t="shared" si="220"/>
        <v>2.094395182</v>
      </c>
      <c r="HY200" s="75">
        <f t="shared" si="221"/>
        <v>0.0008868075938</v>
      </c>
      <c r="HZ200" s="50">
        <f t="shared" si="222"/>
        <v>-2.094395102</v>
      </c>
      <c r="IA200" s="50">
        <f t="shared" si="223"/>
        <v>-0.0000000800982364</v>
      </c>
      <c r="IB200" s="72">
        <f t="shared" si="224"/>
        <v>-2.094395182</v>
      </c>
      <c r="IC200" s="72">
        <f t="shared" si="225"/>
        <v>-2.094395182</v>
      </c>
      <c r="ID200" s="72">
        <f t="shared" si="226"/>
        <v>-2.094395182</v>
      </c>
      <c r="IE200" s="73">
        <f t="shared" si="227"/>
        <v>1</v>
      </c>
      <c r="IF200" s="73">
        <f t="shared" si="228"/>
        <v>1.424182698</v>
      </c>
      <c r="IG200" s="74">
        <f t="shared" si="229"/>
        <v>1.424182698</v>
      </c>
      <c r="IH200" s="75">
        <f t="shared" si="230"/>
        <v>-0.7120914476</v>
      </c>
      <c r="II200" s="75">
        <f t="shared" si="231"/>
        <v>-1.233378339</v>
      </c>
      <c r="IJ200" s="75">
        <f t="shared" si="232"/>
        <v>-2.094395182</v>
      </c>
      <c r="IK200" s="75">
        <f t="shared" si="233"/>
        <v>1.424182698</v>
      </c>
    </row>
    <row r="201" ht="12.75" customHeight="1">
      <c r="A201" s="80">
        <f>'Cubic Input'!P205</f>
        <v>0.1421007032</v>
      </c>
      <c r="B201" s="80">
        <f>'Cubic Input'!Q205</f>
        <v>-0.5720524731</v>
      </c>
      <c r="C201" s="80">
        <f>'Cubic Input'!R205</f>
        <v>0.8490651183</v>
      </c>
      <c r="D201" s="80">
        <f>'Cubic Input'!S205</f>
        <v>-0.01276527522</v>
      </c>
      <c r="E201" s="80">
        <f t="shared" ref="E201:H201" si="3386">0</f>
        <v>0</v>
      </c>
      <c r="F201" s="80">
        <f t="shared" si="3386"/>
        <v>0</v>
      </c>
      <c r="G201" s="80">
        <f t="shared" si="3386"/>
        <v>0</v>
      </c>
      <c r="H201" s="81">
        <f t="shared" si="3386"/>
        <v>0</v>
      </c>
      <c r="I201" s="65">
        <f>'Cubic Input'!M205</f>
        <v>0.01871178682</v>
      </c>
      <c r="J201" s="66">
        <f t="shared" si="27"/>
        <v>0.01518936424</v>
      </c>
      <c r="K201" s="66">
        <f t="shared" si="28"/>
        <v>2.005247128</v>
      </c>
      <c r="L201" s="67">
        <f t="shared" si="29"/>
        <v>0.01518936424</v>
      </c>
      <c r="M201" s="67">
        <f t="shared" si="30"/>
        <v>0</v>
      </c>
      <c r="N201" s="68">
        <f t="shared" si="31"/>
        <v>2.005247128</v>
      </c>
      <c r="O201" s="68">
        <f t="shared" si="32"/>
        <v>-1.37592206</v>
      </c>
      <c r="P201" s="69">
        <f t="shared" si="33"/>
        <v>2.005247128</v>
      </c>
      <c r="Q201" s="69">
        <f t="shared" si="34"/>
        <v>1.37592206</v>
      </c>
      <c r="R201" s="70">
        <f t="shared" ref="R201:U201" si="3387">ATAN2(A201,E201)</f>
        <v>0</v>
      </c>
      <c r="S201" s="70">
        <f t="shared" si="3387"/>
        <v>3.141592654</v>
      </c>
      <c r="T201" s="70">
        <f t="shared" si="3387"/>
        <v>0</v>
      </c>
      <c r="U201" s="70">
        <f t="shared" si="3387"/>
        <v>3.141592654</v>
      </c>
      <c r="V201" s="70">
        <f t="shared" ref="V201:Y201" si="3388">SQRT(POWER(A201,2)+POWER(E201,2))</f>
        <v>0.1421007032</v>
      </c>
      <c r="W201" s="70">
        <f t="shared" si="3388"/>
        <v>0.5720524731</v>
      </c>
      <c r="X201" s="70">
        <f t="shared" si="3388"/>
        <v>0.8490651183</v>
      </c>
      <c r="Y201" s="70">
        <f t="shared" si="3388"/>
        <v>0.01276527522</v>
      </c>
      <c r="Z201" s="71">
        <f t="shared" ref="Z201:AC201" si="3389">R201-$R201</f>
        <v>0</v>
      </c>
      <c r="AA201" s="71">
        <f t="shared" si="3389"/>
        <v>3.141592654</v>
      </c>
      <c r="AB201" s="71">
        <f t="shared" si="3389"/>
        <v>0</v>
      </c>
      <c r="AC201" s="71">
        <f t="shared" si="3389"/>
        <v>3.141592654</v>
      </c>
      <c r="AD201" s="71">
        <f t="shared" ref="AD201:AG201" si="3390">V201/$V201</f>
        <v>1</v>
      </c>
      <c r="AE201" s="71">
        <f t="shared" si="3390"/>
        <v>4.02568362</v>
      </c>
      <c r="AF201" s="71">
        <f t="shared" si="3390"/>
        <v>5.975094419</v>
      </c>
      <c r="AG201" s="71">
        <f t="shared" si="3390"/>
        <v>0.08983259713</v>
      </c>
      <c r="AH201" s="80">
        <f t="shared" ref="AH201:AK201" si="3391">AD201*COS(Z201)</f>
        <v>1</v>
      </c>
      <c r="AI201" s="80">
        <f t="shared" si="3391"/>
        <v>-4.02568362</v>
      </c>
      <c r="AJ201" s="80">
        <f t="shared" si="3391"/>
        <v>5.975094419</v>
      </c>
      <c r="AK201" s="80">
        <f t="shared" si="3391"/>
        <v>-0.08983259713</v>
      </c>
      <c r="AL201" s="80">
        <f t="shared" ref="AL201:AO201" si="3392">AD201*SIN(Z201)</f>
        <v>0</v>
      </c>
      <c r="AM201" s="80">
        <f t="shared" si="3392"/>
        <v>0</v>
      </c>
      <c r="AN201" s="80">
        <f t="shared" si="3392"/>
        <v>0</v>
      </c>
      <c r="AO201" s="80">
        <f t="shared" si="3392"/>
        <v>0</v>
      </c>
      <c r="AP201" s="50">
        <f t="shared" si="41"/>
        <v>9.424777961</v>
      </c>
      <c r="AQ201" s="72">
        <f t="shared" si="42"/>
        <v>9.424777961</v>
      </c>
      <c r="AR201" s="72">
        <f t="shared" si="43"/>
        <v>3.141592654</v>
      </c>
      <c r="AS201" s="72">
        <f t="shared" si="44"/>
        <v>3.141592654</v>
      </c>
      <c r="AT201" s="73">
        <f t="shared" si="45"/>
        <v>65.24074651</v>
      </c>
      <c r="AU201" s="74">
        <f t="shared" si="46"/>
        <v>65.24074651</v>
      </c>
      <c r="AV201" s="75">
        <f t="shared" si="47"/>
        <v>130.481493</v>
      </c>
      <c r="AW201" s="75">
        <f t="shared" si="48"/>
        <v>0</v>
      </c>
      <c r="AX201" s="75">
        <f t="shared" si="49"/>
        <v>0</v>
      </c>
      <c r="AY201" s="75">
        <f t="shared" si="50"/>
        <v>130.481493</v>
      </c>
      <c r="AZ201" s="50">
        <f t="shared" ref="AZ201:BA201" si="3393">AZ$1*AA201</f>
        <v>3.141592654</v>
      </c>
      <c r="BA201" s="50">
        <f t="shared" si="3393"/>
        <v>0</v>
      </c>
      <c r="BB201" s="72">
        <f t="shared" si="52"/>
        <v>3.141592654</v>
      </c>
      <c r="BC201" s="72">
        <f t="shared" si="53"/>
        <v>3.141592654</v>
      </c>
      <c r="BD201" s="72">
        <f t="shared" si="54"/>
        <v>3.141592654</v>
      </c>
      <c r="BE201" s="73">
        <f t="shared" ref="BE201:BF201" si="3394">POWER(AE201,BE$1)</f>
        <v>4.02568362</v>
      </c>
      <c r="BF201" s="73">
        <f t="shared" si="3394"/>
        <v>5.975094419</v>
      </c>
      <c r="BG201" s="74">
        <f t="shared" si="56"/>
        <v>24.05383973</v>
      </c>
      <c r="BH201" s="75">
        <f t="shared" si="57"/>
        <v>-216.4845576</v>
      </c>
      <c r="BI201" s="75">
        <f t="shared" si="58"/>
        <v>0</v>
      </c>
      <c r="BJ201" s="75">
        <f t="shared" si="59"/>
        <v>3.141592654</v>
      </c>
      <c r="BK201" s="75">
        <f t="shared" si="60"/>
        <v>216.4845576</v>
      </c>
      <c r="BL201" s="50">
        <f t="shared" si="61"/>
        <v>3.141592654</v>
      </c>
      <c r="BM201" s="72">
        <f t="shared" si="62"/>
        <v>3.141592654</v>
      </c>
      <c r="BN201" s="72">
        <f t="shared" si="63"/>
        <v>3.141592654</v>
      </c>
      <c r="BO201" s="72">
        <f t="shared" si="64"/>
        <v>3.141592654</v>
      </c>
      <c r="BP201" s="73">
        <f t="shared" si="65"/>
        <v>0.08983259713</v>
      </c>
      <c r="BQ201" s="74">
        <f t="shared" si="66"/>
        <v>0.08983259713</v>
      </c>
      <c r="BR201" s="75">
        <f t="shared" si="67"/>
        <v>2.425480123</v>
      </c>
      <c r="BS201" s="75">
        <f t="shared" si="68"/>
        <v>0</v>
      </c>
      <c r="BT201" s="75">
        <f t="shared" si="69"/>
        <v>0</v>
      </c>
      <c r="BU201" s="75">
        <f t="shared" si="70"/>
        <v>2.425480123</v>
      </c>
      <c r="BV201" s="76">
        <f t="shared" ref="BV201:BW201" si="3395">AV201+BH201+BR201</f>
        <v>-83.57758445</v>
      </c>
      <c r="BW201" s="76">
        <f t="shared" si="3395"/>
        <v>0</v>
      </c>
      <c r="BX201" s="76">
        <f t="shared" si="72"/>
        <v>3.141592654</v>
      </c>
      <c r="BY201" s="77">
        <f t="shared" si="73"/>
        <v>83.57758445</v>
      </c>
      <c r="BZ201" s="50">
        <f t="shared" ref="BZ201:CA201" si="3396">BZ$1*AA201</f>
        <v>6.283185307</v>
      </c>
      <c r="CA201" s="50">
        <f t="shared" si="3396"/>
        <v>0</v>
      </c>
      <c r="CB201" s="72">
        <f t="shared" si="75"/>
        <v>6.283185307</v>
      </c>
      <c r="CC201" s="72">
        <f t="shared" si="76"/>
        <v>0</v>
      </c>
      <c r="CD201" s="72">
        <f t="shared" si="77"/>
        <v>0</v>
      </c>
      <c r="CE201" s="73">
        <f t="shared" ref="CE201:CF201" si="3397">POWER(AE201,CE$1)</f>
        <v>16.20612861</v>
      </c>
      <c r="CF201" s="73">
        <f t="shared" si="3397"/>
        <v>35.70175331</v>
      </c>
      <c r="CG201" s="74">
        <f t="shared" si="79"/>
        <v>578.5872058</v>
      </c>
      <c r="CH201" s="75">
        <f t="shared" si="80"/>
        <v>-578.5872058</v>
      </c>
      <c r="CI201" s="75">
        <f t="shared" si="81"/>
        <v>0</v>
      </c>
      <c r="CJ201" s="75">
        <f t="shared" si="82"/>
        <v>3.141592654</v>
      </c>
      <c r="CK201" s="75">
        <f t="shared" si="83"/>
        <v>578.5872058</v>
      </c>
      <c r="CL201" s="50">
        <f t="shared" si="84"/>
        <v>0</v>
      </c>
      <c r="CM201" s="72">
        <f t="shared" si="85"/>
        <v>0</v>
      </c>
      <c r="CN201" s="72">
        <f t="shared" si="86"/>
        <v>0</v>
      </c>
      <c r="CO201" s="72">
        <f t="shared" si="87"/>
        <v>0</v>
      </c>
      <c r="CP201" s="73">
        <f t="shared" si="88"/>
        <v>213.3213469</v>
      </c>
      <c r="CQ201" s="74">
        <f t="shared" si="89"/>
        <v>213.3213469</v>
      </c>
      <c r="CR201" s="75">
        <f t="shared" si="90"/>
        <v>853.2853878</v>
      </c>
      <c r="CS201" s="75">
        <f t="shared" si="91"/>
        <v>0</v>
      </c>
      <c r="CT201" s="75">
        <f t="shared" si="92"/>
        <v>0</v>
      </c>
      <c r="CU201" s="75">
        <f t="shared" si="93"/>
        <v>853.2853878</v>
      </c>
      <c r="CV201" s="50">
        <f t="shared" si="94"/>
        <v>9.424777961</v>
      </c>
      <c r="CW201" s="50">
        <f t="shared" si="95"/>
        <v>3.141592654</v>
      </c>
      <c r="CX201" s="72">
        <f t="shared" si="96"/>
        <v>12.56637061</v>
      </c>
      <c r="CY201" s="72">
        <f t="shared" si="97"/>
        <v>0</v>
      </c>
      <c r="CZ201" s="72">
        <f t="shared" si="98"/>
        <v>0</v>
      </c>
      <c r="DA201" s="73">
        <f t="shared" si="99"/>
        <v>65.24074651</v>
      </c>
      <c r="DB201" s="73">
        <f t="shared" si="100"/>
        <v>0.08983259713</v>
      </c>
      <c r="DC201" s="74">
        <f t="shared" si="101"/>
        <v>5.860745697</v>
      </c>
      <c r="DD201" s="75">
        <f t="shared" si="102"/>
        <v>23.44298279</v>
      </c>
      <c r="DE201" s="75">
        <f t="shared" si="103"/>
        <v>0</v>
      </c>
      <c r="DF201" s="75">
        <f t="shared" si="104"/>
        <v>0</v>
      </c>
      <c r="DG201" s="75">
        <f t="shared" si="105"/>
        <v>23.44298279</v>
      </c>
      <c r="DH201" s="50">
        <f t="shared" ref="DH201:DJ201" si="3398">DH$1*AA201</f>
        <v>3.141592654</v>
      </c>
      <c r="DI201" s="50">
        <f t="shared" si="3398"/>
        <v>0</v>
      </c>
      <c r="DJ201" s="50">
        <f t="shared" si="3398"/>
        <v>3.141592654</v>
      </c>
      <c r="DK201" s="72">
        <f t="shared" si="107"/>
        <v>6.283185307</v>
      </c>
      <c r="DL201" s="72">
        <f t="shared" si="108"/>
        <v>0</v>
      </c>
      <c r="DM201" s="72">
        <f t="shared" si="109"/>
        <v>0</v>
      </c>
      <c r="DN201" s="73">
        <f t="shared" ref="DN201:DP201" si="3399">POWER(AE201,DN$1)</f>
        <v>4.02568362</v>
      </c>
      <c r="DO201" s="73">
        <f t="shared" si="3399"/>
        <v>5.975094419</v>
      </c>
      <c r="DP201" s="73">
        <f t="shared" si="3399"/>
        <v>0.08983259713</v>
      </c>
      <c r="DQ201" s="74">
        <f t="shared" si="111"/>
        <v>2.160818894</v>
      </c>
      <c r="DR201" s="75">
        <f t="shared" si="112"/>
        <v>-38.89474009</v>
      </c>
      <c r="DS201" s="75">
        <f t="shared" si="113"/>
        <v>0</v>
      </c>
      <c r="DT201" s="75">
        <f t="shared" si="114"/>
        <v>3.141592654</v>
      </c>
      <c r="DU201" s="75">
        <f t="shared" si="115"/>
        <v>38.89474009</v>
      </c>
      <c r="DV201" s="50">
        <f t="shared" si="116"/>
        <v>6.283185307</v>
      </c>
      <c r="DW201" s="72">
        <f t="shared" si="117"/>
        <v>6.283185307</v>
      </c>
      <c r="DX201" s="72">
        <f t="shared" si="118"/>
        <v>0</v>
      </c>
      <c r="DY201" s="72">
        <f t="shared" si="119"/>
        <v>0</v>
      </c>
      <c r="DZ201" s="73">
        <f t="shared" si="120"/>
        <v>0.008069895508</v>
      </c>
      <c r="EA201" s="74">
        <f t="shared" si="121"/>
        <v>0.008069895508</v>
      </c>
      <c r="EB201" s="75">
        <f t="shared" si="122"/>
        <v>0.2178871787</v>
      </c>
      <c r="EC201" s="75">
        <f t="shared" si="123"/>
        <v>0</v>
      </c>
      <c r="ED201" s="75">
        <f t="shared" si="124"/>
        <v>0</v>
      </c>
      <c r="EE201" s="75">
        <f t="shared" si="125"/>
        <v>0.2178871787</v>
      </c>
      <c r="EF201" s="76">
        <f t="shared" ref="EF201:EG201" si="3400">CH201+CR201+DD201+DR201+EB201</f>
        <v>259.4643118</v>
      </c>
      <c r="EG201" s="76">
        <f t="shared" si="3400"/>
        <v>0</v>
      </c>
      <c r="EH201" s="76">
        <f t="shared" si="127"/>
        <v>0</v>
      </c>
      <c r="EI201" s="77">
        <f t="shared" si="128"/>
        <v>259.4643118</v>
      </c>
      <c r="EJ201" s="50">
        <f t="shared" si="129"/>
        <v>0</v>
      </c>
      <c r="EK201" s="72">
        <f t="shared" si="130"/>
        <v>0</v>
      </c>
      <c r="EL201" s="72">
        <f t="shared" si="131"/>
        <v>0</v>
      </c>
      <c r="EM201" s="72">
        <f t="shared" si="132"/>
        <v>0</v>
      </c>
      <c r="EN201" s="73">
        <f t="shared" si="133"/>
        <v>16.10789595</v>
      </c>
      <c r="EO201" s="74">
        <f t="shared" si="134"/>
        <v>16.10789595</v>
      </c>
      <c r="EP201" s="75">
        <f t="shared" si="135"/>
        <v>83.69908254</v>
      </c>
      <c r="EQ201" s="75">
        <f t="shared" si="136"/>
        <v>0</v>
      </c>
      <c r="ER201" s="75">
        <f t="shared" si="137"/>
        <v>0</v>
      </c>
      <c r="ES201" s="75">
        <f t="shared" si="138"/>
        <v>83.69908254</v>
      </c>
      <c r="ET201" s="76">
        <f t="shared" ref="ET201:EU201" si="3401">BV201+EP201</f>
        <v>0.1214980922</v>
      </c>
      <c r="EU201" s="76">
        <f t="shared" si="3401"/>
        <v>0</v>
      </c>
      <c r="EV201" s="76">
        <f t="shared" si="140"/>
        <v>0</v>
      </c>
      <c r="EW201" s="77">
        <f t="shared" si="141"/>
        <v>0.1214980922</v>
      </c>
      <c r="EX201" s="50">
        <f t="shared" si="142"/>
        <v>0</v>
      </c>
      <c r="EY201" s="72">
        <f t="shared" si="143"/>
        <v>0</v>
      </c>
      <c r="EZ201" s="72">
        <f t="shared" si="144"/>
        <v>0</v>
      </c>
      <c r="FA201" s="72">
        <f t="shared" si="145"/>
        <v>0</v>
      </c>
      <c r="FB201" s="73">
        <f t="shared" si="146"/>
        <v>0.495286495</v>
      </c>
      <c r="FC201" s="74">
        <f t="shared" si="147"/>
        <v>0.495286495</v>
      </c>
      <c r="FD201" s="75">
        <f t="shared" si="148"/>
        <v>0.1310363839</v>
      </c>
      <c r="FE201" s="75">
        <f t="shared" si="149"/>
        <v>0</v>
      </c>
      <c r="FF201" s="75">
        <f t="shared" si="150"/>
        <v>0</v>
      </c>
      <c r="FG201" s="75">
        <f t="shared" si="151"/>
        <v>0.1310363839</v>
      </c>
      <c r="FH201" s="50">
        <f t="shared" si="152"/>
        <v>6.283185307</v>
      </c>
      <c r="FI201" s="72">
        <f t="shared" si="153"/>
        <v>6.283185307</v>
      </c>
      <c r="FJ201" s="72">
        <f t="shared" si="154"/>
        <v>0</v>
      </c>
      <c r="FK201" s="72">
        <f t="shared" si="155"/>
        <v>0</v>
      </c>
      <c r="FL201" s="73">
        <f t="shared" si="156"/>
        <v>16.20612861</v>
      </c>
      <c r="FM201" s="74">
        <f t="shared" si="157"/>
        <v>16.20612861</v>
      </c>
      <c r="FN201" s="75">
        <f t="shared" si="158"/>
        <v>-16.20612861</v>
      </c>
      <c r="FO201" s="75">
        <f t="shared" si="159"/>
        <v>0</v>
      </c>
      <c r="FP201" s="75">
        <f t="shared" si="160"/>
        <v>3.141592654</v>
      </c>
      <c r="FQ201" s="75">
        <f t="shared" si="161"/>
        <v>16.20612861</v>
      </c>
      <c r="FR201" s="76">
        <f t="shared" si="162"/>
        <v>1.719154643</v>
      </c>
      <c r="FS201" s="76">
        <f t="shared" si="163"/>
        <v>0</v>
      </c>
      <c r="FT201" s="76">
        <f t="shared" si="164"/>
        <v>0</v>
      </c>
      <c r="FU201" s="77">
        <f t="shared" si="165"/>
        <v>1.719154643</v>
      </c>
      <c r="FV201" s="50">
        <f t="shared" si="166"/>
        <v>0</v>
      </c>
      <c r="FW201" s="50">
        <f t="shared" si="167"/>
        <v>0</v>
      </c>
      <c r="FX201" s="72">
        <f t="shared" si="168"/>
        <v>0</v>
      </c>
      <c r="FY201" s="72">
        <f t="shared" si="169"/>
        <v>0</v>
      </c>
      <c r="FZ201" s="72">
        <f t="shared" si="170"/>
        <v>0</v>
      </c>
      <c r="GA201" s="73">
        <f t="shared" si="171"/>
        <v>1.719154643</v>
      </c>
      <c r="GB201" s="73">
        <f t="shared" si="172"/>
        <v>7.631468227</v>
      </c>
      <c r="GC201" s="74">
        <f t="shared" si="173"/>
        <v>13.11967404</v>
      </c>
      <c r="GD201" s="75">
        <f t="shared" si="174"/>
        <v>1.45774156</v>
      </c>
      <c r="GE201" s="75">
        <f t="shared" si="175"/>
        <v>0</v>
      </c>
      <c r="GF201" s="75">
        <f t="shared" si="176"/>
        <v>0</v>
      </c>
      <c r="GG201" s="75">
        <f t="shared" si="177"/>
        <v>1.45774156</v>
      </c>
      <c r="GH201" s="78">
        <f t="shared" si="178"/>
        <v>-0.5</v>
      </c>
      <c r="GI201" s="78">
        <f t="shared" si="179"/>
        <v>-0.8660254038</v>
      </c>
      <c r="GJ201" s="78">
        <f t="shared" si="180"/>
        <v>-2.094395102</v>
      </c>
      <c r="GK201" s="78">
        <f t="shared" si="181"/>
        <v>1</v>
      </c>
      <c r="GL201" s="79">
        <f t="shared" si="182"/>
        <v>-0.5</v>
      </c>
      <c r="GM201" s="79">
        <f t="shared" si="183"/>
        <v>0.8660254038</v>
      </c>
      <c r="GN201" s="79">
        <f t="shared" si="184"/>
        <v>2.094395102</v>
      </c>
      <c r="GO201" s="79">
        <f t="shared" si="185"/>
        <v>1</v>
      </c>
      <c r="GP201" s="50">
        <f t="shared" si="186"/>
        <v>-2.094395102</v>
      </c>
      <c r="GQ201" s="50">
        <f t="shared" si="187"/>
        <v>0</v>
      </c>
      <c r="GR201" s="72">
        <f t="shared" si="188"/>
        <v>-2.094395102</v>
      </c>
      <c r="GS201" s="72">
        <f t="shared" si="189"/>
        <v>-2.094395102</v>
      </c>
      <c r="GT201" s="72">
        <f t="shared" si="190"/>
        <v>-2.094395102</v>
      </c>
      <c r="GU201" s="73">
        <f t="shared" si="191"/>
        <v>1</v>
      </c>
      <c r="GV201" s="73">
        <f t="shared" si="192"/>
        <v>0.1310363839</v>
      </c>
      <c r="GW201" s="74">
        <f t="shared" si="193"/>
        <v>0.1310363839</v>
      </c>
      <c r="GX201" s="75">
        <f t="shared" si="194"/>
        <v>-0.06551819193</v>
      </c>
      <c r="GY201" s="75">
        <f t="shared" si="195"/>
        <v>-0.1134808372</v>
      </c>
      <c r="GZ201" s="75">
        <f t="shared" si="196"/>
        <v>-2.094395102</v>
      </c>
      <c r="HA201" s="75">
        <f t="shared" si="197"/>
        <v>0.1310363839</v>
      </c>
      <c r="HB201" s="50">
        <f t="shared" si="198"/>
        <v>2.094395102</v>
      </c>
      <c r="HC201" s="50">
        <f t="shared" si="199"/>
        <v>0</v>
      </c>
      <c r="HD201" s="72">
        <f t="shared" si="200"/>
        <v>2.094395102</v>
      </c>
      <c r="HE201" s="72">
        <f t="shared" si="201"/>
        <v>2.094395102</v>
      </c>
      <c r="HF201" s="72">
        <f t="shared" si="202"/>
        <v>2.094395102</v>
      </c>
      <c r="HG201" s="73">
        <f t="shared" si="203"/>
        <v>1</v>
      </c>
      <c r="HH201" s="73">
        <f t="shared" si="204"/>
        <v>1.45774156</v>
      </c>
      <c r="HI201" s="74">
        <f t="shared" si="205"/>
        <v>1.45774156</v>
      </c>
      <c r="HJ201" s="75">
        <f t="shared" si="206"/>
        <v>-0.7288707799</v>
      </c>
      <c r="HK201" s="75">
        <f t="shared" si="207"/>
        <v>1.262441223</v>
      </c>
      <c r="HL201" s="75">
        <f t="shared" si="208"/>
        <v>2.094395102</v>
      </c>
      <c r="HM201" s="75">
        <f t="shared" si="209"/>
        <v>1.45774156</v>
      </c>
      <c r="HN201" s="50">
        <f t="shared" si="210"/>
        <v>2.094395102</v>
      </c>
      <c r="HO201" s="50">
        <f t="shared" si="211"/>
        <v>0</v>
      </c>
      <c r="HP201" s="72">
        <f t="shared" si="212"/>
        <v>2.094395102</v>
      </c>
      <c r="HQ201" s="72">
        <f t="shared" si="213"/>
        <v>2.094395102</v>
      </c>
      <c r="HR201" s="72">
        <f t="shared" si="214"/>
        <v>2.094395102</v>
      </c>
      <c r="HS201" s="73">
        <f t="shared" si="215"/>
        <v>1</v>
      </c>
      <c r="HT201" s="73">
        <f t="shared" si="216"/>
        <v>0.1310363839</v>
      </c>
      <c r="HU201" s="74">
        <f t="shared" si="217"/>
        <v>0.1310363839</v>
      </c>
      <c r="HV201" s="75">
        <f t="shared" si="218"/>
        <v>-0.06551819193</v>
      </c>
      <c r="HW201" s="75">
        <f t="shared" si="219"/>
        <v>0.1134808372</v>
      </c>
      <c r="HX201" s="75">
        <f t="shared" si="220"/>
        <v>2.094395102</v>
      </c>
      <c r="HY201" s="75">
        <f t="shared" si="221"/>
        <v>0.1310363839</v>
      </c>
      <c r="HZ201" s="50">
        <f t="shared" si="222"/>
        <v>-2.094395102</v>
      </c>
      <c r="IA201" s="50">
        <f t="shared" si="223"/>
        <v>0</v>
      </c>
      <c r="IB201" s="72">
        <f t="shared" si="224"/>
        <v>-2.094395102</v>
      </c>
      <c r="IC201" s="72">
        <f t="shared" si="225"/>
        <v>-2.094395102</v>
      </c>
      <c r="ID201" s="72">
        <f t="shared" si="226"/>
        <v>-2.094395102</v>
      </c>
      <c r="IE201" s="73">
        <f t="shared" si="227"/>
        <v>1</v>
      </c>
      <c r="IF201" s="73">
        <f t="shared" si="228"/>
        <v>1.45774156</v>
      </c>
      <c r="IG201" s="74">
        <f t="shared" si="229"/>
        <v>1.45774156</v>
      </c>
      <c r="IH201" s="75">
        <f t="shared" si="230"/>
        <v>-0.7288707799</v>
      </c>
      <c r="II201" s="75">
        <f t="shared" si="231"/>
        <v>-1.262441223</v>
      </c>
      <c r="IJ201" s="75">
        <f t="shared" si="232"/>
        <v>-2.094395102</v>
      </c>
      <c r="IK201" s="75">
        <f t="shared" si="233"/>
        <v>1.45774156</v>
      </c>
    </row>
    <row r="202" ht="12.75" customHeight="1">
      <c r="A202" s="80">
        <f>'Cubic Input'!P206</f>
        <v>0.1421007032</v>
      </c>
      <c r="B202" s="80">
        <f>'Cubic Input'!Q206</f>
        <v>-0.4886648258</v>
      </c>
      <c r="C202" s="80">
        <f>'Cubic Input'!R206</f>
        <v>0.8586690211</v>
      </c>
      <c r="D202" s="80">
        <f>'Cubic Input'!S206</f>
        <v>-0.04457262956</v>
      </c>
      <c r="E202" s="80">
        <f t="shared" ref="E202:H202" si="3402">0</f>
        <v>0</v>
      </c>
      <c r="F202" s="80">
        <f t="shared" si="3402"/>
        <v>0</v>
      </c>
      <c r="G202" s="80">
        <f t="shared" si="3402"/>
        <v>0</v>
      </c>
      <c r="H202" s="81">
        <f t="shared" si="3402"/>
        <v>0</v>
      </c>
      <c r="I202" s="65">
        <f>'Cubic Input'!M206</f>
        <v>0.06699604787</v>
      </c>
      <c r="J202" s="66">
        <f t="shared" si="27"/>
        <v>0.05351332089</v>
      </c>
      <c r="K202" s="66">
        <f t="shared" si="28"/>
        <v>1.692674753</v>
      </c>
      <c r="L202" s="67">
        <f t="shared" si="29"/>
        <v>0.05351332089</v>
      </c>
      <c r="M202" s="67">
        <f t="shared" si="30"/>
        <v>0</v>
      </c>
      <c r="N202" s="68">
        <f t="shared" si="31"/>
        <v>1.692674753</v>
      </c>
      <c r="O202" s="68">
        <f t="shared" si="32"/>
        <v>-1.731002742</v>
      </c>
      <c r="P202" s="69">
        <f t="shared" si="33"/>
        <v>1.692674753</v>
      </c>
      <c r="Q202" s="69">
        <f t="shared" si="34"/>
        <v>1.731002742</v>
      </c>
      <c r="R202" s="70">
        <f t="shared" ref="R202:U202" si="3403">ATAN2(A202,E202)</f>
        <v>0</v>
      </c>
      <c r="S202" s="70">
        <f t="shared" si="3403"/>
        <v>3.141592654</v>
      </c>
      <c r="T202" s="70">
        <f t="shared" si="3403"/>
        <v>0</v>
      </c>
      <c r="U202" s="70">
        <f t="shared" si="3403"/>
        <v>3.141592654</v>
      </c>
      <c r="V202" s="70">
        <f t="shared" ref="V202:Y202" si="3404">SQRT(POWER(A202,2)+POWER(E202,2))</f>
        <v>0.1421007032</v>
      </c>
      <c r="W202" s="70">
        <f t="shared" si="3404"/>
        <v>0.4886648258</v>
      </c>
      <c r="X202" s="70">
        <f t="shared" si="3404"/>
        <v>0.8586690211</v>
      </c>
      <c r="Y202" s="70">
        <f t="shared" si="3404"/>
        <v>0.04457262956</v>
      </c>
      <c r="Z202" s="71">
        <f t="shared" ref="Z202:AC202" si="3405">R202-$R202</f>
        <v>0</v>
      </c>
      <c r="AA202" s="71">
        <f t="shared" si="3405"/>
        <v>3.141592654</v>
      </c>
      <c r="AB202" s="71">
        <f t="shared" si="3405"/>
        <v>0</v>
      </c>
      <c r="AC202" s="71">
        <f t="shared" si="3405"/>
        <v>3.141592654</v>
      </c>
      <c r="AD202" s="71">
        <f t="shared" ref="AD202:AG202" si="3406">V202/$V202</f>
        <v>1</v>
      </c>
      <c r="AE202" s="71">
        <f t="shared" si="3406"/>
        <v>3.438862827</v>
      </c>
      <c r="AF202" s="71">
        <f t="shared" si="3406"/>
        <v>6.042679607</v>
      </c>
      <c r="AG202" s="71">
        <f t="shared" si="3406"/>
        <v>0.3136693103</v>
      </c>
      <c r="AH202" s="80">
        <f t="shared" ref="AH202:AK202" si="3407">AD202*COS(Z202)</f>
        <v>1</v>
      </c>
      <c r="AI202" s="80">
        <f t="shared" si="3407"/>
        <v>-3.438862827</v>
      </c>
      <c r="AJ202" s="80">
        <f t="shared" si="3407"/>
        <v>6.042679607</v>
      </c>
      <c r="AK202" s="80">
        <f t="shared" si="3407"/>
        <v>-0.3136693103</v>
      </c>
      <c r="AL202" s="80">
        <f t="shared" ref="AL202:AO202" si="3408">AD202*SIN(Z202)</f>
        <v>0</v>
      </c>
      <c r="AM202" s="80">
        <f t="shared" si="3408"/>
        <v>0</v>
      </c>
      <c r="AN202" s="80">
        <f t="shared" si="3408"/>
        <v>0</v>
      </c>
      <c r="AO202" s="80">
        <f t="shared" si="3408"/>
        <v>0</v>
      </c>
      <c r="AP202" s="50">
        <f t="shared" si="41"/>
        <v>9.424777961</v>
      </c>
      <c r="AQ202" s="72">
        <f t="shared" si="42"/>
        <v>9.424777961</v>
      </c>
      <c r="AR202" s="72">
        <f t="shared" si="43"/>
        <v>3.141592654</v>
      </c>
      <c r="AS202" s="72">
        <f t="shared" si="44"/>
        <v>3.141592654</v>
      </c>
      <c r="AT202" s="73">
        <f t="shared" si="45"/>
        <v>40.6672268</v>
      </c>
      <c r="AU202" s="74">
        <f t="shared" si="46"/>
        <v>40.6672268</v>
      </c>
      <c r="AV202" s="75">
        <f t="shared" si="47"/>
        <v>81.3344536</v>
      </c>
      <c r="AW202" s="75">
        <f t="shared" si="48"/>
        <v>0</v>
      </c>
      <c r="AX202" s="75">
        <f t="shared" si="49"/>
        <v>0</v>
      </c>
      <c r="AY202" s="75">
        <f t="shared" si="50"/>
        <v>81.3344536</v>
      </c>
      <c r="AZ202" s="50">
        <f t="shared" ref="AZ202:BA202" si="3409">AZ$1*AA202</f>
        <v>3.141592654</v>
      </c>
      <c r="BA202" s="50">
        <f t="shared" si="3409"/>
        <v>0</v>
      </c>
      <c r="BB202" s="72">
        <f t="shared" si="52"/>
        <v>3.141592654</v>
      </c>
      <c r="BC202" s="72">
        <f t="shared" si="53"/>
        <v>3.141592654</v>
      </c>
      <c r="BD202" s="72">
        <f t="shared" si="54"/>
        <v>3.141592654</v>
      </c>
      <c r="BE202" s="73">
        <f t="shared" ref="BE202:BF202" si="3410">POWER(AE202,BE$1)</f>
        <v>3.438862827</v>
      </c>
      <c r="BF202" s="73">
        <f t="shared" si="3410"/>
        <v>6.042679607</v>
      </c>
      <c r="BG202" s="74">
        <f t="shared" si="56"/>
        <v>20.77994628</v>
      </c>
      <c r="BH202" s="75">
        <f t="shared" si="57"/>
        <v>-187.0195165</v>
      </c>
      <c r="BI202" s="75">
        <f t="shared" si="58"/>
        <v>0</v>
      </c>
      <c r="BJ202" s="75">
        <f t="shared" si="59"/>
        <v>3.141592654</v>
      </c>
      <c r="BK202" s="75">
        <f t="shared" si="60"/>
        <v>187.0195165</v>
      </c>
      <c r="BL202" s="50">
        <f t="shared" si="61"/>
        <v>3.141592654</v>
      </c>
      <c r="BM202" s="72">
        <f t="shared" si="62"/>
        <v>3.141592654</v>
      </c>
      <c r="BN202" s="72">
        <f t="shared" si="63"/>
        <v>3.141592654</v>
      </c>
      <c r="BO202" s="72">
        <f t="shared" si="64"/>
        <v>3.141592654</v>
      </c>
      <c r="BP202" s="73">
        <f t="shared" si="65"/>
        <v>0.3136693103</v>
      </c>
      <c r="BQ202" s="74">
        <f t="shared" si="66"/>
        <v>0.3136693103</v>
      </c>
      <c r="BR202" s="75">
        <f t="shared" si="67"/>
        <v>8.469071379</v>
      </c>
      <c r="BS202" s="75">
        <f t="shared" si="68"/>
        <v>0</v>
      </c>
      <c r="BT202" s="75">
        <f t="shared" si="69"/>
        <v>0</v>
      </c>
      <c r="BU202" s="75">
        <f t="shared" si="70"/>
        <v>8.469071379</v>
      </c>
      <c r="BV202" s="76">
        <f t="shared" ref="BV202:BW202" si="3411">AV202+BH202+BR202</f>
        <v>-97.21599152</v>
      </c>
      <c r="BW202" s="76">
        <f t="shared" si="3411"/>
        <v>0</v>
      </c>
      <c r="BX202" s="76">
        <f t="shared" si="72"/>
        <v>3.141592654</v>
      </c>
      <c r="BY202" s="77">
        <f t="shared" si="73"/>
        <v>97.21599152</v>
      </c>
      <c r="BZ202" s="50">
        <f t="shared" ref="BZ202:CA202" si="3412">BZ$1*AA202</f>
        <v>6.283185307</v>
      </c>
      <c r="CA202" s="50">
        <f t="shared" si="3412"/>
        <v>0</v>
      </c>
      <c r="CB202" s="72">
        <f t="shared" si="75"/>
        <v>6.283185307</v>
      </c>
      <c r="CC202" s="72">
        <f t="shared" si="76"/>
        <v>0</v>
      </c>
      <c r="CD202" s="72">
        <f t="shared" si="77"/>
        <v>0</v>
      </c>
      <c r="CE202" s="73">
        <f t="shared" ref="CE202:CF202" si="3413">POWER(AE202,CE$1)</f>
        <v>11.82577754</v>
      </c>
      <c r="CF202" s="73">
        <f t="shared" si="3413"/>
        <v>36.51397683</v>
      </c>
      <c r="CG202" s="74">
        <f t="shared" si="79"/>
        <v>431.8061673</v>
      </c>
      <c r="CH202" s="75">
        <f t="shared" si="80"/>
        <v>-431.8061673</v>
      </c>
      <c r="CI202" s="75">
        <f t="shared" si="81"/>
        <v>0</v>
      </c>
      <c r="CJ202" s="75">
        <f t="shared" si="82"/>
        <v>3.141592654</v>
      </c>
      <c r="CK202" s="75">
        <f t="shared" si="83"/>
        <v>431.8061673</v>
      </c>
      <c r="CL202" s="50">
        <f t="shared" si="84"/>
        <v>0</v>
      </c>
      <c r="CM202" s="72">
        <f t="shared" si="85"/>
        <v>0</v>
      </c>
      <c r="CN202" s="72">
        <f t="shared" si="86"/>
        <v>0</v>
      </c>
      <c r="CO202" s="72">
        <f t="shared" si="87"/>
        <v>0</v>
      </c>
      <c r="CP202" s="73">
        <f t="shared" si="88"/>
        <v>220.6422632</v>
      </c>
      <c r="CQ202" s="74">
        <f t="shared" si="89"/>
        <v>220.6422632</v>
      </c>
      <c r="CR202" s="75">
        <f t="shared" si="90"/>
        <v>882.5690527</v>
      </c>
      <c r="CS202" s="75">
        <f t="shared" si="91"/>
        <v>0</v>
      </c>
      <c r="CT202" s="75">
        <f t="shared" si="92"/>
        <v>0</v>
      </c>
      <c r="CU202" s="75">
        <f t="shared" si="93"/>
        <v>882.5690527</v>
      </c>
      <c r="CV202" s="50">
        <f t="shared" si="94"/>
        <v>9.424777961</v>
      </c>
      <c r="CW202" s="50">
        <f t="shared" si="95"/>
        <v>3.141592654</v>
      </c>
      <c r="CX202" s="72">
        <f t="shared" si="96"/>
        <v>12.56637061</v>
      </c>
      <c r="CY202" s="72">
        <f t="shared" si="97"/>
        <v>0</v>
      </c>
      <c r="CZ202" s="72">
        <f t="shared" si="98"/>
        <v>0</v>
      </c>
      <c r="DA202" s="73">
        <f t="shared" si="99"/>
        <v>40.6672268</v>
      </c>
      <c r="DB202" s="73">
        <f t="shared" si="100"/>
        <v>0.3136693103</v>
      </c>
      <c r="DC202" s="74">
        <f t="shared" si="101"/>
        <v>12.75606098</v>
      </c>
      <c r="DD202" s="75">
        <f t="shared" si="102"/>
        <v>51.02424394</v>
      </c>
      <c r="DE202" s="75">
        <f t="shared" si="103"/>
        <v>0</v>
      </c>
      <c r="DF202" s="75">
        <f t="shared" si="104"/>
        <v>0</v>
      </c>
      <c r="DG202" s="75">
        <f t="shared" si="105"/>
        <v>51.02424394</v>
      </c>
      <c r="DH202" s="50">
        <f t="shared" ref="DH202:DJ202" si="3414">DH$1*AA202</f>
        <v>3.141592654</v>
      </c>
      <c r="DI202" s="50">
        <f t="shared" si="3414"/>
        <v>0</v>
      </c>
      <c r="DJ202" s="50">
        <f t="shared" si="3414"/>
        <v>3.141592654</v>
      </c>
      <c r="DK202" s="72">
        <f t="shared" si="107"/>
        <v>6.283185307</v>
      </c>
      <c r="DL202" s="72">
        <f t="shared" si="108"/>
        <v>0</v>
      </c>
      <c r="DM202" s="72">
        <f t="shared" si="109"/>
        <v>0</v>
      </c>
      <c r="DN202" s="73">
        <f t="shared" ref="DN202:DP202" si="3415">POWER(AE202,DN$1)</f>
        <v>3.438862827</v>
      </c>
      <c r="DO202" s="73">
        <f t="shared" si="3415"/>
        <v>6.042679607</v>
      </c>
      <c r="DP202" s="73">
        <f t="shared" si="3415"/>
        <v>0.3136693103</v>
      </c>
      <c r="DQ202" s="74">
        <f t="shared" si="111"/>
        <v>6.518031418</v>
      </c>
      <c r="DR202" s="75">
        <f t="shared" si="112"/>
        <v>-117.3245655</v>
      </c>
      <c r="DS202" s="75">
        <f t="shared" si="113"/>
        <v>0</v>
      </c>
      <c r="DT202" s="75">
        <f t="shared" si="114"/>
        <v>3.141592654</v>
      </c>
      <c r="DU202" s="75">
        <f t="shared" si="115"/>
        <v>117.3245655</v>
      </c>
      <c r="DV202" s="50">
        <f t="shared" si="116"/>
        <v>6.283185307</v>
      </c>
      <c r="DW202" s="72">
        <f t="shared" si="117"/>
        <v>6.283185307</v>
      </c>
      <c r="DX202" s="72">
        <f t="shared" si="118"/>
        <v>0</v>
      </c>
      <c r="DY202" s="72">
        <f t="shared" si="119"/>
        <v>0</v>
      </c>
      <c r="DZ202" s="73">
        <f t="shared" si="120"/>
        <v>0.09838843625</v>
      </c>
      <c r="EA202" s="74">
        <f t="shared" si="121"/>
        <v>0.09838843625</v>
      </c>
      <c r="EB202" s="75">
        <f t="shared" si="122"/>
        <v>2.656487779</v>
      </c>
      <c r="EC202" s="75">
        <f t="shared" si="123"/>
        <v>0</v>
      </c>
      <c r="ED202" s="75">
        <f t="shared" si="124"/>
        <v>0</v>
      </c>
      <c r="EE202" s="75">
        <f t="shared" si="125"/>
        <v>2.656487779</v>
      </c>
      <c r="EF202" s="76">
        <f t="shared" ref="EF202:EG202" si="3416">CH202+CR202+DD202+DR202+EB202</f>
        <v>387.1190516</v>
      </c>
      <c r="EG202" s="76">
        <f t="shared" si="3416"/>
        <v>0</v>
      </c>
      <c r="EH202" s="76">
        <f t="shared" si="127"/>
        <v>0</v>
      </c>
      <c r="EI202" s="77">
        <f t="shared" si="128"/>
        <v>387.1190516</v>
      </c>
      <c r="EJ202" s="50">
        <f t="shared" si="129"/>
        <v>0</v>
      </c>
      <c r="EK202" s="72">
        <f t="shared" si="130"/>
        <v>0</v>
      </c>
      <c r="EL202" s="72">
        <f t="shared" si="131"/>
        <v>0</v>
      </c>
      <c r="EM202" s="72">
        <f t="shared" si="132"/>
        <v>0</v>
      </c>
      <c r="EN202" s="73">
        <f t="shared" si="133"/>
        <v>19.67534121</v>
      </c>
      <c r="EO202" s="74">
        <f t="shared" si="134"/>
        <v>19.67534121</v>
      </c>
      <c r="EP202" s="75">
        <f t="shared" si="135"/>
        <v>102.2360719</v>
      </c>
      <c r="EQ202" s="75">
        <f t="shared" si="136"/>
        <v>0</v>
      </c>
      <c r="ER202" s="75">
        <f t="shared" si="137"/>
        <v>0</v>
      </c>
      <c r="ES202" s="75">
        <f t="shared" si="138"/>
        <v>102.2360719</v>
      </c>
      <c r="ET202" s="76">
        <f t="shared" ref="ET202:EU202" si="3417">BV202+EP202</f>
        <v>5.020080366</v>
      </c>
      <c r="EU202" s="76">
        <f t="shared" si="3417"/>
        <v>0</v>
      </c>
      <c r="EV202" s="76">
        <f t="shared" si="140"/>
        <v>0</v>
      </c>
      <c r="EW202" s="77">
        <f t="shared" si="141"/>
        <v>5.020080366</v>
      </c>
      <c r="EX202" s="50">
        <f t="shared" si="142"/>
        <v>0</v>
      </c>
      <c r="EY202" s="72">
        <f t="shared" si="143"/>
        <v>0</v>
      </c>
      <c r="EZ202" s="72">
        <f t="shared" si="144"/>
        <v>0</v>
      </c>
      <c r="FA202" s="72">
        <f t="shared" si="145"/>
        <v>0</v>
      </c>
      <c r="FB202" s="73">
        <f t="shared" si="146"/>
        <v>1.712262019</v>
      </c>
      <c r="FC202" s="74">
        <f t="shared" si="147"/>
        <v>1.712262019</v>
      </c>
      <c r="FD202" s="75">
        <f t="shared" si="148"/>
        <v>0.4530077549</v>
      </c>
      <c r="FE202" s="75">
        <f t="shared" si="149"/>
        <v>0</v>
      </c>
      <c r="FF202" s="75">
        <f t="shared" si="150"/>
        <v>0</v>
      </c>
      <c r="FG202" s="75">
        <f t="shared" si="151"/>
        <v>0.4530077549</v>
      </c>
      <c r="FH202" s="50">
        <f t="shared" si="152"/>
        <v>6.283185307</v>
      </c>
      <c r="FI202" s="72">
        <f t="shared" si="153"/>
        <v>6.283185307</v>
      </c>
      <c r="FJ202" s="72">
        <f t="shared" si="154"/>
        <v>0</v>
      </c>
      <c r="FK202" s="72">
        <f t="shared" si="155"/>
        <v>0</v>
      </c>
      <c r="FL202" s="73">
        <f t="shared" si="156"/>
        <v>11.82577754</v>
      </c>
      <c r="FM202" s="74">
        <f t="shared" si="157"/>
        <v>11.82577754</v>
      </c>
      <c r="FN202" s="75">
        <f t="shared" si="158"/>
        <v>-11.82577754</v>
      </c>
      <c r="FO202" s="75">
        <f t="shared" si="159"/>
        <v>0</v>
      </c>
      <c r="FP202" s="75">
        <f t="shared" si="160"/>
        <v>3.141592654</v>
      </c>
      <c r="FQ202" s="75">
        <f t="shared" si="161"/>
        <v>11.82577754</v>
      </c>
      <c r="FR202" s="76">
        <f t="shared" si="162"/>
        <v>6.302261277</v>
      </c>
      <c r="FS202" s="76">
        <f t="shared" si="163"/>
        <v>0</v>
      </c>
      <c r="FT202" s="76">
        <f t="shared" si="164"/>
        <v>0</v>
      </c>
      <c r="FU202" s="77">
        <f t="shared" si="165"/>
        <v>6.302261277</v>
      </c>
      <c r="FV202" s="50">
        <f t="shared" si="166"/>
        <v>0</v>
      </c>
      <c r="FW202" s="50">
        <f t="shared" si="167"/>
        <v>0</v>
      </c>
      <c r="FX202" s="72">
        <f t="shared" si="168"/>
        <v>0</v>
      </c>
      <c r="FY202" s="72">
        <f t="shared" si="169"/>
        <v>0</v>
      </c>
      <c r="FZ202" s="72">
        <f t="shared" si="170"/>
        <v>0</v>
      </c>
      <c r="GA202" s="73">
        <f t="shared" si="171"/>
        <v>6.302261277</v>
      </c>
      <c r="GB202" s="73">
        <f t="shared" si="172"/>
        <v>2.207467729</v>
      </c>
      <c r="GC202" s="74">
        <f t="shared" si="173"/>
        <v>13.91203839</v>
      </c>
      <c r="GD202" s="75">
        <f t="shared" si="174"/>
        <v>1.545782043</v>
      </c>
      <c r="GE202" s="75">
        <f t="shared" si="175"/>
        <v>0</v>
      </c>
      <c r="GF202" s="75">
        <f t="shared" si="176"/>
        <v>0</v>
      </c>
      <c r="GG202" s="75">
        <f t="shared" si="177"/>
        <v>1.545782043</v>
      </c>
      <c r="GH202" s="78">
        <f t="shared" si="178"/>
        <v>-0.5</v>
      </c>
      <c r="GI202" s="78">
        <f t="shared" si="179"/>
        <v>-0.8660254038</v>
      </c>
      <c r="GJ202" s="78">
        <f t="shared" si="180"/>
        <v>-2.094395102</v>
      </c>
      <c r="GK202" s="78">
        <f t="shared" si="181"/>
        <v>1</v>
      </c>
      <c r="GL202" s="79">
        <f t="shared" si="182"/>
        <v>-0.5</v>
      </c>
      <c r="GM202" s="79">
        <f t="shared" si="183"/>
        <v>0.8660254038</v>
      </c>
      <c r="GN202" s="79">
        <f t="shared" si="184"/>
        <v>2.094395102</v>
      </c>
      <c r="GO202" s="79">
        <f t="shared" si="185"/>
        <v>1</v>
      </c>
      <c r="GP202" s="50">
        <f t="shared" si="186"/>
        <v>-2.094395102</v>
      </c>
      <c r="GQ202" s="50">
        <f t="shared" si="187"/>
        <v>0</v>
      </c>
      <c r="GR202" s="72">
        <f t="shared" si="188"/>
        <v>-2.094395102</v>
      </c>
      <c r="GS202" s="72">
        <f t="shared" si="189"/>
        <v>-2.094395102</v>
      </c>
      <c r="GT202" s="72">
        <f t="shared" si="190"/>
        <v>-2.094395102</v>
      </c>
      <c r="GU202" s="73">
        <f t="shared" si="191"/>
        <v>1</v>
      </c>
      <c r="GV202" s="73">
        <f t="shared" si="192"/>
        <v>0.4530077549</v>
      </c>
      <c r="GW202" s="74">
        <f t="shared" si="193"/>
        <v>0.4530077549</v>
      </c>
      <c r="GX202" s="75">
        <f t="shared" si="194"/>
        <v>-0.2265038775</v>
      </c>
      <c r="GY202" s="75">
        <f t="shared" si="195"/>
        <v>-0.3923162239</v>
      </c>
      <c r="GZ202" s="75">
        <f t="shared" si="196"/>
        <v>-2.094395102</v>
      </c>
      <c r="HA202" s="75">
        <f t="shared" si="197"/>
        <v>0.4530077549</v>
      </c>
      <c r="HB202" s="50">
        <f t="shared" si="198"/>
        <v>2.094395102</v>
      </c>
      <c r="HC202" s="50">
        <f t="shared" si="199"/>
        <v>0</v>
      </c>
      <c r="HD202" s="72">
        <f t="shared" si="200"/>
        <v>2.094395102</v>
      </c>
      <c r="HE202" s="72">
        <f t="shared" si="201"/>
        <v>2.094395102</v>
      </c>
      <c r="HF202" s="72">
        <f t="shared" si="202"/>
        <v>2.094395102</v>
      </c>
      <c r="HG202" s="73">
        <f t="shared" si="203"/>
        <v>1</v>
      </c>
      <c r="HH202" s="73">
        <f t="shared" si="204"/>
        <v>1.545782043</v>
      </c>
      <c r="HI202" s="74">
        <f t="shared" si="205"/>
        <v>1.545782043</v>
      </c>
      <c r="HJ202" s="75">
        <f t="shared" si="206"/>
        <v>-0.7728910216</v>
      </c>
      <c r="HK202" s="75">
        <f t="shared" si="207"/>
        <v>1.338686518</v>
      </c>
      <c r="HL202" s="75">
        <f t="shared" si="208"/>
        <v>2.094395102</v>
      </c>
      <c r="HM202" s="75">
        <f t="shared" si="209"/>
        <v>1.545782043</v>
      </c>
      <c r="HN202" s="50">
        <f t="shared" si="210"/>
        <v>2.094395102</v>
      </c>
      <c r="HO202" s="50">
        <f t="shared" si="211"/>
        <v>0</v>
      </c>
      <c r="HP202" s="72">
        <f t="shared" si="212"/>
        <v>2.094395102</v>
      </c>
      <c r="HQ202" s="72">
        <f t="shared" si="213"/>
        <v>2.094395102</v>
      </c>
      <c r="HR202" s="72">
        <f t="shared" si="214"/>
        <v>2.094395102</v>
      </c>
      <c r="HS202" s="73">
        <f t="shared" si="215"/>
        <v>1</v>
      </c>
      <c r="HT202" s="73">
        <f t="shared" si="216"/>
        <v>0.4530077549</v>
      </c>
      <c r="HU202" s="74">
        <f t="shared" si="217"/>
        <v>0.4530077549</v>
      </c>
      <c r="HV202" s="75">
        <f t="shared" si="218"/>
        <v>-0.2265038775</v>
      </c>
      <c r="HW202" s="75">
        <f t="shared" si="219"/>
        <v>0.3923162239</v>
      </c>
      <c r="HX202" s="75">
        <f t="shared" si="220"/>
        <v>2.094395102</v>
      </c>
      <c r="HY202" s="75">
        <f t="shared" si="221"/>
        <v>0.4530077549</v>
      </c>
      <c r="HZ202" s="50">
        <f t="shared" si="222"/>
        <v>-2.094395102</v>
      </c>
      <c r="IA202" s="50">
        <f t="shared" si="223"/>
        <v>0</v>
      </c>
      <c r="IB202" s="72">
        <f t="shared" si="224"/>
        <v>-2.094395102</v>
      </c>
      <c r="IC202" s="72">
        <f t="shared" si="225"/>
        <v>-2.094395102</v>
      </c>
      <c r="ID202" s="72">
        <f t="shared" si="226"/>
        <v>-2.094395102</v>
      </c>
      <c r="IE202" s="73">
        <f t="shared" si="227"/>
        <v>1</v>
      </c>
      <c r="IF202" s="73">
        <f t="shared" si="228"/>
        <v>1.545782043</v>
      </c>
      <c r="IG202" s="74">
        <f t="shared" si="229"/>
        <v>1.545782043</v>
      </c>
      <c r="IH202" s="75">
        <f t="shared" si="230"/>
        <v>-0.7728910216</v>
      </c>
      <c r="II202" s="75">
        <f t="shared" si="231"/>
        <v>-1.338686518</v>
      </c>
      <c r="IJ202" s="75">
        <f t="shared" si="232"/>
        <v>-2.094395102</v>
      </c>
      <c r="IK202" s="75">
        <f t="shared" si="233"/>
        <v>1.545782043</v>
      </c>
    </row>
    <row r="203" ht="12.75" customHeight="1">
      <c r="A203" s="80">
        <f>'Cubic Input'!P207</f>
        <v>0.1421007032</v>
      </c>
      <c r="B203" s="80">
        <f>'Cubic Input'!Q207</f>
        <v>-0.3763156702</v>
      </c>
      <c r="C203" s="80">
        <f>'Cubic Input'!R207</f>
        <v>0.8750656572</v>
      </c>
      <c r="D203" s="80">
        <f>'Cubic Input'!S207</f>
        <v>-0.04069330021</v>
      </c>
      <c r="E203" s="80">
        <f t="shared" ref="E203:H203" si="3418">0</f>
        <v>0</v>
      </c>
      <c r="F203" s="80">
        <f t="shared" si="3418"/>
        <v>0</v>
      </c>
      <c r="G203" s="80">
        <f t="shared" si="3418"/>
        <v>0</v>
      </c>
      <c r="H203" s="81">
        <f t="shared" si="3418"/>
        <v>0</v>
      </c>
      <c r="I203" s="65">
        <f>'Cubic Input'!M207</f>
        <v>0.06165261059</v>
      </c>
      <c r="J203" s="66">
        <f t="shared" si="27"/>
        <v>0.04745419998</v>
      </c>
      <c r="K203" s="66">
        <f t="shared" si="28"/>
        <v>1.300389044</v>
      </c>
      <c r="L203" s="67">
        <f t="shared" si="29"/>
        <v>0.04745419998</v>
      </c>
      <c r="M203" s="67">
        <f t="shared" si="30"/>
        <v>0</v>
      </c>
      <c r="N203" s="68">
        <f t="shared" si="31"/>
        <v>1.300389044</v>
      </c>
      <c r="O203" s="68">
        <f t="shared" si="32"/>
        <v>-2.084139519</v>
      </c>
      <c r="P203" s="69">
        <f t="shared" si="33"/>
        <v>1.300389044</v>
      </c>
      <c r="Q203" s="69">
        <f t="shared" si="34"/>
        <v>2.084139519</v>
      </c>
      <c r="R203" s="70">
        <f t="shared" ref="R203:U203" si="3419">ATAN2(A203,E203)</f>
        <v>0</v>
      </c>
      <c r="S203" s="70">
        <f t="shared" si="3419"/>
        <v>3.141592654</v>
      </c>
      <c r="T203" s="70">
        <f t="shared" si="3419"/>
        <v>0</v>
      </c>
      <c r="U203" s="70">
        <f t="shared" si="3419"/>
        <v>3.141592654</v>
      </c>
      <c r="V203" s="70">
        <f t="shared" ref="V203:Y203" si="3420">SQRT(POWER(A203,2)+POWER(E203,2))</f>
        <v>0.1421007032</v>
      </c>
      <c r="W203" s="70">
        <f t="shared" si="3420"/>
        <v>0.3763156702</v>
      </c>
      <c r="X203" s="70">
        <f t="shared" si="3420"/>
        <v>0.8750656572</v>
      </c>
      <c r="Y203" s="70">
        <f t="shared" si="3420"/>
        <v>0.04069330021</v>
      </c>
      <c r="Z203" s="71">
        <f t="shared" ref="Z203:AC203" si="3421">R203-$R203</f>
        <v>0</v>
      </c>
      <c r="AA203" s="71">
        <f t="shared" si="3421"/>
        <v>3.141592654</v>
      </c>
      <c r="AB203" s="71">
        <f t="shared" si="3421"/>
        <v>0</v>
      </c>
      <c r="AC203" s="71">
        <f t="shared" si="3421"/>
        <v>3.141592654</v>
      </c>
      <c r="AD203" s="71">
        <f t="shared" ref="AD203:AG203" si="3422">V203/$V203</f>
        <v>1</v>
      </c>
      <c r="AE203" s="71">
        <f t="shared" si="3422"/>
        <v>2.648232288</v>
      </c>
      <c r="AF203" s="71">
        <f t="shared" si="3422"/>
        <v>6.158067045</v>
      </c>
      <c r="AG203" s="71">
        <f t="shared" si="3422"/>
        <v>0.28636945</v>
      </c>
      <c r="AH203" s="80">
        <f t="shared" ref="AH203:AK203" si="3423">AD203*COS(Z203)</f>
        <v>1</v>
      </c>
      <c r="AI203" s="80">
        <f t="shared" si="3423"/>
        <v>-2.648232288</v>
      </c>
      <c r="AJ203" s="80">
        <f t="shared" si="3423"/>
        <v>6.158067045</v>
      </c>
      <c r="AK203" s="80">
        <f t="shared" si="3423"/>
        <v>-0.28636945</v>
      </c>
      <c r="AL203" s="80">
        <f t="shared" ref="AL203:AO203" si="3424">AD203*SIN(Z203)</f>
        <v>0</v>
      </c>
      <c r="AM203" s="80">
        <f t="shared" si="3424"/>
        <v>0</v>
      </c>
      <c r="AN203" s="80">
        <f t="shared" si="3424"/>
        <v>0</v>
      </c>
      <c r="AO203" s="80">
        <f t="shared" si="3424"/>
        <v>0</v>
      </c>
      <c r="AP203" s="50">
        <f t="shared" si="41"/>
        <v>9.424777961</v>
      </c>
      <c r="AQ203" s="72">
        <f t="shared" si="42"/>
        <v>9.424777961</v>
      </c>
      <c r="AR203" s="72">
        <f t="shared" si="43"/>
        <v>3.141592654</v>
      </c>
      <c r="AS203" s="72">
        <f t="shared" si="44"/>
        <v>3.141592654</v>
      </c>
      <c r="AT203" s="73">
        <f t="shared" si="45"/>
        <v>18.57240857</v>
      </c>
      <c r="AU203" s="74">
        <f t="shared" si="46"/>
        <v>18.57240857</v>
      </c>
      <c r="AV203" s="75">
        <f t="shared" si="47"/>
        <v>37.14481713</v>
      </c>
      <c r="AW203" s="75">
        <f t="shared" si="48"/>
        <v>0</v>
      </c>
      <c r="AX203" s="75">
        <f t="shared" si="49"/>
        <v>0</v>
      </c>
      <c r="AY203" s="75">
        <f t="shared" si="50"/>
        <v>37.14481713</v>
      </c>
      <c r="AZ203" s="50">
        <f t="shared" ref="AZ203:BA203" si="3425">AZ$1*AA203</f>
        <v>3.141592654</v>
      </c>
      <c r="BA203" s="50">
        <f t="shared" si="3425"/>
        <v>0</v>
      </c>
      <c r="BB203" s="72">
        <f t="shared" si="52"/>
        <v>3.141592654</v>
      </c>
      <c r="BC203" s="72">
        <f t="shared" si="53"/>
        <v>3.141592654</v>
      </c>
      <c r="BD203" s="72">
        <f t="shared" si="54"/>
        <v>3.141592654</v>
      </c>
      <c r="BE203" s="73">
        <f t="shared" ref="BE203:BF203" si="3426">POWER(AE203,BE$1)</f>
        <v>2.648232288</v>
      </c>
      <c r="BF203" s="73">
        <f t="shared" si="3426"/>
        <v>6.158067045</v>
      </c>
      <c r="BG203" s="74">
        <f t="shared" si="56"/>
        <v>16.30799198</v>
      </c>
      <c r="BH203" s="75">
        <f t="shared" si="57"/>
        <v>-146.7719278</v>
      </c>
      <c r="BI203" s="75">
        <f t="shared" si="58"/>
        <v>0</v>
      </c>
      <c r="BJ203" s="75">
        <f t="shared" si="59"/>
        <v>3.141592654</v>
      </c>
      <c r="BK203" s="75">
        <f t="shared" si="60"/>
        <v>146.7719278</v>
      </c>
      <c r="BL203" s="50">
        <f t="shared" si="61"/>
        <v>3.141592654</v>
      </c>
      <c r="BM203" s="72">
        <f t="shared" si="62"/>
        <v>3.141592654</v>
      </c>
      <c r="BN203" s="72">
        <f t="shared" si="63"/>
        <v>3.141592654</v>
      </c>
      <c r="BO203" s="72">
        <f t="shared" si="64"/>
        <v>3.141592654</v>
      </c>
      <c r="BP203" s="73">
        <f t="shared" si="65"/>
        <v>0.28636945</v>
      </c>
      <c r="BQ203" s="74">
        <f t="shared" si="66"/>
        <v>0.28636945</v>
      </c>
      <c r="BR203" s="75">
        <f t="shared" si="67"/>
        <v>7.73197515</v>
      </c>
      <c r="BS203" s="75">
        <f t="shared" si="68"/>
        <v>0</v>
      </c>
      <c r="BT203" s="75">
        <f t="shared" si="69"/>
        <v>0</v>
      </c>
      <c r="BU203" s="75">
        <f t="shared" si="70"/>
        <v>7.73197515</v>
      </c>
      <c r="BV203" s="76">
        <f t="shared" ref="BV203:BW203" si="3427">AV203+BH203+BR203</f>
        <v>-101.8951355</v>
      </c>
      <c r="BW203" s="76">
        <f t="shared" si="3427"/>
        <v>0</v>
      </c>
      <c r="BX203" s="76">
        <f t="shared" si="72"/>
        <v>3.141592654</v>
      </c>
      <c r="BY203" s="77">
        <f t="shared" si="73"/>
        <v>101.8951355</v>
      </c>
      <c r="BZ203" s="50">
        <f t="shared" ref="BZ203:CA203" si="3428">BZ$1*AA203</f>
        <v>6.283185307</v>
      </c>
      <c r="CA203" s="50">
        <f t="shared" si="3428"/>
        <v>0</v>
      </c>
      <c r="CB203" s="72">
        <f t="shared" si="75"/>
        <v>6.283185307</v>
      </c>
      <c r="CC203" s="72">
        <f t="shared" si="76"/>
        <v>0</v>
      </c>
      <c r="CD203" s="72">
        <f t="shared" si="77"/>
        <v>0</v>
      </c>
      <c r="CE203" s="73">
        <f t="shared" ref="CE203:CF203" si="3429">POWER(AE203,CE$1)</f>
        <v>7.013134251</v>
      </c>
      <c r="CF203" s="73">
        <f t="shared" si="3429"/>
        <v>37.92178973</v>
      </c>
      <c r="CG203" s="74">
        <f t="shared" si="79"/>
        <v>265.9506024</v>
      </c>
      <c r="CH203" s="75">
        <f t="shared" si="80"/>
        <v>-265.9506024</v>
      </c>
      <c r="CI203" s="75">
        <f t="shared" si="81"/>
        <v>0</v>
      </c>
      <c r="CJ203" s="75">
        <f t="shared" si="82"/>
        <v>3.141592654</v>
      </c>
      <c r="CK203" s="75">
        <f t="shared" si="83"/>
        <v>265.9506024</v>
      </c>
      <c r="CL203" s="50">
        <f t="shared" si="84"/>
        <v>0</v>
      </c>
      <c r="CM203" s="72">
        <f t="shared" si="85"/>
        <v>0</v>
      </c>
      <c r="CN203" s="72">
        <f t="shared" si="86"/>
        <v>0</v>
      </c>
      <c r="CO203" s="72">
        <f t="shared" si="87"/>
        <v>0</v>
      </c>
      <c r="CP203" s="73">
        <f t="shared" si="88"/>
        <v>233.5249236</v>
      </c>
      <c r="CQ203" s="74">
        <f t="shared" si="89"/>
        <v>233.5249236</v>
      </c>
      <c r="CR203" s="75">
        <f t="shared" si="90"/>
        <v>934.0996946</v>
      </c>
      <c r="CS203" s="75">
        <f t="shared" si="91"/>
        <v>0</v>
      </c>
      <c r="CT203" s="75">
        <f t="shared" si="92"/>
        <v>0</v>
      </c>
      <c r="CU203" s="75">
        <f t="shared" si="93"/>
        <v>934.0996946</v>
      </c>
      <c r="CV203" s="50">
        <f t="shared" si="94"/>
        <v>9.424777961</v>
      </c>
      <c r="CW203" s="50">
        <f t="shared" si="95"/>
        <v>3.141592654</v>
      </c>
      <c r="CX203" s="72">
        <f t="shared" si="96"/>
        <v>12.56637061</v>
      </c>
      <c r="CY203" s="72">
        <f t="shared" si="97"/>
        <v>0</v>
      </c>
      <c r="CZ203" s="72">
        <f t="shared" si="98"/>
        <v>0</v>
      </c>
      <c r="DA203" s="73">
        <f t="shared" si="99"/>
        <v>18.57240857</v>
      </c>
      <c r="DB203" s="73">
        <f t="shared" si="100"/>
        <v>0.28636945</v>
      </c>
      <c r="DC203" s="74">
        <f t="shared" si="101"/>
        <v>5.318570426</v>
      </c>
      <c r="DD203" s="75">
        <f t="shared" si="102"/>
        <v>21.27428171</v>
      </c>
      <c r="DE203" s="75">
        <f t="shared" si="103"/>
        <v>0</v>
      </c>
      <c r="DF203" s="75">
        <f t="shared" si="104"/>
        <v>0</v>
      </c>
      <c r="DG203" s="75">
        <f t="shared" si="105"/>
        <v>21.27428171</v>
      </c>
      <c r="DH203" s="50">
        <f t="shared" ref="DH203:DJ203" si="3430">DH$1*AA203</f>
        <v>3.141592654</v>
      </c>
      <c r="DI203" s="50">
        <f t="shared" si="3430"/>
        <v>0</v>
      </c>
      <c r="DJ203" s="50">
        <f t="shared" si="3430"/>
        <v>3.141592654</v>
      </c>
      <c r="DK203" s="72">
        <f t="shared" si="107"/>
        <v>6.283185307</v>
      </c>
      <c r="DL203" s="72">
        <f t="shared" si="108"/>
        <v>0</v>
      </c>
      <c r="DM203" s="72">
        <f t="shared" si="109"/>
        <v>0</v>
      </c>
      <c r="DN203" s="73">
        <f t="shared" ref="DN203:DP203" si="3431">POWER(AE203,DN$1)</f>
        <v>2.648232288</v>
      </c>
      <c r="DO203" s="73">
        <f t="shared" si="3431"/>
        <v>6.158067045</v>
      </c>
      <c r="DP203" s="73">
        <f t="shared" si="3431"/>
        <v>0.28636945</v>
      </c>
      <c r="DQ203" s="74">
        <f t="shared" si="111"/>
        <v>4.670110694</v>
      </c>
      <c r="DR203" s="75">
        <f t="shared" si="112"/>
        <v>-84.0619925</v>
      </c>
      <c r="DS203" s="75">
        <f t="shared" si="113"/>
        <v>0</v>
      </c>
      <c r="DT203" s="75">
        <f t="shared" si="114"/>
        <v>3.141592654</v>
      </c>
      <c r="DU203" s="75">
        <f t="shared" si="115"/>
        <v>84.0619925</v>
      </c>
      <c r="DV203" s="50">
        <f t="shared" si="116"/>
        <v>6.283185307</v>
      </c>
      <c r="DW203" s="72">
        <f t="shared" si="117"/>
        <v>6.283185307</v>
      </c>
      <c r="DX203" s="72">
        <f t="shared" si="118"/>
        <v>0</v>
      </c>
      <c r="DY203" s="72">
        <f t="shared" si="119"/>
        <v>0</v>
      </c>
      <c r="DZ203" s="73">
        <f t="shared" si="120"/>
        <v>0.0820074619</v>
      </c>
      <c r="EA203" s="74">
        <f t="shared" si="121"/>
        <v>0.0820074619</v>
      </c>
      <c r="EB203" s="75">
        <f t="shared" si="122"/>
        <v>2.214201471</v>
      </c>
      <c r="EC203" s="75">
        <f t="shared" si="123"/>
        <v>0</v>
      </c>
      <c r="ED203" s="75">
        <f t="shared" si="124"/>
        <v>0</v>
      </c>
      <c r="EE203" s="75">
        <f t="shared" si="125"/>
        <v>2.214201471</v>
      </c>
      <c r="EF203" s="76">
        <f t="shared" ref="EF203:EG203" si="3432">CH203+CR203+DD203+DR203+EB203</f>
        <v>607.5755828</v>
      </c>
      <c r="EG203" s="76">
        <f t="shared" si="3432"/>
        <v>0</v>
      </c>
      <c r="EH203" s="76">
        <f t="shared" si="127"/>
        <v>0</v>
      </c>
      <c r="EI203" s="77">
        <f t="shared" si="128"/>
        <v>607.5755828</v>
      </c>
      <c r="EJ203" s="50">
        <f t="shared" si="129"/>
        <v>0</v>
      </c>
      <c r="EK203" s="72">
        <f t="shared" si="130"/>
        <v>0</v>
      </c>
      <c r="EL203" s="72">
        <f t="shared" si="131"/>
        <v>0</v>
      </c>
      <c r="EM203" s="72">
        <f t="shared" si="132"/>
        <v>0</v>
      </c>
      <c r="EN203" s="73">
        <f t="shared" si="133"/>
        <v>24.64904831</v>
      </c>
      <c r="EO203" s="74">
        <f t="shared" si="134"/>
        <v>24.64904831</v>
      </c>
      <c r="EP203" s="75">
        <f t="shared" si="135"/>
        <v>128.0802121</v>
      </c>
      <c r="EQ203" s="75">
        <f t="shared" si="136"/>
        <v>0</v>
      </c>
      <c r="ER203" s="75">
        <f t="shared" si="137"/>
        <v>0</v>
      </c>
      <c r="ES203" s="75">
        <f t="shared" si="138"/>
        <v>128.0802121</v>
      </c>
      <c r="ET203" s="76">
        <f t="shared" ref="ET203:EU203" si="3433">BV203+EP203</f>
        <v>26.18507657</v>
      </c>
      <c r="EU203" s="76">
        <f t="shared" si="3433"/>
        <v>0</v>
      </c>
      <c r="EV203" s="76">
        <f t="shared" si="140"/>
        <v>0</v>
      </c>
      <c r="EW203" s="77">
        <f t="shared" si="141"/>
        <v>26.18507657</v>
      </c>
      <c r="EX203" s="50">
        <f t="shared" si="142"/>
        <v>0</v>
      </c>
      <c r="EY203" s="72">
        <f t="shared" si="143"/>
        <v>0</v>
      </c>
      <c r="EZ203" s="72">
        <f t="shared" si="144"/>
        <v>0</v>
      </c>
      <c r="FA203" s="72">
        <f t="shared" si="145"/>
        <v>0</v>
      </c>
      <c r="FB203" s="73">
        <f t="shared" si="146"/>
        <v>2.969508796</v>
      </c>
      <c r="FC203" s="74">
        <f t="shared" si="147"/>
        <v>2.969508796</v>
      </c>
      <c r="FD203" s="75">
        <f t="shared" si="148"/>
        <v>0.7856335645</v>
      </c>
      <c r="FE203" s="75">
        <f t="shared" si="149"/>
        <v>0</v>
      </c>
      <c r="FF203" s="75">
        <f t="shared" si="150"/>
        <v>0</v>
      </c>
      <c r="FG203" s="75">
        <f t="shared" si="151"/>
        <v>0.7856335645</v>
      </c>
      <c r="FH203" s="50">
        <f t="shared" si="152"/>
        <v>6.283185307</v>
      </c>
      <c r="FI203" s="72">
        <f t="shared" si="153"/>
        <v>6.283185307</v>
      </c>
      <c r="FJ203" s="72">
        <f t="shared" si="154"/>
        <v>0</v>
      </c>
      <c r="FK203" s="72">
        <f t="shared" si="155"/>
        <v>0</v>
      </c>
      <c r="FL203" s="73">
        <f t="shared" si="156"/>
        <v>7.013134251</v>
      </c>
      <c r="FM203" s="74">
        <f t="shared" si="157"/>
        <v>7.013134251</v>
      </c>
      <c r="FN203" s="75">
        <f t="shared" si="158"/>
        <v>-7.013134251</v>
      </c>
      <c r="FO203" s="75">
        <f t="shared" si="159"/>
        <v>0</v>
      </c>
      <c r="FP203" s="75">
        <f t="shared" si="160"/>
        <v>3.141592654</v>
      </c>
      <c r="FQ203" s="75">
        <f t="shared" si="161"/>
        <v>7.013134251</v>
      </c>
      <c r="FR203" s="76">
        <f t="shared" si="162"/>
        <v>11.46106688</v>
      </c>
      <c r="FS203" s="76">
        <f t="shared" si="163"/>
        <v>0</v>
      </c>
      <c r="FT203" s="76">
        <f t="shared" si="164"/>
        <v>0</v>
      </c>
      <c r="FU203" s="77">
        <f t="shared" si="165"/>
        <v>11.46106688</v>
      </c>
      <c r="FV203" s="50">
        <f t="shared" si="166"/>
        <v>0</v>
      </c>
      <c r="FW203" s="50">
        <f t="shared" si="167"/>
        <v>0</v>
      </c>
      <c r="FX203" s="72">
        <f t="shared" si="168"/>
        <v>0</v>
      </c>
      <c r="FY203" s="72">
        <f t="shared" si="169"/>
        <v>0</v>
      </c>
      <c r="FZ203" s="72">
        <f t="shared" si="170"/>
        <v>0</v>
      </c>
      <c r="GA203" s="73">
        <f t="shared" si="171"/>
        <v>11.46106688</v>
      </c>
      <c r="GB203" s="73">
        <f t="shared" si="172"/>
        <v>1.272858041</v>
      </c>
      <c r="GC203" s="74">
        <f t="shared" si="173"/>
        <v>14.58831114</v>
      </c>
      <c r="GD203" s="75">
        <f t="shared" si="174"/>
        <v>1.62092346</v>
      </c>
      <c r="GE203" s="75">
        <f t="shared" si="175"/>
        <v>0</v>
      </c>
      <c r="GF203" s="75">
        <f t="shared" si="176"/>
        <v>0</v>
      </c>
      <c r="GG203" s="75">
        <f t="shared" si="177"/>
        <v>1.62092346</v>
      </c>
      <c r="GH203" s="78">
        <f t="shared" si="178"/>
        <v>-0.5</v>
      </c>
      <c r="GI203" s="78">
        <f t="shared" si="179"/>
        <v>-0.8660254038</v>
      </c>
      <c r="GJ203" s="78">
        <f t="shared" si="180"/>
        <v>-2.094395102</v>
      </c>
      <c r="GK203" s="78">
        <f t="shared" si="181"/>
        <v>1</v>
      </c>
      <c r="GL203" s="79">
        <f t="shared" si="182"/>
        <v>-0.5</v>
      </c>
      <c r="GM203" s="79">
        <f t="shared" si="183"/>
        <v>0.8660254038</v>
      </c>
      <c r="GN203" s="79">
        <f t="shared" si="184"/>
        <v>2.094395102</v>
      </c>
      <c r="GO203" s="79">
        <f t="shared" si="185"/>
        <v>1</v>
      </c>
      <c r="GP203" s="50">
        <f t="shared" si="186"/>
        <v>-2.094395102</v>
      </c>
      <c r="GQ203" s="50">
        <f t="shared" si="187"/>
        <v>0</v>
      </c>
      <c r="GR203" s="72">
        <f t="shared" si="188"/>
        <v>-2.094395102</v>
      </c>
      <c r="GS203" s="72">
        <f t="shared" si="189"/>
        <v>-2.094395102</v>
      </c>
      <c r="GT203" s="72">
        <f t="shared" si="190"/>
        <v>-2.094395102</v>
      </c>
      <c r="GU203" s="73">
        <f t="shared" si="191"/>
        <v>1</v>
      </c>
      <c r="GV203" s="73">
        <f t="shared" si="192"/>
        <v>0.7856335645</v>
      </c>
      <c r="GW203" s="74">
        <f t="shared" si="193"/>
        <v>0.7856335645</v>
      </c>
      <c r="GX203" s="75">
        <f t="shared" si="194"/>
        <v>-0.3928167822</v>
      </c>
      <c r="GY203" s="75">
        <f t="shared" si="195"/>
        <v>-0.6803786249</v>
      </c>
      <c r="GZ203" s="75">
        <f t="shared" si="196"/>
        <v>-2.094395102</v>
      </c>
      <c r="HA203" s="75">
        <f t="shared" si="197"/>
        <v>0.7856335645</v>
      </c>
      <c r="HB203" s="50">
        <f t="shared" si="198"/>
        <v>2.094395102</v>
      </c>
      <c r="HC203" s="50">
        <f t="shared" si="199"/>
        <v>0</v>
      </c>
      <c r="HD203" s="72">
        <f t="shared" si="200"/>
        <v>2.094395102</v>
      </c>
      <c r="HE203" s="72">
        <f t="shared" si="201"/>
        <v>2.094395102</v>
      </c>
      <c r="HF203" s="72">
        <f t="shared" si="202"/>
        <v>2.094395102</v>
      </c>
      <c r="HG203" s="73">
        <f t="shared" si="203"/>
        <v>1</v>
      </c>
      <c r="HH203" s="73">
        <f t="shared" si="204"/>
        <v>1.62092346</v>
      </c>
      <c r="HI203" s="74">
        <f t="shared" si="205"/>
        <v>1.62092346</v>
      </c>
      <c r="HJ203" s="75">
        <f t="shared" si="206"/>
        <v>-0.8104617302</v>
      </c>
      <c r="HK203" s="75">
        <f t="shared" si="207"/>
        <v>1.403760894</v>
      </c>
      <c r="HL203" s="75">
        <f t="shared" si="208"/>
        <v>2.094395102</v>
      </c>
      <c r="HM203" s="75">
        <f t="shared" si="209"/>
        <v>1.62092346</v>
      </c>
      <c r="HN203" s="50">
        <f t="shared" si="210"/>
        <v>2.094395102</v>
      </c>
      <c r="HO203" s="50">
        <f t="shared" si="211"/>
        <v>0</v>
      </c>
      <c r="HP203" s="72">
        <f t="shared" si="212"/>
        <v>2.094395102</v>
      </c>
      <c r="HQ203" s="72">
        <f t="shared" si="213"/>
        <v>2.094395102</v>
      </c>
      <c r="HR203" s="72">
        <f t="shared" si="214"/>
        <v>2.094395102</v>
      </c>
      <c r="HS203" s="73">
        <f t="shared" si="215"/>
        <v>1</v>
      </c>
      <c r="HT203" s="73">
        <f t="shared" si="216"/>
        <v>0.7856335645</v>
      </c>
      <c r="HU203" s="74">
        <f t="shared" si="217"/>
        <v>0.7856335645</v>
      </c>
      <c r="HV203" s="75">
        <f t="shared" si="218"/>
        <v>-0.3928167822</v>
      </c>
      <c r="HW203" s="75">
        <f t="shared" si="219"/>
        <v>0.6803786249</v>
      </c>
      <c r="HX203" s="75">
        <f t="shared" si="220"/>
        <v>2.094395102</v>
      </c>
      <c r="HY203" s="75">
        <f t="shared" si="221"/>
        <v>0.7856335645</v>
      </c>
      <c r="HZ203" s="50">
        <f t="shared" si="222"/>
        <v>-2.094395102</v>
      </c>
      <c r="IA203" s="50">
        <f t="shared" si="223"/>
        <v>0</v>
      </c>
      <c r="IB203" s="72">
        <f t="shared" si="224"/>
        <v>-2.094395102</v>
      </c>
      <c r="IC203" s="72">
        <f t="shared" si="225"/>
        <v>-2.094395102</v>
      </c>
      <c r="ID203" s="72">
        <f t="shared" si="226"/>
        <v>-2.094395102</v>
      </c>
      <c r="IE203" s="73">
        <f t="shared" si="227"/>
        <v>1</v>
      </c>
      <c r="IF203" s="73">
        <f t="shared" si="228"/>
        <v>1.62092346</v>
      </c>
      <c r="IG203" s="74">
        <f t="shared" si="229"/>
        <v>1.62092346</v>
      </c>
      <c r="IH203" s="75">
        <f t="shared" si="230"/>
        <v>-0.8104617302</v>
      </c>
      <c r="II203" s="75">
        <f t="shared" si="231"/>
        <v>-1.403760894</v>
      </c>
      <c r="IJ203" s="75">
        <f t="shared" si="232"/>
        <v>-2.094395102</v>
      </c>
      <c r="IK203" s="75">
        <f t="shared" si="233"/>
        <v>1.62092346</v>
      </c>
    </row>
    <row r="204" ht="12.75" customHeight="1">
      <c r="A204" s="80">
        <f>'Cubic Input'!P208</f>
        <v>0.1421007032</v>
      </c>
      <c r="B204" s="80">
        <f>'Cubic Input'!Q208</f>
        <v>-0.5563326441</v>
      </c>
      <c r="C204" s="80">
        <f>'Cubic Input'!R208</f>
        <v>0.831242428</v>
      </c>
      <c r="D204" s="80">
        <f>'Cubic Input'!S208</f>
        <v>-0.0884260855</v>
      </c>
      <c r="E204" s="80">
        <f t="shared" ref="E204:H204" si="3434">0</f>
        <v>0</v>
      </c>
      <c r="F204" s="80">
        <f t="shared" si="3434"/>
        <v>0</v>
      </c>
      <c r="G204" s="80">
        <f t="shared" si="3434"/>
        <v>0</v>
      </c>
      <c r="H204" s="81">
        <f t="shared" si="3434"/>
        <v>0</v>
      </c>
      <c r="I204" s="65">
        <f>'Cubic Input'!M208</f>
        <v>0.09114785926</v>
      </c>
      <c r="J204" s="66">
        <f t="shared" si="27"/>
        <v>0.1149641552</v>
      </c>
      <c r="K204" s="66">
        <f t="shared" si="28"/>
        <v>1.900047448</v>
      </c>
      <c r="L204" s="67">
        <f t="shared" si="29"/>
        <v>0.1149641552</v>
      </c>
      <c r="M204" s="67">
        <f t="shared" si="30"/>
        <v>0</v>
      </c>
      <c r="N204" s="68">
        <f t="shared" si="31"/>
        <v>1.900047448</v>
      </c>
      <c r="O204" s="68">
        <f t="shared" si="32"/>
        <v>-1.342615528</v>
      </c>
      <c r="P204" s="69">
        <f t="shared" si="33"/>
        <v>1.900047448</v>
      </c>
      <c r="Q204" s="69">
        <f t="shared" si="34"/>
        <v>1.342615528</v>
      </c>
      <c r="R204" s="70">
        <f t="shared" ref="R204:U204" si="3435">ATAN2(A204,E204)</f>
        <v>0</v>
      </c>
      <c r="S204" s="70">
        <f t="shared" si="3435"/>
        <v>3.141592654</v>
      </c>
      <c r="T204" s="70">
        <f t="shared" si="3435"/>
        <v>0</v>
      </c>
      <c r="U204" s="70">
        <f t="shared" si="3435"/>
        <v>3.141592654</v>
      </c>
      <c r="V204" s="70">
        <f t="shared" ref="V204:Y204" si="3436">SQRT(POWER(A204,2)+POWER(E204,2))</f>
        <v>0.1421007032</v>
      </c>
      <c r="W204" s="70">
        <f t="shared" si="3436"/>
        <v>0.5563326441</v>
      </c>
      <c r="X204" s="70">
        <f t="shared" si="3436"/>
        <v>0.831242428</v>
      </c>
      <c r="Y204" s="70">
        <f t="shared" si="3436"/>
        <v>0.0884260855</v>
      </c>
      <c r="Z204" s="71">
        <f t="shared" ref="Z204:AC204" si="3437">R204-$R204</f>
        <v>0</v>
      </c>
      <c r="AA204" s="71">
        <f t="shared" si="3437"/>
        <v>3.141592654</v>
      </c>
      <c r="AB204" s="71">
        <f t="shared" si="3437"/>
        <v>0</v>
      </c>
      <c r="AC204" s="71">
        <f t="shared" si="3437"/>
        <v>3.141592654</v>
      </c>
      <c r="AD204" s="71">
        <f t="shared" ref="AD204:AG204" si="3438">V204/$V204</f>
        <v>1</v>
      </c>
      <c r="AE204" s="71">
        <f t="shared" si="3438"/>
        <v>3.915059052</v>
      </c>
      <c r="AF204" s="71">
        <f t="shared" si="3438"/>
        <v>5.849671462</v>
      </c>
      <c r="AG204" s="71">
        <f t="shared" si="3438"/>
        <v>0.6222776069</v>
      </c>
      <c r="AH204" s="80">
        <f t="shared" ref="AH204:AK204" si="3439">AD204*COS(Z204)</f>
        <v>1</v>
      </c>
      <c r="AI204" s="80">
        <f t="shared" si="3439"/>
        <v>-3.915059052</v>
      </c>
      <c r="AJ204" s="80">
        <f t="shared" si="3439"/>
        <v>5.849671462</v>
      </c>
      <c r="AK204" s="80">
        <f t="shared" si="3439"/>
        <v>-0.6222776069</v>
      </c>
      <c r="AL204" s="80">
        <f t="shared" ref="AL204:AO204" si="3440">AD204*SIN(Z204)</f>
        <v>0</v>
      </c>
      <c r="AM204" s="80">
        <f t="shared" si="3440"/>
        <v>0</v>
      </c>
      <c r="AN204" s="80">
        <f t="shared" si="3440"/>
        <v>0</v>
      </c>
      <c r="AO204" s="80">
        <f t="shared" si="3440"/>
        <v>0</v>
      </c>
      <c r="AP204" s="50">
        <f t="shared" si="41"/>
        <v>9.424777961</v>
      </c>
      <c r="AQ204" s="72">
        <f t="shared" si="42"/>
        <v>9.424777961</v>
      </c>
      <c r="AR204" s="72">
        <f t="shared" si="43"/>
        <v>3.141592654</v>
      </c>
      <c r="AS204" s="72">
        <f t="shared" si="44"/>
        <v>3.141592654</v>
      </c>
      <c r="AT204" s="73">
        <f t="shared" si="45"/>
        <v>60.00880122</v>
      </c>
      <c r="AU204" s="74">
        <f t="shared" si="46"/>
        <v>60.00880122</v>
      </c>
      <c r="AV204" s="75">
        <f t="shared" si="47"/>
        <v>120.0176024</v>
      </c>
      <c r="AW204" s="75">
        <f t="shared" si="48"/>
        <v>0</v>
      </c>
      <c r="AX204" s="75">
        <f t="shared" si="49"/>
        <v>0</v>
      </c>
      <c r="AY204" s="75">
        <f t="shared" si="50"/>
        <v>120.0176024</v>
      </c>
      <c r="AZ204" s="50">
        <f t="shared" ref="AZ204:BA204" si="3441">AZ$1*AA204</f>
        <v>3.141592654</v>
      </c>
      <c r="BA204" s="50">
        <f t="shared" si="3441"/>
        <v>0</v>
      </c>
      <c r="BB204" s="72">
        <f t="shared" si="52"/>
        <v>3.141592654</v>
      </c>
      <c r="BC204" s="72">
        <f t="shared" si="53"/>
        <v>3.141592654</v>
      </c>
      <c r="BD204" s="72">
        <f t="shared" si="54"/>
        <v>3.141592654</v>
      </c>
      <c r="BE204" s="73">
        <f t="shared" ref="BE204:BF204" si="3442">POWER(AE204,BE$1)</f>
        <v>3.915059052</v>
      </c>
      <c r="BF204" s="73">
        <f t="shared" si="3442"/>
        <v>5.849671462</v>
      </c>
      <c r="BG204" s="74">
        <f t="shared" si="56"/>
        <v>22.90180921</v>
      </c>
      <c r="BH204" s="75">
        <f t="shared" si="57"/>
        <v>-206.1162829</v>
      </c>
      <c r="BI204" s="75">
        <f t="shared" si="58"/>
        <v>0</v>
      </c>
      <c r="BJ204" s="75">
        <f t="shared" si="59"/>
        <v>3.141592654</v>
      </c>
      <c r="BK204" s="75">
        <f t="shared" si="60"/>
        <v>206.1162829</v>
      </c>
      <c r="BL204" s="50">
        <f t="shared" si="61"/>
        <v>3.141592654</v>
      </c>
      <c r="BM204" s="72">
        <f t="shared" si="62"/>
        <v>3.141592654</v>
      </c>
      <c r="BN204" s="72">
        <f t="shared" si="63"/>
        <v>3.141592654</v>
      </c>
      <c r="BO204" s="72">
        <f t="shared" si="64"/>
        <v>3.141592654</v>
      </c>
      <c r="BP204" s="73">
        <f t="shared" si="65"/>
        <v>0.6222776069</v>
      </c>
      <c r="BQ204" s="74">
        <f t="shared" si="66"/>
        <v>0.6222776069</v>
      </c>
      <c r="BR204" s="75">
        <f t="shared" si="67"/>
        <v>16.80149539</v>
      </c>
      <c r="BS204" s="75">
        <f t="shared" si="68"/>
        <v>0</v>
      </c>
      <c r="BT204" s="75">
        <f t="shared" si="69"/>
        <v>0</v>
      </c>
      <c r="BU204" s="75">
        <f t="shared" si="70"/>
        <v>16.80149539</v>
      </c>
      <c r="BV204" s="76">
        <f t="shared" ref="BV204:BW204" si="3443">AV204+BH204+BR204</f>
        <v>-69.29718505</v>
      </c>
      <c r="BW204" s="76">
        <f t="shared" si="3443"/>
        <v>0</v>
      </c>
      <c r="BX204" s="76">
        <f t="shared" si="72"/>
        <v>3.141592654</v>
      </c>
      <c r="BY204" s="77">
        <f t="shared" si="73"/>
        <v>69.29718505</v>
      </c>
      <c r="BZ204" s="50">
        <f t="shared" ref="BZ204:CA204" si="3444">BZ$1*AA204</f>
        <v>6.283185307</v>
      </c>
      <c r="CA204" s="50">
        <f t="shared" si="3444"/>
        <v>0</v>
      </c>
      <c r="CB204" s="72">
        <f t="shared" si="75"/>
        <v>6.283185307</v>
      </c>
      <c r="CC204" s="72">
        <f t="shared" si="76"/>
        <v>0</v>
      </c>
      <c r="CD204" s="72">
        <f t="shared" si="77"/>
        <v>0</v>
      </c>
      <c r="CE204" s="73">
        <f t="shared" ref="CE204:CF204" si="3445">POWER(AE204,CE$1)</f>
        <v>15.32768738</v>
      </c>
      <c r="CF204" s="73">
        <f t="shared" si="3445"/>
        <v>34.21865622</v>
      </c>
      <c r="CG204" s="74">
        <f t="shared" si="79"/>
        <v>524.492865</v>
      </c>
      <c r="CH204" s="75">
        <f t="shared" si="80"/>
        <v>-524.492865</v>
      </c>
      <c r="CI204" s="75">
        <f t="shared" si="81"/>
        <v>0</v>
      </c>
      <c r="CJ204" s="75">
        <f t="shared" si="82"/>
        <v>3.141592654</v>
      </c>
      <c r="CK204" s="75">
        <f t="shared" si="83"/>
        <v>524.492865</v>
      </c>
      <c r="CL204" s="50">
        <f t="shared" si="84"/>
        <v>0</v>
      </c>
      <c r="CM204" s="72">
        <f t="shared" si="85"/>
        <v>0</v>
      </c>
      <c r="CN204" s="72">
        <f t="shared" si="86"/>
        <v>0</v>
      </c>
      <c r="CO204" s="72">
        <f t="shared" si="87"/>
        <v>0</v>
      </c>
      <c r="CP204" s="73">
        <f t="shared" si="88"/>
        <v>200.1678967</v>
      </c>
      <c r="CQ204" s="74">
        <f t="shared" si="89"/>
        <v>200.1678967</v>
      </c>
      <c r="CR204" s="75">
        <f t="shared" si="90"/>
        <v>800.671587</v>
      </c>
      <c r="CS204" s="75">
        <f t="shared" si="91"/>
        <v>0</v>
      </c>
      <c r="CT204" s="75">
        <f t="shared" si="92"/>
        <v>0</v>
      </c>
      <c r="CU204" s="75">
        <f t="shared" si="93"/>
        <v>800.671587</v>
      </c>
      <c r="CV204" s="50">
        <f t="shared" si="94"/>
        <v>9.424777961</v>
      </c>
      <c r="CW204" s="50">
        <f t="shared" si="95"/>
        <v>3.141592654</v>
      </c>
      <c r="CX204" s="72">
        <f t="shared" si="96"/>
        <v>12.56637061</v>
      </c>
      <c r="CY204" s="72">
        <f t="shared" si="97"/>
        <v>0</v>
      </c>
      <c r="CZ204" s="72">
        <f t="shared" si="98"/>
        <v>0</v>
      </c>
      <c r="DA204" s="73">
        <f t="shared" si="99"/>
        <v>60.00880122</v>
      </c>
      <c r="DB204" s="73">
        <f t="shared" si="100"/>
        <v>0.6222776069</v>
      </c>
      <c r="DC204" s="74">
        <f t="shared" si="101"/>
        <v>37.34213322</v>
      </c>
      <c r="DD204" s="75">
        <f t="shared" si="102"/>
        <v>149.3685329</v>
      </c>
      <c r="DE204" s="75">
        <f t="shared" si="103"/>
        <v>0</v>
      </c>
      <c r="DF204" s="75">
        <f t="shared" si="104"/>
        <v>0</v>
      </c>
      <c r="DG204" s="75">
        <f t="shared" si="105"/>
        <v>149.3685329</v>
      </c>
      <c r="DH204" s="50">
        <f t="shared" ref="DH204:DJ204" si="3446">DH$1*AA204</f>
        <v>3.141592654</v>
      </c>
      <c r="DI204" s="50">
        <f t="shared" si="3446"/>
        <v>0</v>
      </c>
      <c r="DJ204" s="50">
        <f t="shared" si="3446"/>
        <v>3.141592654</v>
      </c>
      <c r="DK204" s="72">
        <f t="shared" si="107"/>
        <v>6.283185307</v>
      </c>
      <c r="DL204" s="72">
        <f t="shared" si="108"/>
        <v>0</v>
      </c>
      <c r="DM204" s="72">
        <f t="shared" si="109"/>
        <v>0</v>
      </c>
      <c r="DN204" s="73">
        <f t="shared" ref="DN204:DP204" si="3447">POWER(AE204,DN$1)</f>
        <v>3.915059052</v>
      </c>
      <c r="DO204" s="73">
        <f t="shared" si="3447"/>
        <v>5.849671462</v>
      </c>
      <c r="DP204" s="73">
        <f t="shared" si="3447"/>
        <v>0.6222776069</v>
      </c>
      <c r="DQ204" s="74">
        <f t="shared" si="111"/>
        <v>14.25128303</v>
      </c>
      <c r="DR204" s="75">
        <f t="shared" si="112"/>
        <v>-256.5230945</v>
      </c>
      <c r="DS204" s="75">
        <f t="shared" si="113"/>
        <v>0</v>
      </c>
      <c r="DT204" s="75">
        <f t="shared" si="114"/>
        <v>3.141592654</v>
      </c>
      <c r="DU204" s="75">
        <f t="shared" si="115"/>
        <v>256.5230945</v>
      </c>
      <c r="DV204" s="50">
        <f t="shared" si="116"/>
        <v>6.283185307</v>
      </c>
      <c r="DW204" s="72">
        <f t="shared" si="117"/>
        <v>6.283185307</v>
      </c>
      <c r="DX204" s="72">
        <f t="shared" si="118"/>
        <v>0</v>
      </c>
      <c r="DY204" s="72">
        <f t="shared" si="119"/>
        <v>0</v>
      </c>
      <c r="DZ204" s="73">
        <f t="shared" si="120"/>
        <v>0.3872294201</v>
      </c>
      <c r="EA204" s="74">
        <f t="shared" si="121"/>
        <v>0.3872294201</v>
      </c>
      <c r="EB204" s="75">
        <f t="shared" si="122"/>
        <v>10.45519434</v>
      </c>
      <c r="EC204" s="75">
        <f t="shared" si="123"/>
        <v>0</v>
      </c>
      <c r="ED204" s="75">
        <f t="shared" si="124"/>
        <v>0</v>
      </c>
      <c r="EE204" s="75">
        <f t="shared" si="125"/>
        <v>10.45519434</v>
      </c>
      <c r="EF204" s="76">
        <f t="shared" ref="EF204:EG204" si="3448">CH204+CR204+DD204+DR204+EB204</f>
        <v>179.4793546</v>
      </c>
      <c r="EG204" s="76">
        <f t="shared" si="3448"/>
        <v>0</v>
      </c>
      <c r="EH204" s="76">
        <f t="shared" si="127"/>
        <v>0</v>
      </c>
      <c r="EI204" s="77">
        <f t="shared" si="128"/>
        <v>179.4793546</v>
      </c>
      <c r="EJ204" s="50">
        <f t="shared" si="129"/>
        <v>0</v>
      </c>
      <c r="EK204" s="72">
        <f t="shared" si="130"/>
        <v>0</v>
      </c>
      <c r="EL204" s="72">
        <f t="shared" si="131"/>
        <v>0</v>
      </c>
      <c r="EM204" s="72">
        <f t="shared" si="132"/>
        <v>0</v>
      </c>
      <c r="EN204" s="73">
        <f t="shared" si="133"/>
        <v>13.39699051</v>
      </c>
      <c r="EO204" s="74">
        <f t="shared" si="134"/>
        <v>13.39699051</v>
      </c>
      <c r="EP204" s="75">
        <f t="shared" si="135"/>
        <v>69.61280468</v>
      </c>
      <c r="EQ204" s="75">
        <f t="shared" si="136"/>
        <v>0</v>
      </c>
      <c r="ER204" s="75">
        <f t="shared" si="137"/>
        <v>0</v>
      </c>
      <c r="ES204" s="75">
        <f t="shared" si="138"/>
        <v>69.61280468</v>
      </c>
      <c r="ET204" s="76">
        <f t="shared" ref="ET204:EU204" si="3449">BV204+EP204</f>
        <v>0.3156196273</v>
      </c>
      <c r="EU204" s="76">
        <f t="shared" si="3449"/>
        <v>0</v>
      </c>
      <c r="EV204" s="76">
        <f t="shared" si="140"/>
        <v>0</v>
      </c>
      <c r="EW204" s="77">
        <f t="shared" si="141"/>
        <v>0.3156196273</v>
      </c>
      <c r="EX204" s="50">
        <f t="shared" si="142"/>
        <v>0</v>
      </c>
      <c r="EY204" s="72">
        <f t="shared" si="143"/>
        <v>0</v>
      </c>
      <c r="EZ204" s="72">
        <f t="shared" si="144"/>
        <v>0</v>
      </c>
      <c r="FA204" s="72">
        <f t="shared" si="145"/>
        <v>0</v>
      </c>
      <c r="FB204" s="73">
        <f t="shared" si="146"/>
        <v>0.6808550571</v>
      </c>
      <c r="FC204" s="74">
        <f t="shared" si="147"/>
        <v>0.6808550571</v>
      </c>
      <c r="FD204" s="75">
        <f t="shared" si="148"/>
        <v>0.1801316723</v>
      </c>
      <c r="FE204" s="75">
        <f t="shared" si="149"/>
        <v>0</v>
      </c>
      <c r="FF204" s="75">
        <f t="shared" si="150"/>
        <v>0</v>
      </c>
      <c r="FG204" s="75">
        <f t="shared" si="151"/>
        <v>0.1801316723</v>
      </c>
      <c r="FH204" s="50">
        <f t="shared" si="152"/>
        <v>6.283185307</v>
      </c>
      <c r="FI204" s="72">
        <f t="shared" si="153"/>
        <v>6.283185307</v>
      </c>
      <c r="FJ204" s="72">
        <f t="shared" si="154"/>
        <v>0</v>
      </c>
      <c r="FK204" s="72">
        <f t="shared" si="155"/>
        <v>0</v>
      </c>
      <c r="FL204" s="73">
        <f t="shared" si="156"/>
        <v>15.32768738</v>
      </c>
      <c r="FM204" s="74">
        <f t="shared" si="157"/>
        <v>15.32768738</v>
      </c>
      <c r="FN204" s="75">
        <f t="shared" si="158"/>
        <v>-15.32768738</v>
      </c>
      <c r="FO204" s="75">
        <f t="shared" si="159"/>
        <v>0</v>
      </c>
      <c r="FP204" s="75">
        <f t="shared" si="160"/>
        <v>3.141592654</v>
      </c>
      <c r="FQ204" s="75">
        <f t="shared" si="161"/>
        <v>15.32768738</v>
      </c>
      <c r="FR204" s="76">
        <f t="shared" si="162"/>
        <v>2.221327007</v>
      </c>
      <c r="FS204" s="76">
        <f t="shared" si="163"/>
        <v>0</v>
      </c>
      <c r="FT204" s="76">
        <f t="shared" si="164"/>
        <v>0</v>
      </c>
      <c r="FU204" s="77">
        <f t="shared" si="165"/>
        <v>2.221327007</v>
      </c>
      <c r="FV204" s="50">
        <f t="shared" si="166"/>
        <v>0</v>
      </c>
      <c r="FW204" s="50">
        <f t="shared" si="167"/>
        <v>0</v>
      </c>
      <c r="FX204" s="72">
        <f t="shared" si="168"/>
        <v>0</v>
      </c>
      <c r="FY204" s="72">
        <f t="shared" si="169"/>
        <v>0</v>
      </c>
      <c r="FZ204" s="72">
        <f t="shared" si="170"/>
        <v>0</v>
      </c>
      <c r="GA204" s="73">
        <f t="shared" si="171"/>
        <v>2.221327007</v>
      </c>
      <c r="GB204" s="73">
        <f t="shared" si="172"/>
        <v>5.551494566</v>
      </c>
      <c r="GC204" s="74">
        <f t="shared" si="173"/>
        <v>12.33168481</v>
      </c>
      <c r="GD204" s="75">
        <f t="shared" si="174"/>
        <v>1.370187201</v>
      </c>
      <c r="GE204" s="75">
        <f t="shared" si="175"/>
        <v>0</v>
      </c>
      <c r="GF204" s="75">
        <f t="shared" si="176"/>
        <v>0</v>
      </c>
      <c r="GG204" s="75">
        <f t="shared" si="177"/>
        <v>1.370187201</v>
      </c>
      <c r="GH204" s="78">
        <f t="shared" si="178"/>
        <v>-0.5</v>
      </c>
      <c r="GI204" s="78">
        <f t="shared" si="179"/>
        <v>-0.8660254038</v>
      </c>
      <c r="GJ204" s="78">
        <f t="shared" si="180"/>
        <v>-2.094395102</v>
      </c>
      <c r="GK204" s="78">
        <f t="shared" si="181"/>
        <v>1</v>
      </c>
      <c r="GL204" s="79">
        <f t="shared" si="182"/>
        <v>-0.5</v>
      </c>
      <c r="GM204" s="79">
        <f t="shared" si="183"/>
        <v>0.8660254038</v>
      </c>
      <c r="GN204" s="79">
        <f t="shared" si="184"/>
        <v>2.094395102</v>
      </c>
      <c r="GO204" s="79">
        <f t="shared" si="185"/>
        <v>1</v>
      </c>
      <c r="GP204" s="50">
        <f t="shared" si="186"/>
        <v>-2.094395102</v>
      </c>
      <c r="GQ204" s="50">
        <f t="shared" si="187"/>
        <v>0</v>
      </c>
      <c r="GR204" s="72">
        <f t="shared" si="188"/>
        <v>-2.094395102</v>
      </c>
      <c r="GS204" s="72">
        <f t="shared" si="189"/>
        <v>-2.094395102</v>
      </c>
      <c r="GT204" s="72">
        <f t="shared" si="190"/>
        <v>-2.094395102</v>
      </c>
      <c r="GU204" s="73">
        <f t="shared" si="191"/>
        <v>1</v>
      </c>
      <c r="GV204" s="73">
        <f t="shared" si="192"/>
        <v>0.1801316723</v>
      </c>
      <c r="GW204" s="74">
        <f t="shared" si="193"/>
        <v>0.1801316723</v>
      </c>
      <c r="GX204" s="75">
        <f t="shared" si="194"/>
        <v>-0.09006583616</v>
      </c>
      <c r="GY204" s="75">
        <f t="shared" si="195"/>
        <v>-0.1559986043</v>
      </c>
      <c r="GZ204" s="75">
        <f t="shared" si="196"/>
        <v>-2.094395102</v>
      </c>
      <c r="HA204" s="75">
        <f t="shared" si="197"/>
        <v>0.1801316723</v>
      </c>
      <c r="HB204" s="50">
        <f t="shared" si="198"/>
        <v>2.094395102</v>
      </c>
      <c r="HC204" s="50">
        <f t="shared" si="199"/>
        <v>0</v>
      </c>
      <c r="HD204" s="72">
        <f t="shared" si="200"/>
        <v>2.094395102</v>
      </c>
      <c r="HE204" s="72">
        <f t="shared" si="201"/>
        <v>2.094395102</v>
      </c>
      <c r="HF204" s="72">
        <f t="shared" si="202"/>
        <v>2.094395102</v>
      </c>
      <c r="HG204" s="73">
        <f t="shared" si="203"/>
        <v>1</v>
      </c>
      <c r="HH204" s="73">
        <f t="shared" si="204"/>
        <v>1.370187201</v>
      </c>
      <c r="HI204" s="74">
        <f t="shared" si="205"/>
        <v>1.370187201</v>
      </c>
      <c r="HJ204" s="75">
        <f t="shared" si="206"/>
        <v>-0.6850936006</v>
      </c>
      <c r="HK204" s="75">
        <f t="shared" si="207"/>
        <v>1.186616924</v>
      </c>
      <c r="HL204" s="75">
        <f t="shared" si="208"/>
        <v>2.094395102</v>
      </c>
      <c r="HM204" s="75">
        <f t="shared" si="209"/>
        <v>1.370187201</v>
      </c>
      <c r="HN204" s="50">
        <f t="shared" si="210"/>
        <v>2.094395102</v>
      </c>
      <c r="HO204" s="50">
        <f t="shared" si="211"/>
        <v>0</v>
      </c>
      <c r="HP204" s="72">
        <f t="shared" si="212"/>
        <v>2.094395102</v>
      </c>
      <c r="HQ204" s="72">
        <f t="shared" si="213"/>
        <v>2.094395102</v>
      </c>
      <c r="HR204" s="72">
        <f t="shared" si="214"/>
        <v>2.094395102</v>
      </c>
      <c r="HS204" s="73">
        <f t="shared" si="215"/>
        <v>1</v>
      </c>
      <c r="HT204" s="73">
        <f t="shared" si="216"/>
        <v>0.1801316723</v>
      </c>
      <c r="HU204" s="74">
        <f t="shared" si="217"/>
        <v>0.1801316723</v>
      </c>
      <c r="HV204" s="75">
        <f t="shared" si="218"/>
        <v>-0.09006583616</v>
      </c>
      <c r="HW204" s="75">
        <f t="shared" si="219"/>
        <v>0.1559986043</v>
      </c>
      <c r="HX204" s="75">
        <f t="shared" si="220"/>
        <v>2.094395102</v>
      </c>
      <c r="HY204" s="75">
        <f t="shared" si="221"/>
        <v>0.1801316723</v>
      </c>
      <c r="HZ204" s="50">
        <f t="shared" si="222"/>
        <v>-2.094395102</v>
      </c>
      <c r="IA204" s="50">
        <f t="shared" si="223"/>
        <v>0</v>
      </c>
      <c r="IB204" s="72">
        <f t="shared" si="224"/>
        <v>-2.094395102</v>
      </c>
      <c r="IC204" s="72">
        <f t="shared" si="225"/>
        <v>-2.094395102</v>
      </c>
      <c r="ID204" s="72">
        <f t="shared" si="226"/>
        <v>-2.094395102</v>
      </c>
      <c r="IE204" s="73">
        <f t="shared" si="227"/>
        <v>1</v>
      </c>
      <c r="IF204" s="73">
        <f t="shared" si="228"/>
        <v>1.370187201</v>
      </c>
      <c r="IG204" s="74">
        <f t="shared" si="229"/>
        <v>1.370187201</v>
      </c>
      <c r="IH204" s="75">
        <f t="shared" si="230"/>
        <v>-0.6850936006</v>
      </c>
      <c r="II204" s="75">
        <f t="shared" si="231"/>
        <v>-1.186616924</v>
      </c>
      <c r="IJ204" s="75">
        <f t="shared" si="232"/>
        <v>-2.094395102</v>
      </c>
      <c r="IK204" s="75">
        <f t="shared" si="233"/>
        <v>1.370187201</v>
      </c>
    </row>
    <row r="205" ht="12.75" customHeight="1">
      <c r="A205" s="80">
        <f>'Cubic Input'!P209</f>
        <v>0.1421007032</v>
      </c>
      <c r="B205" s="80">
        <f>'Cubic Input'!Q209</f>
        <v>-0.3764506357</v>
      </c>
      <c r="C205" s="80">
        <f>'Cubic Input'!R209</f>
        <v>0.881041227</v>
      </c>
      <c r="D205" s="80">
        <f>'Cubic Input'!S209</f>
        <v>-0.008435809659</v>
      </c>
      <c r="E205" s="80">
        <f t="shared" ref="E205:H205" si="3450">0</f>
        <v>0</v>
      </c>
      <c r="F205" s="80">
        <f t="shared" si="3450"/>
        <v>0</v>
      </c>
      <c r="G205" s="80">
        <f t="shared" si="3450"/>
        <v>0</v>
      </c>
      <c r="H205" s="81">
        <f t="shared" si="3450"/>
        <v>0</v>
      </c>
      <c r="I205" s="65">
        <f>'Cubic Input'!M209</f>
        <v>0.01206057526</v>
      </c>
      <c r="J205" s="66">
        <f t="shared" si="27"/>
        <v>0.009614169349</v>
      </c>
      <c r="K205" s="66">
        <f t="shared" si="28"/>
        <v>1.319783953</v>
      </c>
      <c r="L205" s="67">
        <f t="shared" si="29"/>
        <v>0.009614169349</v>
      </c>
      <c r="M205" s="67">
        <f t="shared" si="30"/>
        <v>0</v>
      </c>
      <c r="N205" s="68">
        <f t="shared" si="31"/>
        <v>1.319783953</v>
      </c>
      <c r="O205" s="68">
        <f t="shared" si="32"/>
        <v>-2.105448115</v>
      </c>
      <c r="P205" s="69">
        <f t="shared" si="33"/>
        <v>1.319783953</v>
      </c>
      <c r="Q205" s="69">
        <f t="shared" si="34"/>
        <v>2.105448115</v>
      </c>
      <c r="R205" s="70">
        <f t="shared" ref="R205:U205" si="3451">ATAN2(A205,E205)</f>
        <v>0</v>
      </c>
      <c r="S205" s="70">
        <f t="shared" si="3451"/>
        <v>3.141592654</v>
      </c>
      <c r="T205" s="70">
        <f t="shared" si="3451"/>
        <v>0</v>
      </c>
      <c r="U205" s="70">
        <f t="shared" si="3451"/>
        <v>3.141592654</v>
      </c>
      <c r="V205" s="70">
        <f t="shared" ref="V205:Y205" si="3452">SQRT(POWER(A205,2)+POWER(E205,2))</f>
        <v>0.1421007032</v>
      </c>
      <c r="W205" s="70">
        <f t="shared" si="3452"/>
        <v>0.3764506357</v>
      </c>
      <c r="X205" s="70">
        <f t="shared" si="3452"/>
        <v>0.881041227</v>
      </c>
      <c r="Y205" s="70">
        <f t="shared" si="3452"/>
        <v>0.008435809659</v>
      </c>
      <c r="Z205" s="71">
        <f t="shared" ref="Z205:AC205" si="3453">R205-$R205</f>
        <v>0</v>
      </c>
      <c r="AA205" s="71">
        <f t="shared" si="3453"/>
        <v>3.141592654</v>
      </c>
      <c r="AB205" s="71">
        <f t="shared" si="3453"/>
        <v>0</v>
      </c>
      <c r="AC205" s="71">
        <f t="shared" si="3453"/>
        <v>3.141592654</v>
      </c>
      <c r="AD205" s="71">
        <f t="shared" ref="AD205:AG205" si="3454">V205/$V205</f>
        <v>1</v>
      </c>
      <c r="AE205" s="71">
        <f t="shared" si="3454"/>
        <v>2.649182076</v>
      </c>
      <c r="AF205" s="71">
        <f t="shared" si="3454"/>
        <v>6.200118701</v>
      </c>
      <c r="AG205" s="71">
        <f t="shared" si="3454"/>
        <v>0.05936500997</v>
      </c>
      <c r="AH205" s="80">
        <f t="shared" ref="AH205:AK205" si="3455">AD205*COS(Z205)</f>
        <v>1</v>
      </c>
      <c r="AI205" s="80">
        <f t="shared" si="3455"/>
        <v>-2.649182076</v>
      </c>
      <c r="AJ205" s="80">
        <f t="shared" si="3455"/>
        <v>6.200118701</v>
      </c>
      <c r="AK205" s="80">
        <f t="shared" si="3455"/>
        <v>-0.05936500997</v>
      </c>
      <c r="AL205" s="80">
        <f t="shared" ref="AL205:AO205" si="3456">AD205*SIN(Z205)</f>
        <v>0</v>
      </c>
      <c r="AM205" s="80">
        <f t="shared" si="3456"/>
        <v>0</v>
      </c>
      <c r="AN205" s="80">
        <f t="shared" si="3456"/>
        <v>0</v>
      </c>
      <c r="AO205" s="80">
        <f t="shared" si="3456"/>
        <v>0</v>
      </c>
      <c r="AP205" s="50">
        <f t="shared" si="41"/>
        <v>9.424777961</v>
      </c>
      <c r="AQ205" s="72">
        <f t="shared" si="42"/>
        <v>9.424777961</v>
      </c>
      <c r="AR205" s="72">
        <f t="shared" si="43"/>
        <v>3.141592654</v>
      </c>
      <c r="AS205" s="72">
        <f t="shared" si="44"/>
        <v>3.141592654</v>
      </c>
      <c r="AT205" s="73">
        <f t="shared" si="45"/>
        <v>18.5923987</v>
      </c>
      <c r="AU205" s="74">
        <f t="shared" si="46"/>
        <v>18.5923987</v>
      </c>
      <c r="AV205" s="75">
        <f t="shared" si="47"/>
        <v>37.18479739</v>
      </c>
      <c r="AW205" s="75">
        <f t="shared" si="48"/>
        <v>0</v>
      </c>
      <c r="AX205" s="75">
        <f t="shared" si="49"/>
        <v>0</v>
      </c>
      <c r="AY205" s="75">
        <f t="shared" si="50"/>
        <v>37.18479739</v>
      </c>
      <c r="AZ205" s="50">
        <f t="shared" ref="AZ205:BA205" si="3457">AZ$1*AA205</f>
        <v>3.141592654</v>
      </c>
      <c r="BA205" s="50">
        <f t="shared" si="3457"/>
        <v>0</v>
      </c>
      <c r="BB205" s="72">
        <f t="shared" si="52"/>
        <v>3.141592654</v>
      </c>
      <c r="BC205" s="72">
        <f t="shared" si="53"/>
        <v>3.141592654</v>
      </c>
      <c r="BD205" s="72">
        <f t="shared" si="54"/>
        <v>3.141592654</v>
      </c>
      <c r="BE205" s="73">
        <f t="shared" ref="BE205:BF205" si="3458">POWER(AE205,BE$1)</f>
        <v>2.649182076</v>
      </c>
      <c r="BF205" s="73">
        <f t="shared" si="3458"/>
        <v>6.200118701</v>
      </c>
      <c r="BG205" s="74">
        <f t="shared" si="56"/>
        <v>16.42524333</v>
      </c>
      <c r="BH205" s="75">
        <f t="shared" si="57"/>
        <v>-147.82719</v>
      </c>
      <c r="BI205" s="75">
        <f t="shared" si="58"/>
        <v>0</v>
      </c>
      <c r="BJ205" s="75">
        <f t="shared" si="59"/>
        <v>3.141592654</v>
      </c>
      <c r="BK205" s="75">
        <f t="shared" si="60"/>
        <v>147.82719</v>
      </c>
      <c r="BL205" s="50">
        <f t="shared" si="61"/>
        <v>3.141592654</v>
      </c>
      <c r="BM205" s="72">
        <f t="shared" si="62"/>
        <v>3.141592654</v>
      </c>
      <c r="BN205" s="72">
        <f t="shared" si="63"/>
        <v>3.141592654</v>
      </c>
      <c r="BO205" s="72">
        <f t="shared" si="64"/>
        <v>3.141592654</v>
      </c>
      <c r="BP205" s="73">
        <f t="shared" si="65"/>
        <v>0.05936500997</v>
      </c>
      <c r="BQ205" s="74">
        <f t="shared" si="66"/>
        <v>0.05936500997</v>
      </c>
      <c r="BR205" s="75">
        <f t="shared" si="67"/>
        <v>1.602855269</v>
      </c>
      <c r="BS205" s="75">
        <f t="shared" si="68"/>
        <v>0</v>
      </c>
      <c r="BT205" s="75">
        <f t="shared" si="69"/>
        <v>0</v>
      </c>
      <c r="BU205" s="75">
        <f t="shared" si="70"/>
        <v>1.602855269</v>
      </c>
      <c r="BV205" s="76">
        <f t="shared" ref="BV205:BW205" si="3459">AV205+BH205+BR205</f>
        <v>-109.0395373</v>
      </c>
      <c r="BW205" s="76">
        <f t="shared" si="3459"/>
        <v>0</v>
      </c>
      <c r="BX205" s="76">
        <f t="shared" si="72"/>
        <v>3.141592654</v>
      </c>
      <c r="BY205" s="77">
        <f t="shared" si="73"/>
        <v>109.0395373</v>
      </c>
      <c r="BZ205" s="50">
        <f t="shared" ref="BZ205:CA205" si="3460">BZ$1*AA205</f>
        <v>6.283185307</v>
      </c>
      <c r="CA205" s="50">
        <f t="shared" si="3460"/>
        <v>0</v>
      </c>
      <c r="CB205" s="72">
        <f t="shared" si="75"/>
        <v>6.283185307</v>
      </c>
      <c r="CC205" s="72">
        <f t="shared" si="76"/>
        <v>0</v>
      </c>
      <c r="CD205" s="72">
        <f t="shared" si="77"/>
        <v>0</v>
      </c>
      <c r="CE205" s="73">
        <f t="shared" ref="CE205:CF205" si="3461">POWER(AE205,CE$1)</f>
        <v>7.01816567</v>
      </c>
      <c r="CF205" s="73">
        <f t="shared" si="3461"/>
        <v>38.44147191</v>
      </c>
      <c r="CG205" s="74">
        <f t="shared" si="79"/>
        <v>269.7886184</v>
      </c>
      <c r="CH205" s="75">
        <f t="shared" si="80"/>
        <v>-269.7886184</v>
      </c>
      <c r="CI205" s="75">
        <f t="shared" si="81"/>
        <v>0</v>
      </c>
      <c r="CJ205" s="75">
        <f t="shared" si="82"/>
        <v>3.141592654</v>
      </c>
      <c r="CK205" s="75">
        <f t="shared" si="83"/>
        <v>269.7886184</v>
      </c>
      <c r="CL205" s="50">
        <f t="shared" si="84"/>
        <v>0</v>
      </c>
      <c r="CM205" s="72">
        <f t="shared" si="85"/>
        <v>0</v>
      </c>
      <c r="CN205" s="72">
        <f t="shared" si="86"/>
        <v>0</v>
      </c>
      <c r="CO205" s="72">
        <f t="shared" si="87"/>
        <v>0</v>
      </c>
      <c r="CP205" s="73">
        <f t="shared" si="88"/>
        <v>238.3416888</v>
      </c>
      <c r="CQ205" s="74">
        <f t="shared" si="89"/>
        <v>238.3416888</v>
      </c>
      <c r="CR205" s="75">
        <f t="shared" si="90"/>
        <v>953.3667554</v>
      </c>
      <c r="CS205" s="75">
        <f t="shared" si="91"/>
        <v>0</v>
      </c>
      <c r="CT205" s="75">
        <f t="shared" si="92"/>
        <v>0</v>
      </c>
      <c r="CU205" s="75">
        <f t="shared" si="93"/>
        <v>953.3667554</v>
      </c>
      <c r="CV205" s="50">
        <f t="shared" si="94"/>
        <v>9.424777961</v>
      </c>
      <c r="CW205" s="50">
        <f t="shared" si="95"/>
        <v>3.141592654</v>
      </c>
      <c r="CX205" s="72">
        <f t="shared" si="96"/>
        <v>12.56637061</v>
      </c>
      <c r="CY205" s="72">
        <f t="shared" si="97"/>
        <v>0</v>
      </c>
      <c r="CZ205" s="72">
        <f t="shared" si="98"/>
        <v>0</v>
      </c>
      <c r="DA205" s="73">
        <f t="shared" si="99"/>
        <v>18.5923987</v>
      </c>
      <c r="DB205" s="73">
        <f t="shared" si="100"/>
        <v>0.05936500997</v>
      </c>
      <c r="DC205" s="74">
        <f t="shared" si="101"/>
        <v>1.103737934</v>
      </c>
      <c r="DD205" s="75">
        <f t="shared" si="102"/>
        <v>4.414951736</v>
      </c>
      <c r="DE205" s="75">
        <f t="shared" si="103"/>
        <v>0</v>
      </c>
      <c r="DF205" s="75">
        <f t="shared" si="104"/>
        <v>0</v>
      </c>
      <c r="DG205" s="75">
        <f t="shared" si="105"/>
        <v>4.414951736</v>
      </c>
      <c r="DH205" s="50">
        <f t="shared" ref="DH205:DJ205" si="3462">DH$1*AA205</f>
        <v>3.141592654</v>
      </c>
      <c r="DI205" s="50">
        <f t="shared" si="3462"/>
        <v>0</v>
      </c>
      <c r="DJ205" s="50">
        <f t="shared" si="3462"/>
        <v>3.141592654</v>
      </c>
      <c r="DK205" s="72">
        <f t="shared" si="107"/>
        <v>6.283185307</v>
      </c>
      <c r="DL205" s="72">
        <f t="shared" si="108"/>
        <v>0</v>
      </c>
      <c r="DM205" s="72">
        <f t="shared" si="109"/>
        <v>0</v>
      </c>
      <c r="DN205" s="73">
        <f t="shared" ref="DN205:DP205" si="3463">POWER(AE205,DN$1)</f>
        <v>2.649182076</v>
      </c>
      <c r="DO205" s="73">
        <f t="shared" si="3463"/>
        <v>6.200118701</v>
      </c>
      <c r="DP205" s="73">
        <f t="shared" si="3463"/>
        <v>0.05936500997</v>
      </c>
      <c r="DQ205" s="74">
        <f t="shared" si="111"/>
        <v>0.975084734</v>
      </c>
      <c r="DR205" s="75">
        <f t="shared" si="112"/>
        <v>-17.55152521</v>
      </c>
      <c r="DS205" s="75">
        <f t="shared" si="113"/>
        <v>0</v>
      </c>
      <c r="DT205" s="75">
        <f t="shared" si="114"/>
        <v>3.141592654</v>
      </c>
      <c r="DU205" s="75">
        <f t="shared" si="115"/>
        <v>17.55152521</v>
      </c>
      <c r="DV205" s="50">
        <f t="shared" si="116"/>
        <v>6.283185307</v>
      </c>
      <c r="DW205" s="72">
        <f t="shared" si="117"/>
        <v>6.283185307</v>
      </c>
      <c r="DX205" s="72">
        <f t="shared" si="118"/>
        <v>0</v>
      </c>
      <c r="DY205" s="72">
        <f t="shared" si="119"/>
        <v>0</v>
      </c>
      <c r="DZ205" s="73">
        <f t="shared" si="120"/>
        <v>0.003524204409</v>
      </c>
      <c r="EA205" s="74">
        <f t="shared" si="121"/>
        <v>0.003524204409</v>
      </c>
      <c r="EB205" s="75">
        <f t="shared" si="122"/>
        <v>0.09515351903</v>
      </c>
      <c r="EC205" s="75">
        <f t="shared" si="123"/>
        <v>0</v>
      </c>
      <c r="ED205" s="75">
        <f t="shared" si="124"/>
        <v>0</v>
      </c>
      <c r="EE205" s="75">
        <f t="shared" si="125"/>
        <v>0.09515351903</v>
      </c>
      <c r="EF205" s="76">
        <f t="shared" ref="EF205:EG205" si="3464">CH205+CR205+DD205+DR205+EB205</f>
        <v>670.536717</v>
      </c>
      <c r="EG205" s="76">
        <f t="shared" si="3464"/>
        <v>0</v>
      </c>
      <c r="EH205" s="76">
        <f t="shared" si="127"/>
        <v>0</v>
      </c>
      <c r="EI205" s="77">
        <f t="shared" si="128"/>
        <v>670.536717</v>
      </c>
      <c r="EJ205" s="50">
        <f t="shared" si="129"/>
        <v>0</v>
      </c>
      <c r="EK205" s="72">
        <f t="shared" si="130"/>
        <v>0</v>
      </c>
      <c r="EL205" s="72">
        <f t="shared" si="131"/>
        <v>0</v>
      </c>
      <c r="EM205" s="72">
        <f t="shared" si="132"/>
        <v>0</v>
      </c>
      <c r="EN205" s="73">
        <f t="shared" si="133"/>
        <v>25.89472373</v>
      </c>
      <c r="EO205" s="74">
        <f t="shared" si="134"/>
        <v>25.89472373</v>
      </c>
      <c r="EP205" s="75">
        <f t="shared" si="135"/>
        <v>134.5529314</v>
      </c>
      <c r="EQ205" s="75">
        <f t="shared" si="136"/>
        <v>0</v>
      </c>
      <c r="ER205" s="75">
        <f t="shared" si="137"/>
        <v>0</v>
      </c>
      <c r="ES205" s="75">
        <f t="shared" si="138"/>
        <v>134.5529314</v>
      </c>
      <c r="ET205" s="76">
        <f t="shared" ref="ET205:EU205" si="3465">BV205+EP205</f>
        <v>25.51339414</v>
      </c>
      <c r="EU205" s="76">
        <f t="shared" si="3465"/>
        <v>0</v>
      </c>
      <c r="EV205" s="76">
        <f t="shared" si="140"/>
        <v>0</v>
      </c>
      <c r="EW205" s="77">
        <f t="shared" si="141"/>
        <v>25.51339414</v>
      </c>
      <c r="EX205" s="50">
        <f t="shared" si="142"/>
        <v>0</v>
      </c>
      <c r="EY205" s="72">
        <f t="shared" si="143"/>
        <v>0</v>
      </c>
      <c r="EZ205" s="72">
        <f t="shared" si="144"/>
        <v>0</v>
      </c>
      <c r="FA205" s="72">
        <f t="shared" si="145"/>
        <v>0</v>
      </c>
      <c r="FB205" s="73">
        <f t="shared" si="146"/>
        <v>2.943897916</v>
      </c>
      <c r="FC205" s="74">
        <f t="shared" si="147"/>
        <v>2.943897916</v>
      </c>
      <c r="FD205" s="75">
        <f t="shared" si="148"/>
        <v>0.7788577747</v>
      </c>
      <c r="FE205" s="75">
        <f t="shared" si="149"/>
        <v>0</v>
      </c>
      <c r="FF205" s="75">
        <f t="shared" si="150"/>
        <v>0</v>
      </c>
      <c r="FG205" s="75">
        <f t="shared" si="151"/>
        <v>0.7788577747</v>
      </c>
      <c r="FH205" s="50">
        <f t="shared" si="152"/>
        <v>6.283185307</v>
      </c>
      <c r="FI205" s="72">
        <f t="shared" si="153"/>
        <v>6.283185307</v>
      </c>
      <c r="FJ205" s="72">
        <f t="shared" si="154"/>
        <v>0</v>
      </c>
      <c r="FK205" s="72">
        <f t="shared" si="155"/>
        <v>0</v>
      </c>
      <c r="FL205" s="73">
        <f t="shared" si="156"/>
        <v>7.01816567</v>
      </c>
      <c r="FM205" s="74">
        <f t="shared" si="157"/>
        <v>7.01816567</v>
      </c>
      <c r="FN205" s="75">
        <f t="shared" si="158"/>
        <v>-7.01816567</v>
      </c>
      <c r="FO205" s="75">
        <f t="shared" si="159"/>
        <v>0</v>
      </c>
      <c r="FP205" s="75">
        <f t="shared" si="160"/>
        <v>3.141592654</v>
      </c>
      <c r="FQ205" s="75">
        <f t="shared" si="161"/>
        <v>7.01816567</v>
      </c>
      <c r="FR205" s="76">
        <f t="shared" si="162"/>
        <v>11.58219043</v>
      </c>
      <c r="FS205" s="76">
        <f t="shared" si="163"/>
        <v>0</v>
      </c>
      <c r="FT205" s="76">
        <f t="shared" si="164"/>
        <v>0</v>
      </c>
      <c r="FU205" s="77">
        <f t="shared" si="165"/>
        <v>11.58219043</v>
      </c>
      <c r="FV205" s="50">
        <f t="shared" si="166"/>
        <v>0</v>
      </c>
      <c r="FW205" s="50">
        <f t="shared" si="167"/>
        <v>0</v>
      </c>
      <c r="FX205" s="72">
        <f t="shared" si="168"/>
        <v>0</v>
      </c>
      <c r="FY205" s="72">
        <f t="shared" si="169"/>
        <v>0</v>
      </c>
      <c r="FZ205" s="72">
        <f t="shared" si="170"/>
        <v>0</v>
      </c>
      <c r="GA205" s="73">
        <f t="shared" si="171"/>
        <v>11.58219043</v>
      </c>
      <c r="GB205" s="73">
        <f t="shared" si="172"/>
        <v>1.28393146</v>
      </c>
      <c r="GC205" s="74">
        <f t="shared" si="173"/>
        <v>14.87073868</v>
      </c>
      <c r="GD205" s="75">
        <f t="shared" si="174"/>
        <v>1.652304297</v>
      </c>
      <c r="GE205" s="75">
        <f t="shared" si="175"/>
        <v>0</v>
      </c>
      <c r="GF205" s="75">
        <f t="shared" si="176"/>
        <v>0</v>
      </c>
      <c r="GG205" s="75">
        <f t="shared" si="177"/>
        <v>1.652304297</v>
      </c>
      <c r="GH205" s="78">
        <f t="shared" si="178"/>
        <v>-0.5</v>
      </c>
      <c r="GI205" s="78">
        <f t="shared" si="179"/>
        <v>-0.8660254038</v>
      </c>
      <c r="GJ205" s="78">
        <f t="shared" si="180"/>
        <v>-2.094395102</v>
      </c>
      <c r="GK205" s="78">
        <f t="shared" si="181"/>
        <v>1</v>
      </c>
      <c r="GL205" s="79">
        <f t="shared" si="182"/>
        <v>-0.5</v>
      </c>
      <c r="GM205" s="79">
        <f t="shared" si="183"/>
        <v>0.8660254038</v>
      </c>
      <c r="GN205" s="79">
        <f t="shared" si="184"/>
        <v>2.094395102</v>
      </c>
      <c r="GO205" s="79">
        <f t="shared" si="185"/>
        <v>1</v>
      </c>
      <c r="GP205" s="50">
        <f t="shared" si="186"/>
        <v>-2.094395102</v>
      </c>
      <c r="GQ205" s="50">
        <f t="shared" si="187"/>
        <v>0</v>
      </c>
      <c r="GR205" s="72">
        <f t="shared" si="188"/>
        <v>-2.094395102</v>
      </c>
      <c r="GS205" s="72">
        <f t="shared" si="189"/>
        <v>-2.094395102</v>
      </c>
      <c r="GT205" s="72">
        <f t="shared" si="190"/>
        <v>-2.094395102</v>
      </c>
      <c r="GU205" s="73">
        <f t="shared" si="191"/>
        <v>1</v>
      </c>
      <c r="GV205" s="73">
        <f t="shared" si="192"/>
        <v>0.7788577747</v>
      </c>
      <c r="GW205" s="74">
        <f t="shared" si="193"/>
        <v>0.7788577747</v>
      </c>
      <c r="GX205" s="75">
        <f t="shared" si="194"/>
        <v>-0.3894288874</v>
      </c>
      <c r="GY205" s="75">
        <f t="shared" si="195"/>
        <v>-0.6745106188</v>
      </c>
      <c r="GZ205" s="75">
        <f t="shared" si="196"/>
        <v>-2.094395102</v>
      </c>
      <c r="HA205" s="75">
        <f t="shared" si="197"/>
        <v>0.7788577747</v>
      </c>
      <c r="HB205" s="50">
        <f t="shared" si="198"/>
        <v>2.094395102</v>
      </c>
      <c r="HC205" s="50">
        <f t="shared" si="199"/>
        <v>0</v>
      </c>
      <c r="HD205" s="72">
        <f t="shared" si="200"/>
        <v>2.094395102</v>
      </c>
      <c r="HE205" s="72">
        <f t="shared" si="201"/>
        <v>2.094395102</v>
      </c>
      <c r="HF205" s="72">
        <f t="shared" si="202"/>
        <v>2.094395102</v>
      </c>
      <c r="HG205" s="73">
        <f t="shared" si="203"/>
        <v>1</v>
      </c>
      <c r="HH205" s="73">
        <f t="shared" si="204"/>
        <v>1.652304297</v>
      </c>
      <c r="HI205" s="74">
        <f t="shared" si="205"/>
        <v>1.652304297</v>
      </c>
      <c r="HJ205" s="75">
        <f t="shared" si="206"/>
        <v>-0.8261521486</v>
      </c>
      <c r="HK205" s="75">
        <f t="shared" si="207"/>
        <v>1.430937496</v>
      </c>
      <c r="HL205" s="75">
        <f t="shared" si="208"/>
        <v>2.094395102</v>
      </c>
      <c r="HM205" s="75">
        <f t="shared" si="209"/>
        <v>1.652304297</v>
      </c>
      <c r="HN205" s="50">
        <f t="shared" si="210"/>
        <v>2.094395102</v>
      </c>
      <c r="HO205" s="50">
        <f t="shared" si="211"/>
        <v>0</v>
      </c>
      <c r="HP205" s="72">
        <f t="shared" si="212"/>
        <v>2.094395102</v>
      </c>
      <c r="HQ205" s="72">
        <f t="shared" si="213"/>
        <v>2.094395102</v>
      </c>
      <c r="HR205" s="72">
        <f t="shared" si="214"/>
        <v>2.094395102</v>
      </c>
      <c r="HS205" s="73">
        <f t="shared" si="215"/>
        <v>1</v>
      </c>
      <c r="HT205" s="73">
        <f t="shared" si="216"/>
        <v>0.7788577747</v>
      </c>
      <c r="HU205" s="74">
        <f t="shared" si="217"/>
        <v>0.7788577747</v>
      </c>
      <c r="HV205" s="75">
        <f t="shared" si="218"/>
        <v>-0.3894288874</v>
      </c>
      <c r="HW205" s="75">
        <f t="shared" si="219"/>
        <v>0.6745106188</v>
      </c>
      <c r="HX205" s="75">
        <f t="shared" si="220"/>
        <v>2.094395102</v>
      </c>
      <c r="HY205" s="75">
        <f t="shared" si="221"/>
        <v>0.7788577747</v>
      </c>
      <c r="HZ205" s="50">
        <f t="shared" si="222"/>
        <v>-2.094395102</v>
      </c>
      <c r="IA205" s="50">
        <f t="shared" si="223"/>
        <v>0</v>
      </c>
      <c r="IB205" s="72">
        <f t="shared" si="224"/>
        <v>-2.094395102</v>
      </c>
      <c r="IC205" s="72">
        <f t="shared" si="225"/>
        <v>-2.094395102</v>
      </c>
      <c r="ID205" s="72">
        <f t="shared" si="226"/>
        <v>-2.094395102</v>
      </c>
      <c r="IE205" s="73">
        <f t="shared" si="227"/>
        <v>1</v>
      </c>
      <c r="IF205" s="73">
        <f t="shared" si="228"/>
        <v>1.652304297</v>
      </c>
      <c r="IG205" s="74">
        <f t="shared" si="229"/>
        <v>1.652304297</v>
      </c>
      <c r="IH205" s="75">
        <f t="shared" si="230"/>
        <v>-0.8261521486</v>
      </c>
      <c r="II205" s="75">
        <f t="shared" si="231"/>
        <v>-1.430937496</v>
      </c>
      <c r="IJ205" s="75">
        <f t="shared" si="232"/>
        <v>-2.094395102</v>
      </c>
      <c r="IK205" s="75">
        <f t="shared" si="233"/>
        <v>1.652304297</v>
      </c>
    </row>
    <row r="206" ht="12.75" customHeight="1">
      <c r="A206" s="80">
        <f>'Cubic Input'!P210</f>
        <v>0.1421007032</v>
      </c>
      <c r="B206" s="80">
        <f>'Cubic Input'!Q210</f>
        <v>-0.635995348</v>
      </c>
      <c r="C206" s="80">
        <f>'Cubic Input'!R210</f>
        <v>0.8044269849</v>
      </c>
      <c r="D206" s="80">
        <f>'Cubic Input'!S210</f>
        <v>-0.09442126167</v>
      </c>
      <c r="E206" s="80">
        <f t="shared" ref="E206:H206" si="3466">0</f>
        <v>0</v>
      </c>
      <c r="F206" s="80">
        <f t="shared" si="3466"/>
        <v>0</v>
      </c>
      <c r="G206" s="80">
        <f t="shared" si="3466"/>
        <v>0</v>
      </c>
      <c r="H206" s="81">
        <f t="shared" si="3466"/>
        <v>0</v>
      </c>
      <c r="I206" s="65">
        <f>'Cubic Input'!M210</f>
        <v>0.1301457613</v>
      </c>
      <c r="J206" s="66">
        <f t="shared" si="27"/>
        <v>0.1304363333</v>
      </c>
      <c r="K206" s="66">
        <f t="shared" si="28"/>
        <v>0.1304363333</v>
      </c>
      <c r="L206" s="67">
        <f t="shared" si="29"/>
        <v>2.172615053</v>
      </c>
      <c r="M206" s="67">
        <f t="shared" si="30"/>
        <v>-0.6114998696</v>
      </c>
      <c r="N206" s="68">
        <f t="shared" si="31"/>
        <v>2.172615053</v>
      </c>
      <c r="O206" s="68">
        <f t="shared" si="32"/>
        <v>0.6114998696</v>
      </c>
      <c r="P206" s="69">
        <f t="shared" si="33"/>
        <v>0.1304363333</v>
      </c>
      <c r="Q206" s="69">
        <f t="shared" si="34"/>
        <v>0</v>
      </c>
      <c r="R206" s="70">
        <f t="shared" ref="R206:U206" si="3467">ATAN2(A206,E206)</f>
        <v>0</v>
      </c>
      <c r="S206" s="70">
        <f t="shared" si="3467"/>
        <v>3.141592654</v>
      </c>
      <c r="T206" s="70">
        <f t="shared" si="3467"/>
        <v>0</v>
      </c>
      <c r="U206" s="70">
        <f t="shared" si="3467"/>
        <v>3.141592654</v>
      </c>
      <c r="V206" s="70">
        <f t="shared" ref="V206:Y206" si="3468">SQRT(POWER(A206,2)+POWER(E206,2))</f>
        <v>0.1421007032</v>
      </c>
      <c r="W206" s="70">
        <f t="shared" si="3468"/>
        <v>0.635995348</v>
      </c>
      <c r="X206" s="70">
        <f t="shared" si="3468"/>
        <v>0.8044269849</v>
      </c>
      <c r="Y206" s="70">
        <f t="shared" si="3468"/>
        <v>0.09442126167</v>
      </c>
      <c r="Z206" s="71">
        <f t="shared" ref="Z206:AC206" si="3469">R206-$R206</f>
        <v>0</v>
      </c>
      <c r="AA206" s="71">
        <f t="shared" si="3469"/>
        <v>3.141592654</v>
      </c>
      <c r="AB206" s="71">
        <f t="shared" si="3469"/>
        <v>0</v>
      </c>
      <c r="AC206" s="71">
        <f t="shared" si="3469"/>
        <v>3.141592654</v>
      </c>
      <c r="AD206" s="71">
        <f t="shared" ref="AD206:AG206" si="3470">V206/$V206</f>
        <v>1</v>
      </c>
      <c r="AE206" s="71">
        <f t="shared" si="3470"/>
        <v>4.475666439</v>
      </c>
      <c r="AF206" s="71">
        <f t="shared" si="3470"/>
        <v>5.66096414</v>
      </c>
      <c r="AG206" s="71">
        <f t="shared" si="3470"/>
        <v>0.6644672375</v>
      </c>
      <c r="AH206" s="80">
        <f t="shared" ref="AH206:AK206" si="3471">AD206*COS(Z206)</f>
        <v>1</v>
      </c>
      <c r="AI206" s="80">
        <f t="shared" si="3471"/>
        <v>-4.475666439</v>
      </c>
      <c r="AJ206" s="80">
        <f t="shared" si="3471"/>
        <v>5.66096414</v>
      </c>
      <c r="AK206" s="80">
        <f t="shared" si="3471"/>
        <v>-0.6644672375</v>
      </c>
      <c r="AL206" s="80">
        <f t="shared" ref="AL206:AO206" si="3472">AD206*SIN(Z206)</f>
        <v>0</v>
      </c>
      <c r="AM206" s="80">
        <f t="shared" si="3472"/>
        <v>0</v>
      </c>
      <c r="AN206" s="80">
        <f t="shared" si="3472"/>
        <v>0</v>
      </c>
      <c r="AO206" s="80">
        <f t="shared" si="3472"/>
        <v>0</v>
      </c>
      <c r="AP206" s="50">
        <f t="shared" si="41"/>
        <v>9.424777961</v>
      </c>
      <c r="AQ206" s="72">
        <f t="shared" si="42"/>
        <v>9.424777961</v>
      </c>
      <c r="AR206" s="72">
        <f t="shared" si="43"/>
        <v>3.141592654</v>
      </c>
      <c r="AS206" s="72">
        <f t="shared" si="44"/>
        <v>3.141592654</v>
      </c>
      <c r="AT206" s="73">
        <f t="shared" si="45"/>
        <v>89.6547154</v>
      </c>
      <c r="AU206" s="74">
        <f t="shared" si="46"/>
        <v>89.6547154</v>
      </c>
      <c r="AV206" s="75">
        <f t="shared" si="47"/>
        <v>179.3094308</v>
      </c>
      <c r="AW206" s="75">
        <f t="shared" si="48"/>
        <v>0</v>
      </c>
      <c r="AX206" s="75">
        <f t="shared" si="49"/>
        <v>0</v>
      </c>
      <c r="AY206" s="75">
        <f t="shared" si="50"/>
        <v>179.3094308</v>
      </c>
      <c r="AZ206" s="50">
        <f t="shared" ref="AZ206:BA206" si="3473">AZ$1*AA206</f>
        <v>3.141592654</v>
      </c>
      <c r="BA206" s="50">
        <f t="shared" si="3473"/>
        <v>0</v>
      </c>
      <c r="BB206" s="72">
        <f t="shared" si="52"/>
        <v>3.141592654</v>
      </c>
      <c r="BC206" s="72">
        <f t="shared" si="53"/>
        <v>3.141592654</v>
      </c>
      <c r="BD206" s="72">
        <f t="shared" si="54"/>
        <v>3.141592654</v>
      </c>
      <c r="BE206" s="73">
        <f t="shared" ref="BE206:BF206" si="3474">POWER(AE206,BE$1)</f>
        <v>4.475666439</v>
      </c>
      <c r="BF206" s="73">
        <f t="shared" si="3474"/>
        <v>5.66096414</v>
      </c>
      <c r="BG206" s="74">
        <f t="shared" si="56"/>
        <v>25.33658721</v>
      </c>
      <c r="BH206" s="75">
        <f t="shared" si="57"/>
        <v>-228.0292849</v>
      </c>
      <c r="BI206" s="75">
        <f t="shared" si="58"/>
        <v>0</v>
      </c>
      <c r="BJ206" s="75">
        <f t="shared" si="59"/>
        <v>3.141592654</v>
      </c>
      <c r="BK206" s="75">
        <f t="shared" si="60"/>
        <v>228.0292849</v>
      </c>
      <c r="BL206" s="50">
        <f t="shared" si="61"/>
        <v>3.141592654</v>
      </c>
      <c r="BM206" s="72">
        <f t="shared" si="62"/>
        <v>3.141592654</v>
      </c>
      <c r="BN206" s="72">
        <f t="shared" si="63"/>
        <v>3.141592654</v>
      </c>
      <c r="BO206" s="72">
        <f t="shared" si="64"/>
        <v>3.141592654</v>
      </c>
      <c r="BP206" s="73">
        <f t="shared" si="65"/>
        <v>0.6644672375</v>
      </c>
      <c r="BQ206" s="74">
        <f t="shared" si="66"/>
        <v>0.6644672375</v>
      </c>
      <c r="BR206" s="75">
        <f t="shared" si="67"/>
        <v>17.94061541</v>
      </c>
      <c r="BS206" s="75">
        <f t="shared" si="68"/>
        <v>0</v>
      </c>
      <c r="BT206" s="75">
        <f t="shared" si="69"/>
        <v>0</v>
      </c>
      <c r="BU206" s="75">
        <f t="shared" si="70"/>
        <v>17.94061541</v>
      </c>
      <c r="BV206" s="76">
        <f t="shared" ref="BV206:BW206" si="3475">AV206+BH206+BR206</f>
        <v>-30.77923872</v>
      </c>
      <c r="BW206" s="76">
        <f t="shared" si="3475"/>
        <v>0</v>
      </c>
      <c r="BX206" s="76">
        <f t="shared" si="72"/>
        <v>3.141592654</v>
      </c>
      <c r="BY206" s="77">
        <f t="shared" si="73"/>
        <v>30.77923872</v>
      </c>
      <c r="BZ206" s="50">
        <f t="shared" ref="BZ206:CA206" si="3476">BZ$1*AA206</f>
        <v>6.283185307</v>
      </c>
      <c r="CA206" s="50">
        <f t="shared" si="3476"/>
        <v>0</v>
      </c>
      <c r="CB206" s="72">
        <f t="shared" si="75"/>
        <v>6.283185307</v>
      </c>
      <c r="CC206" s="72">
        <f t="shared" si="76"/>
        <v>0</v>
      </c>
      <c r="CD206" s="72">
        <f t="shared" si="77"/>
        <v>0</v>
      </c>
      <c r="CE206" s="73">
        <f t="shared" ref="CE206:CF206" si="3477">POWER(AE206,CE$1)</f>
        <v>20.03159007</v>
      </c>
      <c r="CF206" s="73">
        <f t="shared" si="3477"/>
        <v>32.046515</v>
      </c>
      <c r="CG206" s="74">
        <f t="shared" si="79"/>
        <v>641.9426517</v>
      </c>
      <c r="CH206" s="75">
        <f t="shared" si="80"/>
        <v>-641.9426517</v>
      </c>
      <c r="CI206" s="75">
        <f t="shared" si="81"/>
        <v>0</v>
      </c>
      <c r="CJ206" s="75">
        <f t="shared" si="82"/>
        <v>3.141592654</v>
      </c>
      <c r="CK206" s="75">
        <f t="shared" si="83"/>
        <v>641.9426517</v>
      </c>
      <c r="CL206" s="50">
        <f t="shared" si="84"/>
        <v>0</v>
      </c>
      <c r="CM206" s="72">
        <f t="shared" si="85"/>
        <v>0</v>
      </c>
      <c r="CN206" s="72">
        <f t="shared" si="86"/>
        <v>0</v>
      </c>
      <c r="CO206" s="72">
        <f t="shared" si="87"/>
        <v>0</v>
      </c>
      <c r="CP206" s="73">
        <f t="shared" si="88"/>
        <v>181.4141722</v>
      </c>
      <c r="CQ206" s="74">
        <f t="shared" si="89"/>
        <v>181.4141722</v>
      </c>
      <c r="CR206" s="75">
        <f t="shared" si="90"/>
        <v>725.6566889</v>
      </c>
      <c r="CS206" s="75">
        <f t="shared" si="91"/>
        <v>0</v>
      </c>
      <c r="CT206" s="75">
        <f t="shared" si="92"/>
        <v>0</v>
      </c>
      <c r="CU206" s="75">
        <f t="shared" si="93"/>
        <v>725.6566889</v>
      </c>
      <c r="CV206" s="50">
        <f t="shared" si="94"/>
        <v>9.424777961</v>
      </c>
      <c r="CW206" s="50">
        <f t="shared" si="95"/>
        <v>3.141592654</v>
      </c>
      <c r="CX206" s="72">
        <f t="shared" si="96"/>
        <v>12.56637061</v>
      </c>
      <c r="CY206" s="72">
        <f t="shared" si="97"/>
        <v>0</v>
      </c>
      <c r="CZ206" s="72">
        <f t="shared" si="98"/>
        <v>0</v>
      </c>
      <c r="DA206" s="73">
        <f t="shared" si="99"/>
        <v>89.6547154</v>
      </c>
      <c r="DB206" s="73">
        <f t="shared" si="100"/>
        <v>0.6644672375</v>
      </c>
      <c r="DC206" s="74">
        <f t="shared" si="101"/>
        <v>59.57262107</v>
      </c>
      <c r="DD206" s="75">
        <f t="shared" si="102"/>
        <v>238.2904843</v>
      </c>
      <c r="DE206" s="75">
        <f t="shared" si="103"/>
        <v>0</v>
      </c>
      <c r="DF206" s="75">
        <f t="shared" si="104"/>
        <v>0</v>
      </c>
      <c r="DG206" s="75">
        <f t="shared" si="105"/>
        <v>238.2904843</v>
      </c>
      <c r="DH206" s="50">
        <f t="shared" ref="DH206:DJ206" si="3478">DH$1*AA206</f>
        <v>3.141592654</v>
      </c>
      <c r="DI206" s="50">
        <f t="shared" si="3478"/>
        <v>0</v>
      </c>
      <c r="DJ206" s="50">
        <f t="shared" si="3478"/>
        <v>3.141592654</v>
      </c>
      <c r="DK206" s="72">
        <f t="shared" si="107"/>
        <v>6.283185307</v>
      </c>
      <c r="DL206" s="72">
        <f t="shared" si="108"/>
        <v>0</v>
      </c>
      <c r="DM206" s="72">
        <f t="shared" si="109"/>
        <v>0</v>
      </c>
      <c r="DN206" s="73">
        <f t="shared" ref="DN206:DP206" si="3479">POWER(AE206,DN$1)</f>
        <v>4.475666439</v>
      </c>
      <c r="DO206" s="73">
        <f t="shared" si="3479"/>
        <v>5.66096414</v>
      </c>
      <c r="DP206" s="73">
        <f t="shared" si="3479"/>
        <v>0.6644672375</v>
      </c>
      <c r="DQ206" s="74">
        <f t="shared" si="111"/>
        <v>16.83533211</v>
      </c>
      <c r="DR206" s="75">
        <f t="shared" si="112"/>
        <v>-303.035978</v>
      </c>
      <c r="DS206" s="75">
        <f t="shared" si="113"/>
        <v>0</v>
      </c>
      <c r="DT206" s="75">
        <f t="shared" si="114"/>
        <v>3.141592654</v>
      </c>
      <c r="DU206" s="75">
        <f t="shared" si="115"/>
        <v>303.035978</v>
      </c>
      <c r="DV206" s="50">
        <f t="shared" si="116"/>
        <v>6.283185307</v>
      </c>
      <c r="DW206" s="72">
        <f t="shared" si="117"/>
        <v>6.283185307</v>
      </c>
      <c r="DX206" s="72">
        <f t="shared" si="118"/>
        <v>0</v>
      </c>
      <c r="DY206" s="72">
        <f t="shared" si="119"/>
        <v>0</v>
      </c>
      <c r="DZ206" s="73">
        <f t="shared" si="120"/>
        <v>0.4415167097</v>
      </c>
      <c r="EA206" s="74">
        <f t="shared" si="121"/>
        <v>0.4415167097</v>
      </c>
      <c r="EB206" s="75">
        <f t="shared" si="122"/>
        <v>11.92095116</v>
      </c>
      <c r="EC206" s="75">
        <f t="shared" si="123"/>
        <v>0</v>
      </c>
      <c r="ED206" s="75">
        <f t="shared" si="124"/>
        <v>0</v>
      </c>
      <c r="EE206" s="75">
        <f t="shared" si="125"/>
        <v>11.92095116</v>
      </c>
      <c r="EF206" s="76">
        <f t="shared" ref="EF206:EG206" si="3480">CH206+CR206+DD206+DR206+EB206</f>
        <v>30.88949463</v>
      </c>
      <c r="EG206" s="76">
        <f t="shared" si="3480"/>
        <v>0</v>
      </c>
      <c r="EH206" s="76">
        <f t="shared" si="127"/>
        <v>0</v>
      </c>
      <c r="EI206" s="77">
        <f t="shared" si="128"/>
        <v>30.88949463</v>
      </c>
      <c r="EJ206" s="50">
        <f t="shared" si="129"/>
        <v>0</v>
      </c>
      <c r="EK206" s="72">
        <f t="shared" si="130"/>
        <v>0</v>
      </c>
      <c r="EL206" s="72">
        <f t="shared" si="131"/>
        <v>0</v>
      </c>
      <c r="EM206" s="72">
        <f t="shared" si="132"/>
        <v>0</v>
      </c>
      <c r="EN206" s="73">
        <f t="shared" si="133"/>
        <v>5.557831829</v>
      </c>
      <c r="EO206" s="74">
        <f t="shared" si="134"/>
        <v>5.557831829</v>
      </c>
      <c r="EP206" s="75">
        <f t="shared" si="135"/>
        <v>28.87934132</v>
      </c>
      <c r="EQ206" s="75">
        <f t="shared" si="136"/>
        <v>0</v>
      </c>
      <c r="ER206" s="75">
        <f t="shared" si="137"/>
        <v>0</v>
      </c>
      <c r="ES206" s="75">
        <f t="shared" si="138"/>
        <v>28.87934132</v>
      </c>
      <c r="ET206" s="76">
        <f t="shared" ref="ET206:EU206" si="3481">BV206+EP206</f>
        <v>-1.899897395</v>
      </c>
      <c r="EU206" s="76">
        <f t="shared" si="3481"/>
        <v>0</v>
      </c>
      <c r="EV206" s="76">
        <f t="shared" si="140"/>
        <v>3.141592654</v>
      </c>
      <c r="EW206" s="77">
        <f t="shared" si="141"/>
        <v>1.899897395</v>
      </c>
      <c r="EX206" s="50">
        <f t="shared" si="142"/>
        <v>1.047197551</v>
      </c>
      <c r="EY206" s="72">
        <f t="shared" si="143"/>
        <v>1.047197551</v>
      </c>
      <c r="EZ206" s="72">
        <f t="shared" si="144"/>
        <v>1.047197551</v>
      </c>
      <c r="FA206" s="72">
        <f t="shared" si="145"/>
        <v>1.047197551</v>
      </c>
      <c r="FB206" s="73">
        <f t="shared" si="146"/>
        <v>1.238540034</v>
      </c>
      <c r="FC206" s="74">
        <f t="shared" si="147"/>
        <v>1.238540034</v>
      </c>
      <c r="FD206" s="75">
        <f t="shared" si="148"/>
        <v>0.1638383127</v>
      </c>
      <c r="FE206" s="75">
        <f t="shared" si="149"/>
        <v>0.2837762819</v>
      </c>
      <c r="FF206" s="75">
        <f t="shared" si="150"/>
        <v>1.047197551</v>
      </c>
      <c r="FG206" s="75">
        <f t="shared" si="151"/>
        <v>0.3276766255</v>
      </c>
      <c r="FH206" s="50">
        <f t="shared" si="152"/>
        <v>6.283185307</v>
      </c>
      <c r="FI206" s="72">
        <f t="shared" si="153"/>
        <v>6.283185307</v>
      </c>
      <c r="FJ206" s="72">
        <f t="shared" si="154"/>
        <v>0</v>
      </c>
      <c r="FK206" s="72">
        <f t="shared" si="155"/>
        <v>0</v>
      </c>
      <c r="FL206" s="73">
        <f t="shared" si="156"/>
        <v>20.03159007</v>
      </c>
      <c r="FM206" s="74">
        <f t="shared" si="157"/>
        <v>20.03159007</v>
      </c>
      <c r="FN206" s="75">
        <f t="shared" si="158"/>
        <v>-20.03159007</v>
      </c>
      <c r="FO206" s="75">
        <f t="shared" si="159"/>
        <v>0</v>
      </c>
      <c r="FP206" s="75">
        <f t="shared" si="160"/>
        <v>3.141592654</v>
      </c>
      <c r="FQ206" s="75">
        <f t="shared" si="161"/>
        <v>20.03159007</v>
      </c>
      <c r="FR206" s="76">
        <f t="shared" si="162"/>
        <v>-3.048697651</v>
      </c>
      <c r="FS206" s="76">
        <f t="shared" si="163"/>
        <v>0</v>
      </c>
      <c r="FT206" s="76">
        <f t="shared" si="164"/>
        <v>3.141592654</v>
      </c>
      <c r="FU206" s="77">
        <f t="shared" si="165"/>
        <v>3.048697651</v>
      </c>
      <c r="FV206" s="50">
        <f t="shared" si="166"/>
        <v>3.141592654</v>
      </c>
      <c r="FW206" s="50">
        <f t="shared" si="167"/>
        <v>-1.047197551</v>
      </c>
      <c r="FX206" s="72">
        <f t="shared" si="168"/>
        <v>2.094395102</v>
      </c>
      <c r="FY206" s="72">
        <f t="shared" si="169"/>
        <v>2.094395102</v>
      </c>
      <c r="FZ206" s="72">
        <f t="shared" si="170"/>
        <v>2.094395102</v>
      </c>
      <c r="GA206" s="73">
        <f t="shared" si="171"/>
        <v>3.048697651</v>
      </c>
      <c r="GB206" s="73">
        <f t="shared" si="172"/>
        <v>3.05178924</v>
      </c>
      <c r="GC206" s="74">
        <f t="shared" si="173"/>
        <v>9.303982687</v>
      </c>
      <c r="GD206" s="75">
        <f t="shared" si="174"/>
        <v>-0.5168879271</v>
      </c>
      <c r="GE206" s="75">
        <f t="shared" si="175"/>
        <v>0.8952761515</v>
      </c>
      <c r="GF206" s="75">
        <f t="shared" si="176"/>
        <v>2.094395102</v>
      </c>
      <c r="GG206" s="75">
        <f t="shared" si="177"/>
        <v>1.033775854</v>
      </c>
      <c r="GH206" s="78">
        <f t="shared" si="178"/>
        <v>-0.5</v>
      </c>
      <c r="GI206" s="78">
        <f t="shared" si="179"/>
        <v>-0.8660254038</v>
      </c>
      <c r="GJ206" s="78">
        <f t="shared" si="180"/>
        <v>-2.094395102</v>
      </c>
      <c r="GK206" s="78">
        <f t="shared" si="181"/>
        <v>1</v>
      </c>
      <c r="GL206" s="79">
        <f t="shared" si="182"/>
        <v>-0.5</v>
      </c>
      <c r="GM206" s="79">
        <f t="shared" si="183"/>
        <v>0.8660254038</v>
      </c>
      <c r="GN206" s="79">
        <f t="shared" si="184"/>
        <v>2.094395102</v>
      </c>
      <c r="GO206" s="79">
        <f t="shared" si="185"/>
        <v>1</v>
      </c>
      <c r="GP206" s="50">
        <f t="shared" si="186"/>
        <v>-2.094395102</v>
      </c>
      <c r="GQ206" s="50">
        <f t="shared" si="187"/>
        <v>1.047197551</v>
      </c>
      <c r="GR206" s="72">
        <f t="shared" si="188"/>
        <v>-1.047197551</v>
      </c>
      <c r="GS206" s="72">
        <f t="shared" si="189"/>
        <v>-1.047197551</v>
      </c>
      <c r="GT206" s="72">
        <f t="shared" si="190"/>
        <v>-1.047197551</v>
      </c>
      <c r="GU206" s="73">
        <f t="shared" si="191"/>
        <v>1</v>
      </c>
      <c r="GV206" s="73">
        <f t="shared" si="192"/>
        <v>0.3276766255</v>
      </c>
      <c r="GW206" s="74">
        <f t="shared" si="193"/>
        <v>0.3276766255</v>
      </c>
      <c r="GX206" s="75">
        <f t="shared" si="194"/>
        <v>0.1638383127</v>
      </c>
      <c r="GY206" s="75">
        <f t="shared" si="195"/>
        <v>-0.2837762819</v>
      </c>
      <c r="GZ206" s="75">
        <f t="shared" si="196"/>
        <v>-1.047197551</v>
      </c>
      <c r="HA206" s="75">
        <f t="shared" si="197"/>
        <v>0.3276766255</v>
      </c>
      <c r="HB206" s="50">
        <f t="shared" si="198"/>
        <v>2.094395102</v>
      </c>
      <c r="HC206" s="50">
        <f t="shared" si="199"/>
        <v>2.094395102</v>
      </c>
      <c r="HD206" s="72">
        <f t="shared" si="200"/>
        <v>4.188790205</v>
      </c>
      <c r="HE206" s="72">
        <f t="shared" si="201"/>
        <v>4.188790205</v>
      </c>
      <c r="HF206" s="72">
        <f t="shared" si="202"/>
        <v>-2.094395102</v>
      </c>
      <c r="HG206" s="73">
        <f t="shared" si="203"/>
        <v>1</v>
      </c>
      <c r="HH206" s="73">
        <f t="shared" si="204"/>
        <v>1.033775854</v>
      </c>
      <c r="HI206" s="74">
        <f t="shared" si="205"/>
        <v>1.033775854</v>
      </c>
      <c r="HJ206" s="75">
        <f t="shared" si="206"/>
        <v>-0.5168879271</v>
      </c>
      <c r="HK206" s="75">
        <f t="shared" si="207"/>
        <v>-0.8952761515</v>
      </c>
      <c r="HL206" s="75">
        <f t="shared" si="208"/>
        <v>-2.094395102</v>
      </c>
      <c r="HM206" s="75">
        <f t="shared" si="209"/>
        <v>1.033775854</v>
      </c>
      <c r="HN206" s="50">
        <f t="shared" si="210"/>
        <v>2.094395102</v>
      </c>
      <c r="HO206" s="50">
        <f t="shared" si="211"/>
        <v>1.047197551</v>
      </c>
      <c r="HP206" s="72">
        <f t="shared" si="212"/>
        <v>3.141592654</v>
      </c>
      <c r="HQ206" s="72">
        <f t="shared" si="213"/>
        <v>3.141592654</v>
      </c>
      <c r="HR206" s="72">
        <f t="shared" si="214"/>
        <v>3.141592654</v>
      </c>
      <c r="HS206" s="73">
        <f t="shared" si="215"/>
        <v>1</v>
      </c>
      <c r="HT206" s="73">
        <f t="shared" si="216"/>
        <v>0.3276766255</v>
      </c>
      <c r="HU206" s="74">
        <f t="shared" si="217"/>
        <v>0.3276766255</v>
      </c>
      <c r="HV206" s="75">
        <f t="shared" si="218"/>
        <v>-0.3276766255</v>
      </c>
      <c r="HW206" s="75">
        <f t="shared" si="219"/>
        <v>0</v>
      </c>
      <c r="HX206" s="75">
        <f t="shared" si="220"/>
        <v>3.141592654</v>
      </c>
      <c r="HY206" s="75">
        <f t="shared" si="221"/>
        <v>0.3276766255</v>
      </c>
      <c r="HZ206" s="50">
        <f t="shared" si="222"/>
        <v>-2.094395102</v>
      </c>
      <c r="IA206" s="50">
        <f t="shared" si="223"/>
        <v>2.094395102</v>
      </c>
      <c r="IB206" s="72">
        <f t="shared" si="224"/>
        <v>0</v>
      </c>
      <c r="IC206" s="72">
        <f t="shared" si="225"/>
        <v>0</v>
      </c>
      <c r="ID206" s="72">
        <f t="shared" si="226"/>
        <v>0</v>
      </c>
      <c r="IE206" s="73">
        <f t="shared" si="227"/>
        <v>1</v>
      </c>
      <c r="IF206" s="73">
        <f t="shared" si="228"/>
        <v>1.033775854</v>
      </c>
      <c r="IG206" s="74">
        <f t="shared" si="229"/>
        <v>1.033775854</v>
      </c>
      <c r="IH206" s="75">
        <f t="shared" si="230"/>
        <v>1.033775854</v>
      </c>
      <c r="II206" s="75">
        <f t="shared" si="231"/>
        <v>0</v>
      </c>
      <c r="IJ206" s="75">
        <f t="shared" si="232"/>
        <v>0</v>
      </c>
      <c r="IK206" s="75">
        <f t="shared" si="233"/>
        <v>1.033775854</v>
      </c>
    </row>
    <row r="207" ht="12.75" customHeight="1">
      <c r="A207" s="80">
        <f>'Cubic Input'!P211</f>
        <v>0.1421007032</v>
      </c>
      <c r="B207" s="80">
        <f>'Cubic Input'!Q211</f>
        <v>-0.02708942913</v>
      </c>
      <c r="C207" s="80">
        <f>'Cubic Input'!R211</f>
        <v>0.8558165658</v>
      </c>
      <c r="D207" s="80">
        <f>'Cubic Input'!S211</f>
        <v>-0.03888601522</v>
      </c>
      <c r="E207" s="80">
        <f t="shared" ref="E207:H207" si="3482">0</f>
        <v>0</v>
      </c>
      <c r="F207" s="80">
        <f t="shared" si="3482"/>
        <v>0</v>
      </c>
      <c r="G207" s="80">
        <f t="shared" si="3482"/>
        <v>0</v>
      </c>
      <c r="H207" s="81">
        <f t="shared" si="3482"/>
        <v>0</v>
      </c>
      <c r="I207" s="65">
        <f>'Cubic Input'!M211</f>
        <v>0.04354343666</v>
      </c>
      <c r="J207" s="66">
        <f t="shared" si="27"/>
        <v>0.04548719086</v>
      </c>
      <c r="K207" s="66">
        <f t="shared" si="28"/>
        <v>0.07257412126</v>
      </c>
      <c r="L207" s="67">
        <f t="shared" si="29"/>
        <v>0.04548719086</v>
      </c>
      <c r="M207" s="67">
        <f t="shared" si="30"/>
        <v>0</v>
      </c>
      <c r="N207" s="68">
        <f t="shared" si="31"/>
        <v>0.07257412126</v>
      </c>
      <c r="O207" s="68">
        <f t="shared" si="32"/>
        <v>-2.451680391</v>
      </c>
      <c r="P207" s="69">
        <f t="shared" si="33"/>
        <v>0.07257412126</v>
      </c>
      <c r="Q207" s="69">
        <f t="shared" si="34"/>
        <v>2.451680391</v>
      </c>
      <c r="R207" s="70">
        <f t="shared" ref="R207:U207" si="3483">ATAN2(A207,E207)</f>
        <v>0</v>
      </c>
      <c r="S207" s="70">
        <f t="shared" si="3483"/>
        <v>3.141592654</v>
      </c>
      <c r="T207" s="70">
        <f t="shared" si="3483"/>
        <v>0</v>
      </c>
      <c r="U207" s="70">
        <f t="shared" si="3483"/>
        <v>3.141592654</v>
      </c>
      <c r="V207" s="70">
        <f t="shared" ref="V207:Y207" si="3484">SQRT(POWER(A207,2)+POWER(E207,2))</f>
        <v>0.1421007032</v>
      </c>
      <c r="W207" s="70">
        <f t="shared" si="3484"/>
        <v>0.02708942913</v>
      </c>
      <c r="X207" s="70">
        <f t="shared" si="3484"/>
        <v>0.8558165658</v>
      </c>
      <c r="Y207" s="70">
        <f t="shared" si="3484"/>
        <v>0.03888601522</v>
      </c>
      <c r="Z207" s="71">
        <f t="shared" ref="Z207:AC207" si="3485">R207-$R207</f>
        <v>0</v>
      </c>
      <c r="AA207" s="71">
        <f t="shared" si="3485"/>
        <v>3.141592654</v>
      </c>
      <c r="AB207" s="71">
        <f t="shared" si="3485"/>
        <v>0</v>
      </c>
      <c r="AC207" s="71">
        <f t="shared" si="3485"/>
        <v>3.141592654</v>
      </c>
      <c r="AD207" s="71">
        <f t="shared" ref="AD207:AG207" si="3486">V207/$V207</f>
        <v>1</v>
      </c>
      <c r="AE207" s="71">
        <f t="shared" si="3486"/>
        <v>0.1906354334</v>
      </c>
      <c r="AF207" s="71">
        <f t="shared" si="3486"/>
        <v>6.022606129</v>
      </c>
      <c r="AG207" s="71">
        <f t="shared" si="3486"/>
        <v>0.2736511105</v>
      </c>
      <c r="AH207" s="80">
        <f t="shared" ref="AH207:AK207" si="3487">AD207*COS(Z207)</f>
        <v>1</v>
      </c>
      <c r="AI207" s="80">
        <f t="shared" si="3487"/>
        <v>-0.1906354334</v>
      </c>
      <c r="AJ207" s="80">
        <f t="shared" si="3487"/>
        <v>6.022606129</v>
      </c>
      <c r="AK207" s="80">
        <f t="shared" si="3487"/>
        <v>-0.2736511105</v>
      </c>
      <c r="AL207" s="80">
        <f t="shared" ref="AL207:AO207" si="3488">AD207*SIN(Z207)</f>
        <v>0</v>
      </c>
      <c r="AM207" s="80">
        <f t="shared" si="3488"/>
        <v>0</v>
      </c>
      <c r="AN207" s="80">
        <f t="shared" si="3488"/>
        <v>0</v>
      </c>
      <c r="AO207" s="80">
        <f t="shared" si="3488"/>
        <v>0</v>
      </c>
      <c r="AP207" s="50">
        <f t="shared" si="41"/>
        <v>9.424777961</v>
      </c>
      <c r="AQ207" s="72">
        <f t="shared" si="42"/>
        <v>9.424777961</v>
      </c>
      <c r="AR207" s="72">
        <f t="shared" si="43"/>
        <v>3.141592654</v>
      </c>
      <c r="AS207" s="72">
        <f t="shared" si="44"/>
        <v>3.141592654</v>
      </c>
      <c r="AT207" s="73">
        <f t="shared" si="45"/>
        <v>0.006928047843</v>
      </c>
      <c r="AU207" s="74">
        <f t="shared" si="46"/>
        <v>0.006928047843</v>
      </c>
      <c r="AV207" s="75">
        <f t="shared" si="47"/>
        <v>0.01385609569</v>
      </c>
      <c r="AW207" s="75">
        <f t="shared" si="48"/>
        <v>0</v>
      </c>
      <c r="AX207" s="75">
        <f t="shared" si="49"/>
        <v>0</v>
      </c>
      <c r="AY207" s="75">
        <f t="shared" si="50"/>
        <v>0.01385609569</v>
      </c>
      <c r="AZ207" s="50">
        <f t="shared" ref="AZ207:BA207" si="3489">AZ$1*AA207</f>
        <v>3.141592654</v>
      </c>
      <c r="BA207" s="50">
        <f t="shared" si="3489"/>
        <v>0</v>
      </c>
      <c r="BB207" s="72">
        <f t="shared" si="52"/>
        <v>3.141592654</v>
      </c>
      <c r="BC207" s="72">
        <f t="shared" si="53"/>
        <v>3.141592654</v>
      </c>
      <c r="BD207" s="72">
        <f t="shared" si="54"/>
        <v>3.141592654</v>
      </c>
      <c r="BE207" s="73">
        <f t="shared" ref="BE207:BF207" si="3490">POWER(AE207,BE$1)</f>
        <v>0.1906354334</v>
      </c>
      <c r="BF207" s="73">
        <f t="shared" si="3490"/>
        <v>6.022606129</v>
      </c>
      <c r="BG207" s="74">
        <f t="shared" si="56"/>
        <v>1.14812213</v>
      </c>
      <c r="BH207" s="75">
        <f t="shared" si="57"/>
        <v>-10.33309917</v>
      </c>
      <c r="BI207" s="75">
        <f t="shared" si="58"/>
        <v>0</v>
      </c>
      <c r="BJ207" s="75">
        <f t="shared" si="59"/>
        <v>3.141592654</v>
      </c>
      <c r="BK207" s="75">
        <f t="shared" si="60"/>
        <v>10.33309917</v>
      </c>
      <c r="BL207" s="50">
        <f t="shared" si="61"/>
        <v>3.141592654</v>
      </c>
      <c r="BM207" s="72">
        <f t="shared" si="62"/>
        <v>3.141592654</v>
      </c>
      <c r="BN207" s="72">
        <f t="shared" si="63"/>
        <v>3.141592654</v>
      </c>
      <c r="BO207" s="72">
        <f t="shared" si="64"/>
        <v>3.141592654</v>
      </c>
      <c r="BP207" s="73">
        <f t="shared" si="65"/>
        <v>0.2736511105</v>
      </c>
      <c r="BQ207" s="74">
        <f t="shared" si="66"/>
        <v>0.2736511105</v>
      </c>
      <c r="BR207" s="75">
        <f t="shared" si="67"/>
        <v>7.388579983</v>
      </c>
      <c r="BS207" s="75">
        <f t="shared" si="68"/>
        <v>0</v>
      </c>
      <c r="BT207" s="75">
        <f t="shared" si="69"/>
        <v>0</v>
      </c>
      <c r="BU207" s="75">
        <f t="shared" si="70"/>
        <v>7.388579983</v>
      </c>
      <c r="BV207" s="76">
        <f t="shared" ref="BV207:BW207" si="3491">AV207+BH207+BR207</f>
        <v>-2.930663087</v>
      </c>
      <c r="BW207" s="76">
        <f t="shared" si="3491"/>
        <v>0</v>
      </c>
      <c r="BX207" s="76">
        <f t="shared" si="72"/>
        <v>3.141592654</v>
      </c>
      <c r="BY207" s="77">
        <f t="shared" si="73"/>
        <v>2.930663087</v>
      </c>
      <c r="BZ207" s="50">
        <f t="shared" ref="BZ207:CA207" si="3492">BZ$1*AA207</f>
        <v>6.283185307</v>
      </c>
      <c r="CA207" s="50">
        <f t="shared" si="3492"/>
        <v>0</v>
      </c>
      <c r="CB207" s="72">
        <f t="shared" si="75"/>
        <v>6.283185307</v>
      </c>
      <c r="CC207" s="72">
        <f t="shared" si="76"/>
        <v>0</v>
      </c>
      <c r="CD207" s="72">
        <f t="shared" si="77"/>
        <v>0</v>
      </c>
      <c r="CE207" s="73">
        <f t="shared" ref="CE207:CF207" si="3493">POWER(AE207,CE$1)</f>
        <v>0.03634186846</v>
      </c>
      <c r="CF207" s="73">
        <f t="shared" si="3493"/>
        <v>36.27178459</v>
      </c>
      <c r="CG207" s="74">
        <f t="shared" si="79"/>
        <v>1.318184424</v>
      </c>
      <c r="CH207" s="75">
        <f t="shared" si="80"/>
        <v>-1.318184424</v>
      </c>
      <c r="CI207" s="75">
        <f t="shared" si="81"/>
        <v>0</v>
      </c>
      <c r="CJ207" s="75">
        <f t="shared" si="82"/>
        <v>3.141592654</v>
      </c>
      <c r="CK207" s="75">
        <f t="shared" si="83"/>
        <v>1.318184424</v>
      </c>
      <c r="CL207" s="50">
        <f t="shared" si="84"/>
        <v>0</v>
      </c>
      <c r="CM207" s="72">
        <f t="shared" si="85"/>
        <v>0</v>
      </c>
      <c r="CN207" s="72">
        <f t="shared" si="86"/>
        <v>0</v>
      </c>
      <c r="CO207" s="72">
        <f t="shared" si="87"/>
        <v>0</v>
      </c>
      <c r="CP207" s="73">
        <f t="shared" si="88"/>
        <v>218.4506722</v>
      </c>
      <c r="CQ207" s="74">
        <f t="shared" si="89"/>
        <v>218.4506722</v>
      </c>
      <c r="CR207" s="75">
        <f t="shared" si="90"/>
        <v>873.8026888</v>
      </c>
      <c r="CS207" s="75">
        <f t="shared" si="91"/>
        <v>0</v>
      </c>
      <c r="CT207" s="75">
        <f t="shared" si="92"/>
        <v>0</v>
      </c>
      <c r="CU207" s="75">
        <f t="shared" si="93"/>
        <v>873.8026888</v>
      </c>
      <c r="CV207" s="50">
        <f t="shared" si="94"/>
        <v>9.424777961</v>
      </c>
      <c r="CW207" s="50">
        <f t="shared" si="95"/>
        <v>3.141592654</v>
      </c>
      <c r="CX207" s="72">
        <f t="shared" si="96"/>
        <v>12.56637061</v>
      </c>
      <c r="CY207" s="72">
        <f t="shared" si="97"/>
        <v>0</v>
      </c>
      <c r="CZ207" s="72">
        <f t="shared" si="98"/>
        <v>0</v>
      </c>
      <c r="DA207" s="73">
        <f t="shared" si="99"/>
        <v>0.006928047843</v>
      </c>
      <c r="DB207" s="73">
        <f t="shared" si="100"/>
        <v>0.2736511105</v>
      </c>
      <c r="DC207" s="74">
        <f t="shared" si="101"/>
        <v>0.001895867986</v>
      </c>
      <c r="DD207" s="75">
        <f t="shared" si="102"/>
        <v>0.007583471943</v>
      </c>
      <c r="DE207" s="75">
        <f t="shared" si="103"/>
        <v>0</v>
      </c>
      <c r="DF207" s="75">
        <f t="shared" si="104"/>
        <v>0</v>
      </c>
      <c r="DG207" s="75">
        <f t="shared" si="105"/>
        <v>0.007583471943</v>
      </c>
      <c r="DH207" s="50">
        <f t="shared" ref="DH207:DJ207" si="3494">DH$1*AA207</f>
        <v>3.141592654</v>
      </c>
      <c r="DI207" s="50">
        <f t="shared" si="3494"/>
        <v>0</v>
      </c>
      <c r="DJ207" s="50">
        <f t="shared" si="3494"/>
        <v>3.141592654</v>
      </c>
      <c r="DK207" s="72">
        <f t="shared" si="107"/>
        <v>6.283185307</v>
      </c>
      <c r="DL207" s="72">
        <f t="shared" si="108"/>
        <v>0</v>
      </c>
      <c r="DM207" s="72">
        <f t="shared" si="109"/>
        <v>0</v>
      </c>
      <c r="DN207" s="73">
        <f t="shared" ref="DN207:DP207" si="3495">POWER(AE207,DN$1)</f>
        <v>0.1906354334</v>
      </c>
      <c r="DO207" s="73">
        <f t="shared" si="3495"/>
        <v>6.022606129</v>
      </c>
      <c r="DP207" s="73">
        <f t="shared" si="3495"/>
        <v>0.2736511105</v>
      </c>
      <c r="DQ207" s="74">
        <f t="shared" si="111"/>
        <v>0.3141848957</v>
      </c>
      <c r="DR207" s="75">
        <f t="shared" si="112"/>
        <v>-5.655328123</v>
      </c>
      <c r="DS207" s="75">
        <f t="shared" si="113"/>
        <v>0</v>
      </c>
      <c r="DT207" s="75">
        <f t="shared" si="114"/>
        <v>3.141592654</v>
      </c>
      <c r="DU207" s="75">
        <f t="shared" si="115"/>
        <v>5.655328123</v>
      </c>
      <c r="DV207" s="50">
        <f t="shared" si="116"/>
        <v>6.283185307</v>
      </c>
      <c r="DW207" s="72">
        <f t="shared" si="117"/>
        <v>6.283185307</v>
      </c>
      <c r="DX207" s="72">
        <f t="shared" si="118"/>
        <v>0</v>
      </c>
      <c r="DY207" s="72">
        <f t="shared" si="119"/>
        <v>0</v>
      </c>
      <c r="DZ207" s="73">
        <f t="shared" si="120"/>
        <v>0.07488493027</v>
      </c>
      <c r="EA207" s="74">
        <f t="shared" si="121"/>
        <v>0.07488493027</v>
      </c>
      <c r="EB207" s="75">
        <f t="shared" si="122"/>
        <v>2.021893117</v>
      </c>
      <c r="EC207" s="75">
        <f t="shared" si="123"/>
        <v>0</v>
      </c>
      <c r="ED207" s="75">
        <f t="shared" si="124"/>
        <v>0</v>
      </c>
      <c r="EE207" s="75">
        <f t="shared" si="125"/>
        <v>2.021893117</v>
      </c>
      <c r="EF207" s="76">
        <f t="shared" ref="EF207:EG207" si="3496">CH207+CR207+DD207+DR207+EB207</f>
        <v>868.8586528</v>
      </c>
      <c r="EG207" s="76">
        <f t="shared" si="3496"/>
        <v>0</v>
      </c>
      <c r="EH207" s="76">
        <f t="shared" si="127"/>
        <v>0</v>
      </c>
      <c r="EI207" s="77">
        <f t="shared" si="128"/>
        <v>868.8586528</v>
      </c>
      <c r="EJ207" s="50">
        <f t="shared" si="129"/>
        <v>0</v>
      </c>
      <c r="EK207" s="72">
        <f t="shared" si="130"/>
        <v>0</v>
      </c>
      <c r="EL207" s="72">
        <f t="shared" si="131"/>
        <v>0</v>
      </c>
      <c r="EM207" s="72">
        <f t="shared" si="132"/>
        <v>0</v>
      </c>
      <c r="EN207" s="73">
        <f t="shared" si="133"/>
        <v>29.47640841</v>
      </c>
      <c r="EO207" s="74">
        <f t="shared" si="134"/>
        <v>29.47640841</v>
      </c>
      <c r="EP207" s="75">
        <f t="shared" si="135"/>
        <v>153.163911</v>
      </c>
      <c r="EQ207" s="75">
        <f t="shared" si="136"/>
        <v>0</v>
      </c>
      <c r="ER207" s="75">
        <f t="shared" si="137"/>
        <v>0</v>
      </c>
      <c r="ES207" s="75">
        <f t="shared" si="138"/>
        <v>153.163911</v>
      </c>
      <c r="ET207" s="76">
        <f t="shared" ref="ET207:EU207" si="3497">BV207+EP207</f>
        <v>150.2332479</v>
      </c>
      <c r="EU207" s="76">
        <f t="shared" si="3497"/>
        <v>0</v>
      </c>
      <c r="EV207" s="76">
        <f t="shared" si="140"/>
        <v>0</v>
      </c>
      <c r="EW207" s="77">
        <f t="shared" si="141"/>
        <v>150.2332479</v>
      </c>
      <c r="EX207" s="50">
        <f t="shared" si="142"/>
        <v>0</v>
      </c>
      <c r="EY207" s="72">
        <f t="shared" si="143"/>
        <v>0</v>
      </c>
      <c r="EZ207" s="72">
        <f t="shared" si="144"/>
        <v>0</v>
      </c>
      <c r="FA207" s="72">
        <f t="shared" si="145"/>
        <v>0</v>
      </c>
      <c r="FB207" s="73">
        <f t="shared" si="146"/>
        <v>5.316045452</v>
      </c>
      <c r="FC207" s="74">
        <f t="shared" si="147"/>
        <v>5.316045452</v>
      </c>
      <c r="FD207" s="75">
        <f t="shared" si="148"/>
        <v>1.406449357</v>
      </c>
      <c r="FE207" s="75">
        <f t="shared" si="149"/>
        <v>0</v>
      </c>
      <c r="FF207" s="75">
        <f t="shared" si="150"/>
        <v>0</v>
      </c>
      <c r="FG207" s="75">
        <f t="shared" si="151"/>
        <v>1.406449357</v>
      </c>
      <c r="FH207" s="50">
        <f t="shared" si="152"/>
        <v>6.283185307</v>
      </c>
      <c r="FI207" s="72">
        <f t="shared" si="153"/>
        <v>6.283185307</v>
      </c>
      <c r="FJ207" s="72">
        <f t="shared" si="154"/>
        <v>0</v>
      </c>
      <c r="FK207" s="72">
        <f t="shared" si="155"/>
        <v>0</v>
      </c>
      <c r="FL207" s="73">
        <f t="shared" si="156"/>
        <v>0.03634186846</v>
      </c>
      <c r="FM207" s="74">
        <f t="shared" si="157"/>
        <v>0.03634186846</v>
      </c>
      <c r="FN207" s="75">
        <f t="shared" si="158"/>
        <v>-0.03634186846</v>
      </c>
      <c r="FO207" s="75">
        <f t="shared" si="159"/>
        <v>0</v>
      </c>
      <c r="FP207" s="75">
        <f t="shared" si="160"/>
        <v>3.141592654</v>
      </c>
      <c r="FQ207" s="75">
        <f t="shared" si="161"/>
        <v>0.03634186846</v>
      </c>
      <c r="FR207" s="76">
        <f t="shared" si="162"/>
        <v>18.03147652</v>
      </c>
      <c r="FS207" s="76">
        <f t="shared" si="163"/>
        <v>0</v>
      </c>
      <c r="FT207" s="76">
        <f t="shared" si="164"/>
        <v>0</v>
      </c>
      <c r="FU207" s="77">
        <f t="shared" si="165"/>
        <v>18.03147652</v>
      </c>
      <c r="FV207" s="50">
        <f t="shared" si="166"/>
        <v>0</v>
      </c>
      <c r="FW207" s="50">
        <f t="shared" si="167"/>
        <v>0</v>
      </c>
      <c r="FX207" s="72">
        <f t="shared" si="168"/>
        <v>0</v>
      </c>
      <c r="FY207" s="72">
        <f t="shared" si="169"/>
        <v>0</v>
      </c>
      <c r="FZ207" s="72">
        <f t="shared" si="170"/>
        <v>0</v>
      </c>
      <c r="GA207" s="73">
        <f t="shared" si="171"/>
        <v>18.03147652</v>
      </c>
      <c r="GB207" s="73">
        <f t="shared" si="172"/>
        <v>0.7110103147</v>
      </c>
      <c r="GC207" s="74">
        <f t="shared" si="173"/>
        <v>12.8205658</v>
      </c>
      <c r="GD207" s="75">
        <f t="shared" si="174"/>
        <v>1.424507311</v>
      </c>
      <c r="GE207" s="75">
        <f t="shared" si="175"/>
        <v>0</v>
      </c>
      <c r="GF207" s="75">
        <f t="shared" si="176"/>
        <v>0</v>
      </c>
      <c r="GG207" s="75">
        <f t="shared" si="177"/>
        <v>1.424507311</v>
      </c>
      <c r="GH207" s="78">
        <f t="shared" si="178"/>
        <v>-0.5</v>
      </c>
      <c r="GI207" s="78">
        <f t="shared" si="179"/>
        <v>-0.8660254038</v>
      </c>
      <c r="GJ207" s="78">
        <f t="shared" si="180"/>
        <v>-2.094395102</v>
      </c>
      <c r="GK207" s="78">
        <f t="shared" si="181"/>
        <v>1</v>
      </c>
      <c r="GL207" s="79">
        <f t="shared" si="182"/>
        <v>-0.5</v>
      </c>
      <c r="GM207" s="79">
        <f t="shared" si="183"/>
        <v>0.8660254038</v>
      </c>
      <c r="GN207" s="79">
        <f t="shared" si="184"/>
        <v>2.094395102</v>
      </c>
      <c r="GO207" s="79">
        <f t="shared" si="185"/>
        <v>1</v>
      </c>
      <c r="GP207" s="50">
        <f t="shared" si="186"/>
        <v>-2.094395102</v>
      </c>
      <c r="GQ207" s="50">
        <f t="shared" si="187"/>
        <v>0</v>
      </c>
      <c r="GR207" s="72">
        <f t="shared" si="188"/>
        <v>-2.094395102</v>
      </c>
      <c r="GS207" s="72">
        <f t="shared" si="189"/>
        <v>-2.094395102</v>
      </c>
      <c r="GT207" s="72">
        <f t="shared" si="190"/>
        <v>-2.094395102</v>
      </c>
      <c r="GU207" s="73">
        <f t="shared" si="191"/>
        <v>1</v>
      </c>
      <c r="GV207" s="73">
        <f t="shared" si="192"/>
        <v>1.406449357</v>
      </c>
      <c r="GW207" s="74">
        <f t="shared" si="193"/>
        <v>1.406449357</v>
      </c>
      <c r="GX207" s="75">
        <f t="shared" si="194"/>
        <v>-0.7032246785</v>
      </c>
      <c r="GY207" s="75">
        <f t="shared" si="195"/>
        <v>-1.218020872</v>
      </c>
      <c r="GZ207" s="75">
        <f t="shared" si="196"/>
        <v>-2.094395102</v>
      </c>
      <c r="HA207" s="75">
        <f t="shared" si="197"/>
        <v>1.406449357</v>
      </c>
      <c r="HB207" s="50">
        <f t="shared" si="198"/>
        <v>2.094395102</v>
      </c>
      <c r="HC207" s="50">
        <f t="shared" si="199"/>
        <v>0</v>
      </c>
      <c r="HD207" s="72">
        <f t="shared" si="200"/>
        <v>2.094395102</v>
      </c>
      <c r="HE207" s="72">
        <f t="shared" si="201"/>
        <v>2.094395102</v>
      </c>
      <c r="HF207" s="72">
        <f t="shared" si="202"/>
        <v>2.094395102</v>
      </c>
      <c r="HG207" s="73">
        <f t="shared" si="203"/>
        <v>1</v>
      </c>
      <c r="HH207" s="73">
        <f t="shared" si="204"/>
        <v>1.424507311</v>
      </c>
      <c r="HI207" s="74">
        <f t="shared" si="205"/>
        <v>1.424507311</v>
      </c>
      <c r="HJ207" s="75">
        <f t="shared" si="206"/>
        <v>-0.7122536553</v>
      </c>
      <c r="HK207" s="75">
        <f t="shared" si="207"/>
        <v>1.233659519</v>
      </c>
      <c r="HL207" s="75">
        <f t="shared" si="208"/>
        <v>2.094395102</v>
      </c>
      <c r="HM207" s="75">
        <f t="shared" si="209"/>
        <v>1.424507311</v>
      </c>
      <c r="HN207" s="50">
        <f t="shared" si="210"/>
        <v>2.094395102</v>
      </c>
      <c r="HO207" s="50">
        <f t="shared" si="211"/>
        <v>0</v>
      </c>
      <c r="HP207" s="72">
        <f t="shared" si="212"/>
        <v>2.094395102</v>
      </c>
      <c r="HQ207" s="72">
        <f t="shared" si="213"/>
        <v>2.094395102</v>
      </c>
      <c r="HR207" s="72">
        <f t="shared" si="214"/>
        <v>2.094395102</v>
      </c>
      <c r="HS207" s="73">
        <f t="shared" si="215"/>
        <v>1</v>
      </c>
      <c r="HT207" s="73">
        <f t="shared" si="216"/>
        <v>1.406449357</v>
      </c>
      <c r="HU207" s="74">
        <f t="shared" si="217"/>
        <v>1.406449357</v>
      </c>
      <c r="HV207" s="75">
        <f t="shared" si="218"/>
        <v>-0.7032246785</v>
      </c>
      <c r="HW207" s="75">
        <f t="shared" si="219"/>
        <v>1.218020872</v>
      </c>
      <c r="HX207" s="75">
        <f t="shared" si="220"/>
        <v>2.094395102</v>
      </c>
      <c r="HY207" s="75">
        <f t="shared" si="221"/>
        <v>1.406449357</v>
      </c>
      <c r="HZ207" s="50">
        <f t="shared" si="222"/>
        <v>-2.094395102</v>
      </c>
      <c r="IA207" s="50">
        <f t="shared" si="223"/>
        <v>0</v>
      </c>
      <c r="IB207" s="72">
        <f t="shared" si="224"/>
        <v>-2.094395102</v>
      </c>
      <c r="IC207" s="72">
        <f t="shared" si="225"/>
        <v>-2.094395102</v>
      </c>
      <c r="ID207" s="72">
        <f t="shared" si="226"/>
        <v>-2.094395102</v>
      </c>
      <c r="IE207" s="73">
        <f t="shared" si="227"/>
        <v>1</v>
      </c>
      <c r="IF207" s="73">
        <f t="shared" si="228"/>
        <v>1.424507311</v>
      </c>
      <c r="IG207" s="74">
        <f t="shared" si="229"/>
        <v>1.424507311</v>
      </c>
      <c r="IH207" s="75">
        <f t="shared" si="230"/>
        <v>-0.7122536553</v>
      </c>
      <c r="II207" s="75">
        <f t="shared" si="231"/>
        <v>-1.233659519</v>
      </c>
      <c r="IJ207" s="75">
        <f t="shared" si="232"/>
        <v>-2.094395102</v>
      </c>
      <c r="IK207" s="75">
        <f t="shared" si="233"/>
        <v>1.424507311</v>
      </c>
    </row>
    <row r="208" ht="12.75" customHeight="1">
      <c r="A208" s="80">
        <f>'Cubic Input'!P212</f>
        <v>0.1421007032</v>
      </c>
      <c r="B208" s="80">
        <f>'Cubic Input'!Q212</f>
        <v>-0.1713919054</v>
      </c>
      <c r="C208" s="80">
        <f>'Cubic Input'!R212</f>
        <v>0.8712719921</v>
      </c>
      <c r="D208" s="80">
        <f>'Cubic Input'!S212</f>
        <v>-0.09977770661</v>
      </c>
      <c r="E208" s="80">
        <f t="shared" ref="E208:H208" si="3498">0</f>
        <v>0</v>
      </c>
      <c r="F208" s="80">
        <f t="shared" si="3498"/>
        <v>0</v>
      </c>
      <c r="G208" s="80">
        <f t="shared" si="3498"/>
        <v>0</v>
      </c>
      <c r="H208" s="81">
        <f t="shared" si="3498"/>
        <v>0</v>
      </c>
      <c r="I208" s="65">
        <f>'Cubic Input'!M212</f>
        <v>0.1173168854</v>
      </c>
      <c r="J208" s="66">
        <f t="shared" si="27"/>
        <v>0.1169491964</v>
      </c>
      <c r="K208" s="66">
        <f t="shared" si="28"/>
        <v>0.5445903467</v>
      </c>
      <c r="L208" s="67">
        <f t="shared" si="29"/>
        <v>0.1169491964</v>
      </c>
      <c r="M208" s="67">
        <f t="shared" si="30"/>
        <v>0</v>
      </c>
      <c r="N208" s="68">
        <f t="shared" si="31"/>
        <v>0.5445903467</v>
      </c>
      <c r="O208" s="68">
        <f t="shared" si="32"/>
        <v>-2.389019166</v>
      </c>
      <c r="P208" s="69">
        <f t="shared" si="33"/>
        <v>0.5445903467</v>
      </c>
      <c r="Q208" s="69">
        <f t="shared" si="34"/>
        <v>2.389019166</v>
      </c>
      <c r="R208" s="70">
        <f t="shared" ref="R208:U208" si="3499">ATAN2(A208,E208)</f>
        <v>0</v>
      </c>
      <c r="S208" s="70">
        <f t="shared" si="3499"/>
        <v>3.141592654</v>
      </c>
      <c r="T208" s="70">
        <f t="shared" si="3499"/>
        <v>0</v>
      </c>
      <c r="U208" s="70">
        <f t="shared" si="3499"/>
        <v>3.141592654</v>
      </c>
      <c r="V208" s="70">
        <f t="shared" ref="V208:Y208" si="3500">SQRT(POWER(A208,2)+POWER(E208,2))</f>
        <v>0.1421007032</v>
      </c>
      <c r="W208" s="70">
        <f t="shared" si="3500"/>
        <v>0.1713919054</v>
      </c>
      <c r="X208" s="70">
        <f t="shared" si="3500"/>
        <v>0.8712719921</v>
      </c>
      <c r="Y208" s="70">
        <f t="shared" si="3500"/>
        <v>0.09977770661</v>
      </c>
      <c r="Z208" s="71">
        <f t="shared" ref="Z208:AC208" si="3501">R208-$R208</f>
        <v>0</v>
      </c>
      <c r="AA208" s="71">
        <f t="shared" si="3501"/>
        <v>3.141592654</v>
      </c>
      <c r="AB208" s="71">
        <f t="shared" si="3501"/>
        <v>0</v>
      </c>
      <c r="AC208" s="71">
        <f t="shared" si="3501"/>
        <v>3.141592654</v>
      </c>
      <c r="AD208" s="71">
        <f t="shared" ref="AD208:AG208" si="3502">V208/$V208</f>
        <v>1</v>
      </c>
      <c r="AE208" s="71">
        <f t="shared" si="3502"/>
        <v>1.20612989</v>
      </c>
      <c r="AF208" s="71">
        <f t="shared" si="3502"/>
        <v>6.131370027</v>
      </c>
      <c r="AG208" s="71">
        <f t="shared" si="3502"/>
        <v>0.7021619485</v>
      </c>
      <c r="AH208" s="80">
        <f t="shared" ref="AH208:AK208" si="3503">AD208*COS(Z208)</f>
        <v>1</v>
      </c>
      <c r="AI208" s="80">
        <f t="shared" si="3503"/>
        <v>-1.20612989</v>
      </c>
      <c r="AJ208" s="80">
        <f t="shared" si="3503"/>
        <v>6.131370027</v>
      </c>
      <c r="AK208" s="80">
        <f t="shared" si="3503"/>
        <v>-0.7021619485</v>
      </c>
      <c r="AL208" s="80">
        <f t="shared" ref="AL208:AO208" si="3504">AD208*SIN(Z208)</f>
        <v>0</v>
      </c>
      <c r="AM208" s="80">
        <f t="shared" si="3504"/>
        <v>0</v>
      </c>
      <c r="AN208" s="80">
        <f t="shared" si="3504"/>
        <v>0</v>
      </c>
      <c r="AO208" s="80">
        <f t="shared" si="3504"/>
        <v>0</v>
      </c>
      <c r="AP208" s="50">
        <f t="shared" si="41"/>
        <v>9.424777961</v>
      </c>
      <c r="AQ208" s="72">
        <f t="shared" si="42"/>
        <v>9.424777961</v>
      </c>
      <c r="AR208" s="72">
        <f t="shared" si="43"/>
        <v>3.141592654</v>
      </c>
      <c r="AS208" s="72">
        <f t="shared" si="44"/>
        <v>3.141592654</v>
      </c>
      <c r="AT208" s="73">
        <f t="shared" si="45"/>
        <v>1.754616626</v>
      </c>
      <c r="AU208" s="74">
        <f t="shared" si="46"/>
        <v>1.754616626</v>
      </c>
      <c r="AV208" s="75">
        <f t="shared" si="47"/>
        <v>3.509233252</v>
      </c>
      <c r="AW208" s="75">
        <f t="shared" si="48"/>
        <v>0</v>
      </c>
      <c r="AX208" s="75">
        <f t="shared" si="49"/>
        <v>0</v>
      </c>
      <c r="AY208" s="75">
        <f t="shared" si="50"/>
        <v>3.509233252</v>
      </c>
      <c r="AZ208" s="50">
        <f t="shared" ref="AZ208:BA208" si="3505">AZ$1*AA208</f>
        <v>3.141592654</v>
      </c>
      <c r="BA208" s="50">
        <f t="shared" si="3505"/>
        <v>0</v>
      </c>
      <c r="BB208" s="72">
        <f t="shared" si="52"/>
        <v>3.141592654</v>
      </c>
      <c r="BC208" s="72">
        <f t="shared" si="53"/>
        <v>3.141592654</v>
      </c>
      <c r="BD208" s="72">
        <f t="shared" si="54"/>
        <v>3.141592654</v>
      </c>
      <c r="BE208" s="73">
        <f t="shared" ref="BE208:BF208" si="3506">POWER(AE208,BE$1)</f>
        <v>1.20612989</v>
      </c>
      <c r="BF208" s="73">
        <f t="shared" si="3506"/>
        <v>6.131370027</v>
      </c>
      <c r="BG208" s="74">
        <f t="shared" si="56"/>
        <v>7.395228655</v>
      </c>
      <c r="BH208" s="75">
        <f t="shared" si="57"/>
        <v>-66.55705789</v>
      </c>
      <c r="BI208" s="75">
        <f t="shared" si="58"/>
        <v>0</v>
      </c>
      <c r="BJ208" s="75">
        <f t="shared" si="59"/>
        <v>3.141592654</v>
      </c>
      <c r="BK208" s="75">
        <f t="shared" si="60"/>
        <v>66.55705789</v>
      </c>
      <c r="BL208" s="50">
        <f t="shared" si="61"/>
        <v>3.141592654</v>
      </c>
      <c r="BM208" s="72">
        <f t="shared" si="62"/>
        <v>3.141592654</v>
      </c>
      <c r="BN208" s="72">
        <f t="shared" si="63"/>
        <v>3.141592654</v>
      </c>
      <c r="BO208" s="72">
        <f t="shared" si="64"/>
        <v>3.141592654</v>
      </c>
      <c r="BP208" s="73">
        <f t="shared" si="65"/>
        <v>0.7021619485</v>
      </c>
      <c r="BQ208" s="74">
        <f t="shared" si="66"/>
        <v>0.7021619485</v>
      </c>
      <c r="BR208" s="75">
        <f t="shared" si="67"/>
        <v>18.95837261</v>
      </c>
      <c r="BS208" s="75">
        <f t="shared" si="68"/>
        <v>0</v>
      </c>
      <c r="BT208" s="75">
        <f t="shared" si="69"/>
        <v>0</v>
      </c>
      <c r="BU208" s="75">
        <f t="shared" si="70"/>
        <v>18.95837261</v>
      </c>
      <c r="BV208" s="76">
        <f t="shared" ref="BV208:BW208" si="3507">AV208+BH208+BR208</f>
        <v>-44.08945203</v>
      </c>
      <c r="BW208" s="76">
        <f t="shared" si="3507"/>
        <v>0</v>
      </c>
      <c r="BX208" s="76">
        <f t="shared" si="72"/>
        <v>3.141592654</v>
      </c>
      <c r="BY208" s="77">
        <f t="shared" si="73"/>
        <v>44.08945203</v>
      </c>
      <c r="BZ208" s="50">
        <f t="shared" ref="BZ208:CA208" si="3508">BZ$1*AA208</f>
        <v>6.283185307</v>
      </c>
      <c r="CA208" s="50">
        <f t="shared" si="3508"/>
        <v>0</v>
      </c>
      <c r="CB208" s="72">
        <f t="shared" si="75"/>
        <v>6.283185307</v>
      </c>
      <c r="CC208" s="72">
        <f t="shared" si="76"/>
        <v>0</v>
      </c>
      <c r="CD208" s="72">
        <f t="shared" si="77"/>
        <v>0</v>
      </c>
      <c r="CE208" s="73">
        <f t="shared" ref="CE208:CF208" si="3509">POWER(AE208,CE$1)</f>
        <v>1.454749311</v>
      </c>
      <c r="CF208" s="73">
        <f t="shared" si="3509"/>
        <v>37.59369841</v>
      </c>
      <c r="CG208" s="74">
        <f t="shared" si="79"/>
        <v>54.68940685</v>
      </c>
      <c r="CH208" s="75">
        <f t="shared" si="80"/>
        <v>-54.68940685</v>
      </c>
      <c r="CI208" s="75">
        <f t="shared" si="81"/>
        <v>0</v>
      </c>
      <c r="CJ208" s="75">
        <f t="shared" si="82"/>
        <v>3.141592654</v>
      </c>
      <c r="CK208" s="75">
        <f t="shared" si="83"/>
        <v>54.68940685</v>
      </c>
      <c r="CL208" s="50">
        <f t="shared" si="84"/>
        <v>0</v>
      </c>
      <c r="CM208" s="72">
        <f t="shared" si="85"/>
        <v>0</v>
      </c>
      <c r="CN208" s="72">
        <f t="shared" si="86"/>
        <v>0</v>
      </c>
      <c r="CO208" s="72">
        <f t="shared" si="87"/>
        <v>0</v>
      </c>
      <c r="CP208" s="73">
        <f t="shared" si="88"/>
        <v>230.5008756</v>
      </c>
      <c r="CQ208" s="74">
        <f t="shared" si="89"/>
        <v>230.5008756</v>
      </c>
      <c r="CR208" s="75">
        <f t="shared" si="90"/>
        <v>922.0035025</v>
      </c>
      <c r="CS208" s="75">
        <f t="shared" si="91"/>
        <v>0</v>
      </c>
      <c r="CT208" s="75">
        <f t="shared" si="92"/>
        <v>0</v>
      </c>
      <c r="CU208" s="75">
        <f t="shared" si="93"/>
        <v>922.0035025</v>
      </c>
      <c r="CV208" s="50">
        <f t="shared" si="94"/>
        <v>9.424777961</v>
      </c>
      <c r="CW208" s="50">
        <f t="shared" si="95"/>
        <v>3.141592654</v>
      </c>
      <c r="CX208" s="72">
        <f t="shared" si="96"/>
        <v>12.56637061</v>
      </c>
      <c r="CY208" s="72">
        <f t="shared" si="97"/>
        <v>0</v>
      </c>
      <c r="CZ208" s="72">
        <f t="shared" si="98"/>
        <v>0</v>
      </c>
      <c r="DA208" s="73">
        <f t="shared" si="99"/>
        <v>1.754616626</v>
      </c>
      <c r="DB208" s="73">
        <f t="shared" si="100"/>
        <v>0.7021619485</v>
      </c>
      <c r="DC208" s="74">
        <f t="shared" si="101"/>
        <v>1.232025029</v>
      </c>
      <c r="DD208" s="75">
        <f t="shared" si="102"/>
        <v>4.928100116</v>
      </c>
      <c r="DE208" s="75">
        <f t="shared" si="103"/>
        <v>0</v>
      </c>
      <c r="DF208" s="75">
        <f t="shared" si="104"/>
        <v>0</v>
      </c>
      <c r="DG208" s="75">
        <f t="shared" si="105"/>
        <v>4.928100116</v>
      </c>
      <c r="DH208" s="50">
        <f t="shared" ref="DH208:DJ208" si="3510">DH$1*AA208</f>
        <v>3.141592654</v>
      </c>
      <c r="DI208" s="50">
        <f t="shared" si="3510"/>
        <v>0</v>
      </c>
      <c r="DJ208" s="50">
        <f t="shared" si="3510"/>
        <v>3.141592654</v>
      </c>
      <c r="DK208" s="72">
        <f t="shared" si="107"/>
        <v>6.283185307</v>
      </c>
      <c r="DL208" s="72">
        <f t="shared" si="108"/>
        <v>0</v>
      </c>
      <c r="DM208" s="72">
        <f t="shared" si="109"/>
        <v>0</v>
      </c>
      <c r="DN208" s="73">
        <f t="shared" ref="DN208:DP208" si="3511">POWER(AE208,DN$1)</f>
        <v>1.20612989</v>
      </c>
      <c r="DO208" s="73">
        <f t="shared" si="3511"/>
        <v>6.131370027</v>
      </c>
      <c r="DP208" s="73">
        <f t="shared" si="3511"/>
        <v>0.7021619485</v>
      </c>
      <c r="DQ208" s="74">
        <f t="shared" si="111"/>
        <v>5.192648162</v>
      </c>
      <c r="DR208" s="75">
        <f t="shared" si="112"/>
        <v>-93.46766691</v>
      </c>
      <c r="DS208" s="75">
        <f t="shared" si="113"/>
        <v>0</v>
      </c>
      <c r="DT208" s="75">
        <f t="shared" si="114"/>
        <v>3.141592654</v>
      </c>
      <c r="DU208" s="75">
        <f t="shared" si="115"/>
        <v>93.46766691</v>
      </c>
      <c r="DV208" s="50">
        <f t="shared" si="116"/>
        <v>6.283185307</v>
      </c>
      <c r="DW208" s="72">
        <f t="shared" si="117"/>
        <v>6.283185307</v>
      </c>
      <c r="DX208" s="72">
        <f t="shared" si="118"/>
        <v>0</v>
      </c>
      <c r="DY208" s="72">
        <f t="shared" si="119"/>
        <v>0</v>
      </c>
      <c r="DZ208" s="73">
        <f t="shared" si="120"/>
        <v>0.4930314019</v>
      </c>
      <c r="EA208" s="74">
        <f t="shared" si="121"/>
        <v>0.4930314019</v>
      </c>
      <c r="EB208" s="75">
        <f t="shared" si="122"/>
        <v>13.31184785</v>
      </c>
      <c r="EC208" s="75">
        <f t="shared" si="123"/>
        <v>0</v>
      </c>
      <c r="ED208" s="75">
        <f t="shared" si="124"/>
        <v>0</v>
      </c>
      <c r="EE208" s="75">
        <f t="shared" si="125"/>
        <v>13.31184785</v>
      </c>
      <c r="EF208" s="76">
        <f t="shared" ref="EF208:EG208" si="3512">CH208+CR208+DD208+DR208+EB208</f>
        <v>792.0863768</v>
      </c>
      <c r="EG208" s="76">
        <f t="shared" si="3512"/>
        <v>0</v>
      </c>
      <c r="EH208" s="76">
        <f t="shared" si="127"/>
        <v>0</v>
      </c>
      <c r="EI208" s="77">
        <f t="shared" si="128"/>
        <v>792.0863768</v>
      </c>
      <c r="EJ208" s="50">
        <f t="shared" si="129"/>
        <v>0</v>
      </c>
      <c r="EK208" s="72">
        <f t="shared" si="130"/>
        <v>0</v>
      </c>
      <c r="EL208" s="72">
        <f t="shared" si="131"/>
        <v>0</v>
      </c>
      <c r="EM208" s="72">
        <f t="shared" si="132"/>
        <v>0</v>
      </c>
      <c r="EN208" s="73">
        <f t="shared" si="133"/>
        <v>28.14402915</v>
      </c>
      <c r="EO208" s="74">
        <f t="shared" si="134"/>
        <v>28.14402915</v>
      </c>
      <c r="EP208" s="75">
        <f t="shared" si="135"/>
        <v>146.2406652</v>
      </c>
      <c r="EQ208" s="75">
        <f t="shared" si="136"/>
        <v>0</v>
      </c>
      <c r="ER208" s="75">
        <f t="shared" si="137"/>
        <v>0</v>
      </c>
      <c r="ES208" s="75">
        <f t="shared" si="138"/>
        <v>146.2406652</v>
      </c>
      <c r="ET208" s="76">
        <f t="shared" ref="ET208:EU208" si="3513">BV208+EP208</f>
        <v>102.1512132</v>
      </c>
      <c r="EU208" s="76">
        <f t="shared" si="3513"/>
        <v>0</v>
      </c>
      <c r="EV208" s="76">
        <f t="shared" si="140"/>
        <v>0</v>
      </c>
      <c r="EW208" s="77">
        <f t="shared" si="141"/>
        <v>102.1512132</v>
      </c>
      <c r="EX208" s="50">
        <f t="shared" si="142"/>
        <v>0</v>
      </c>
      <c r="EY208" s="72">
        <f t="shared" si="143"/>
        <v>0</v>
      </c>
      <c r="EZ208" s="72">
        <f t="shared" si="144"/>
        <v>0</v>
      </c>
      <c r="FA208" s="72">
        <f t="shared" si="145"/>
        <v>0</v>
      </c>
      <c r="FB208" s="73">
        <f t="shared" si="146"/>
        <v>4.67463647</v>
      </c>
      <c r="FC208" s="74">
        <f t="shared" si="147"/>
        <v>4.67463647</v>
      </c>
      <c r="FD208" s="75">
        <f t="shared" si="148"/>
        <v>1.236753808</v>
      </c>
      <c r="FE208" s="75">
        <f t="shared" si="149"/>
        <v>0</v>
      </c>
      <c r="FF208" s="75">
        <f t="shared" si="150"/>
        <v>0</v>
      </c>
      <c r="FG208" s="75">
        <f t="shared" si="151"/>
        <v>1.236753808</v>
      </c>
      <c r="FH208" s="50">
        <f t="shared" si="152"/>
        <v>6.283185307</v>
      </c>
      <c r="FI208" s="72">
        <f t="shared" si="153"/>
        <v>6.283185307</v>
      </c>
      <c r="FJ208" s="72">
        <f t="shared" si="154"/>
        <v>0</v>
      </c>
      <c r="FK208" s="72">
        <f t="shared" si="155"/>
        <v>0</v>
      </c>
      <c r="FL208" s="73">
        <f t="shared" si="156"/>
        <v>1.454749311</v>
      </c>
      <c r="FM208" s="74">
        <f t="shared" si="157"/>
        <v>1.454749311</v>
      </c>
      <c r="FN208" s="75">
        <f t="shared" si="158"/>
        <v>-1.454749311</v>
      </c>
      <c r="FO208" s="75">
        <f t="shared" si="159"/>
        <v>0</v>
      </c>
      <c r="FP208" s="75">
        <f t="shared" si="160"/>
        <v>3.141592654</v>
      </c>
      <c r="FQ208" s="75">
        <f t="shared" si="161"/>
        <v>1.454749311</v>
      </c>
      <c r="FR208" s="76">
        <f t="shared" si="162"/>
        <v>16.93936077</v>
      </c>
      <c r="FS208" s="76">
        <f t="shared" si="163"/>
        <v>0</v>
      </c>
      <c r="FT208" s="76">
        <f t="shared" si="164"/>
        <v>0</v>
      </c>
      <c r="FU208" s="77">
        <f t="shared" si="165"/>
        <v>16.93936077</v>
      </c>
      <c r="FV208" s="50">
        <f t="shared" si="166"/>
        <v>0</v>
      </c>
      <c r="FW208" s="50">
        <f t="shared" si="167"/>
        <v>0</v>
      </c>
      <c r="FX208" s="72">
        <f t="shared" si="168"/>
        <v>0</v>
      </c>
      <c r="FY208" s="72">
        <f t="shared" si="169"/>
        <v>0</v>
      </c>
      <c r="FZ208" s="72">
        <f t="shared" si="170"/>
        <v>0</v>
      </c>
      <c r="GA208" s="73">
        <f t="shared" si="171"/>
        <v>16.93936077</v>
      </c>
      <c r="GB208" s="73">
        <f t="shared" si="172"/>
        <v>0.8085683611</v>
      </c>
      <c r="GC208" s="74">
        <f t="shared" si="173"/>
        <v>13.69663118</v>
      </c>
      <c r="GD208" s="75">
        <f t="shared" si="174"/>
        <v>1.521847909</v>
      </c>
      <c r="GE208" s="75">
        <f t="shared" si="175"/>
        <v>0</v>
      </c>
      <c r="GF208" s="75">
        <f t="shared" si="176"/>
        <v>0</v>
      </c>
      <c r="GG208" s="75">
        <f t="shared" si="177"/>
        <v>1.521847909</v>
      </c>
      <c r="GH208" s="78">
        <f t="shared" si="178"/>
        <v>-0.5</v>
      </c>
      <c r="GI208" s="78">
        <f t="shared" si="179"/>
        <v>-0.8660254038</v>
      </c>
      <c r="GJ208" s="78">
        <f t="shared" si="180"/>
        <v>-2.094395102</v>
      </c>
      <c r="GK208" s="78">
        <f t="shared" si="181"/>
        <v>1</v>
      </c>
      <c r="GL208" s="79">
        <f t="shared" si="182"/>
        <v>-0.5</v>
      </c>
      <c r="GM208" s="79">
        <f t="shared" si="183"/>
        <v>0.8660254038</v>
      </c>
      <c r="GN208" s="79">
        <f t="shared" si="184"/>
        <v>2.094395102</v>
      </c>
      <c r="GO208" s="79">
        <f t="shared" si="185"/>
        <v>1</v>
      </c>
      <c r="GP208" s="50">
        <f t="shared" si="186"/>
        <v>-2.094395102</v>
      </c>
      <c r="GQ208" s="50">
        <f t="shared" si="187"/>
        <v>0</v>
      </c>
      <c r="GR208" s="72">
        <f t="shared" si="188"/>
        <v>-2.094395102</v>
      </c>
      <c r="GS208" s="72">
        <f t="shared" si="189"/>
        <v>-2.094395102</v>
      </c>
      <c r="GT208" s="72">
        <f t="shared" si="190"/>
        <v>-2.094395102</v>
      </c>
      <c r="GU208" s="73">
        <f t="shared" si="191"/>
        <v>1</v>
      </c>
      <c r="GV208" s="73">
        <f t="shared" si="192"/>
        <v>1.236753808</v>
      </c>
      <c r="GW208" s="74">
        <f t="shared" si="193"/>
        <v>1.236753808</v>
      </c>
      <c r="GX208" s="75">
        <f t="shared" si="194"/>
        <v>-0.6183769042</v>
      </c>
      <c r="GY208" s="75">
        <f t="shared" si="195"/>
        <v>-1.071060216</v>
      </c>
      <c r="GZ208" s="75">
        <f t="shared" si="196"/>
        <v>-2.094395102</v>
      </c>
      <c r="HA208" s="75">
        <f t="shared" si="197"/>
        <v>1.236753808</v>
      </c>
      <c r="HB208" s="50">
        <f t="shared" si="198"/>
        <v>2.094395102</v>
      </c>
      <c r="HC208" s="50">
        <f t="shared" si="199"/>
        <v>0</v>
      </c>
      <c r="HD208" s="72">
        <f t="shared" si="200"/>
        <v>2.094395102</v>
      </c>
      <c r="HE208" s="72">
        <f t="shared" si="201"/>
        <v>2.094395102</v>
      </c>
      <c r="HF208" s="72">
        <f t="shared" si="202"/>
        <v>2.094395102</v>
      </c>
      <c r="HG208" s="73">
        <f t="shared" si="203"/>
        <v>1</v>
      </c>
      <c r="HH208" s="73">
        <f t="shared" si="204"/>
        <v>1.521847909</v>
      </c>
      <c r="HI208" s="74">
        <f t="shared" si="205"/>
        <v>1.521847909</v>
      </c>
      <c r="HJ208" s="75">
        <f t="shared" si="206"/>
        <v>-0.7609239543</v>
      </c>
      <c r="HK208" s="75">
        <f t="shared" si="207"/>
        <v>1.31795895</v>
      </c>
      <c r="HL208" s="75">
        <f t="shared" si="208"/>
        <v>2.094395102</v>
      </c>
      <c r="HM208" s="75">
        <f t="shared" si="209"/>
        <v>1.521847909</v>
      </c>
      <c r="HN208" s="50">
        <f t="shared" si="210"/>
        <v>2.094395102</v>
      </c>
      <c r="HO208" s="50">
        <f t="shared" si="211"/>
        <v>0</v>
      </c>
      <c r="HP208" s="72">
        <f t="shared" si="212"/>
        <v>2.094395102</v>
      </c>
      <c r="HQ208" s="72">
        <f t="shared" si="213"/>
        <v>2.094395102</v>
      </c>
      <c r="HR208" s="72">
        <f t="shared" si="214"/>
        <v>2.094395102</v>
      </c>
      <c r="HS208" s="73">
        <f t="shared" si="215"/>
        <v>1</v>
      </c>
      <c r="HT208" s="73">
        <f t="shared" si="216"/>
        <v>1.236753808</v>
      </c>
      <c r="HU208" s="74">
        <f t="shared" si="217"/>
        <v>1.236753808</v>
      </c>
      <c r="HV208" s="75">
        <f t="shared" si="218"/>
        <v>-0.6183769042</v>
      </c>
      <c r="HW208" s="75">
        <f t="shared" si="219"/>
        <v>1.071060216</v>
      </c>
      <c r="HX208" s="75">
        <f t="shared" si="220"/>
        <v>2.094395102</v>
      </c>
      <c r="HY208" s="75">
        <f t="shared" si="221"/>
        <v>1.236753808</v>
      </c>
      <c r="HZ208" s="50">
        <f t="shared" si="222"/>
        <v>-2.094395102</v>
      </c>
      <c r="IA208" s="50">
        <f t="shared" si="223"/>
        <v>0</v>
      </c>
      <c r="IB208" s="72">
        <f t="shared" si="224"/>
        <v>-2.094395102</v>
      </c>
      <c r="IC208" s="72">
        <f t="shared" si="225"/>
        <v>-2.094395102</v>
      </c>
      <c r="ID208" s="72">
        <f t="shared" si="226"/>
        <v>-2.094395102</v>
      </c>
      <c r="IE208" s="73">
        <f t="shared" si="227"/>
        <v>1</v>
      </c>
      <c r="IF208" s="73">
        <f t="shared" si="228"/>
        <v>1.521847909</v>
      </c>
      <c r="IG208" s="74">
        <f t="shared" si="229"/>
        <v>1.521847909</v>
      </c>
      <c r="IH208" s="75">
        <f t="shared" si="230"/>
        <v>-0.7609239543</v>
      </c>
      <c r="II208" s="75">
        <f t="shared" si="231"/>
        <v>-1.31795895</v>
      </c>
      <c r="IJ208" s="75">
        <f t="shared" si="232"/>
        <v>-2.094395102</v>
      </c>
      <c r="IK208" s="75">
        <f t="shared" si="233"/>
        <v>1.521847909</v>
      </c>
    </row>
    <row r="209" ht="12.75" customHeight="1">
      <c r="A209" s="80">
        <f>'Cubic Input'!P213</f>
        <v>0.1421007032</v>
      </c>
      <c r="B209" s="80">
        <f>'Cubic Input'!Q213</f>
        <v>-0.3816760521</v>
      </c>
      <c r="C209" s="80">
        <f>'Cubic Input'!R213</f>
        <v>0.873613884</v>
      </c>
      <c r="D209" s="80">
        <f>'Cubic Input'!S213</f>
        <v>-0.04578920226</v>
      </c>
      <c r="E209" s="80">
        <f t="shared" ref="E209:H209" si="3514">0</f>
        <v>0</v>
      </c>
      <c r="F209" s="80">
        <f t="shared" si="3514"/>
        <v>0</v>
      </c>
      <c r="G209" s="80">
        <f t="shared" si="3514"/>
        <v>0</v>
      </c>
      <c r="H209" s="81">
        <f t="shared" si="3514"/>
        <v>0</v>
      </c>
      <c r="I209" s="65">
        <f>'Cubic Input'!M213</f>
        <v>0.05896214658</v>
      </c>
      <c r="J209" s="66">
        <f t="shared" si="27"/>
        <v>0.05364575564</v>
      </c>
      <c r="K209" s="66">
        <f t="shared" si="28"/>
        <v>1.316154474</v>
      </c>
      <c r="L209" s="67">
        <f t="shared" si="29"/>
        <v>0.05364575564</v>
      </c>
      <c r="M209" s="67">
        <f t="shared" si="30"/>
        <v>0</v>
      </c>
      <c r="N209" s="68">
        <f t="shared" si="31"/>
        <v>1.316154474</v>
      </c>
      <c r="O209" s="68">
        <f t="shared" si="32"/>
        <v>-2.067456344</v>
      </c>
      <c r="P209" s="69">
        <f t="shared" si="33"/>
        <v>1.316154474</v>
      </c>
      <c r="Q209" s="69">
        <f t="shared" si="34"/>
        <v>2.067456344</v>
      </c>
      <c r="R209" s="70">
        <f t="shared" ref="R209:U209" si="3515">ATAN2(A209,E209)</f>
        <v>0</v>
      </c>
      <c r="S209" s="70">
        <f t="shared" si="3515"/>
        <v>3.141592654</v>
      </c>
      <c r="T209" s="70">
        <f t="shared" si="3515"/>
        <v>0</v>
      </c>
      <c r="U209" s="70">
        <f t="shared" si="3515"/>
        <v>3.141592654</v>
      </c>
      <c r="V209" s="70">
        <f t="shared" ref="V209:Y209" si="3516">SQRT(POWER(A209,2)+POWER(E209,2))</f>
        <v>0.1421007032</v>
      </c>
      <c r="W209" s="70">
        <f t="shared" si="3516"/>
        <v>0.3816760521</v>
      </c>
      <c r="X209" s="70">
        <f t="shared" si="3516"/>
        <v>0.873613884</v>
      </c>
      <c r="Y209" s="70">
        <f t="shared" si="3516"/>
        <v>0.04578920226</v>
      </c>
      <c r="Z209" s="71">
        <f t="shared" ref="Z209:AC209" si="3517">R209-$R209</f>
        <v>0</v>
      </c>
      <c r="AA209" s="71">
        <f t="shared" si="3517"/>
        <v>3.141592654</v>
      </c>
      <c r="AB209" s="71">
        <f t="shared" si="3517"/>
        <v>0</v>
      </c>
      <c r="AC209" s="71">
        <f t="shared" si="3517"/>
        <v>3.141592654</v>
      </c>
      <c r="AD209" s="71">
        <f t="shared" ref="AD209:AG209" si="3518">V209/$V209</f>
        <v>1</v>
      </c>
      <c r="AE209" s="71">
        <f t="shared" si="3518"/>
        <v>2.685954704</v>
      </c>
      <c r="AF209" s="71">
        <f t="shared" si="3518"/>
        <v>6.147850536</v>
      </c>
      <c r="AG209" s="71">
        <f t="shared" si="3518"/>
        <v>0.3222306522</v>
      </c>
      <c r="AH209" s="80">
        <f t="shared" ref="AH209:AK209" si="3519">AD209*COS(Z209)</f>
        <v>1</v>
      </c>
      <c r="AI209" s="80">
        <f t="shared" si="3519"/>
        <v>-2.685954704</v>
      </c>
      <c r="AJ209" s="80">
        <f t="shared" si="3519"/>
        <v>6.147850536</v>
      </c>
      <c r="AK209" s="80">
        <f t="shared" si="3519"/>
        <v>-0.3222306522</v>
      </c>
      <c r="AL209" s="80">
        <f t="shared" ref="AL209:AO209" si="3520">AD209*SIN(Z209)</f>
        <v>0</v>
      </c>
      <c r="AM209" s="80">
        <f t="shared" si="3520"/>
        <v>0</v>
      </c>
      <c r="AN209" s="80">
        <f t="shared" si="3520"/>
        <v>0</v>
      </c>
      <c r="AO209" s="80">
        <f t="shared" si="3520"/>
        <v>0</v>
      </c>
      <c r="AP209" s="50">
        <f t="shared" si="41"/>
        <v>9.424777961</v>
      </c>
      <c r="AQ209" s="72">
        <f t="shared" si="42"/>
        <v>9.424777961</v>
      </c>
      <c r="AR209" s="72">
        <f t="shared" si="43"/>
        <v>3.141592654</v>
      </c>
      <c r="AS209" s="72">
        <f t="shared" si="44"/>
        <v>3.141592654</v>
      </c>
      <c r="AT209" s="73">
        <f t="shared" si="45"/>
        <v>19.3774245</v>
      </c>
      <c r="AU209" s="74">
        <f t="shared" si="46"/>
        <v>19.3774245</v>
      </c>
      <c r="AV209" s="75">
        <f t="shared" si="47"/>
        <v>38.75484901</v>
      </c>
      <c r="AW209" s="75">
        <f t="shared" si="48"/>
        <v>0</v>
      </c>
      <c r="AX209" s="75">
        <f t="shared" si="49"/>
        <v>0</v>
      </c>
      <c r="AY209" s="75">
        <f t="shared" si="50"/>
        <v>38.75484901</v>
      </c>
      <c r="AZ209" s="50">
        <f t="shared" ref="AZ209:BA209" si="3521">AZ$1*AA209</f>
        <v>3.141592654</v>
      </c>
      <c r="BA209" s="50">
        <f t="shared" si="3521"/>
        <v>0</v>
      </c>
      <c r="BB209" s="72">
        <f t="shared" si="52"/>
        <v>3.141592654</v>
      </c>
      <c r="BC209" s="72">
        <f t="shared" si="53"/>
        <v>3.141592654</v>
      </c>
      <c r="BD209" s="72">
        <f t="shared" si="54"/>
        <v>3.141592654</v>
      </c>
      <c r="BE209" s="73">
        <f t="shared" ref="BE209:BF209" si="3522">POWER(AE209,BE$1)</f>
        <v>2.685954704</v>
      </c>
      <c r="BF209" s="73">
        <f t="shared" si="3522"/>
        <v>6.147850536</v>
      </c>
      <c r="BG209" s="74">
        <f t="shared" si="56"/>
        <v>16.51284807</v>
      </c>
      <c r="BH209" s="75">
        <f t="shared" si="57"/>
        <v>-148.6156326</v>
      </c>
      <c r="BI209" s="75">
        <f t="shared" si="58"/>
        <v>0</v>
      </c>
      <c r="BJ209" s="75">
        <f t="shared" si="59"/>
        <v>3.141592654</v>
      </c>
      <c r="BK209" s="75">
        <f t="shared" si="60"/>
        <v>148.6156326</v>
      </c>
      <c r="BL209" s="50">
        <f t="shared" si="61"/>
        <v>3.141592654</v>
      </c>
      <c r="BM209" s="72">
        <f t="shared" si="62"/>
        <v>3.141592654</v>
      </c>
      <c r="BN209" s="72">
        <f t="shared" si="63"/>
        <v>3.141592654</v>
      </c>
      <c r="BO209" s="72">
        <f t="shared" si="64"/>
        <v>3.141592654</v>
      </c>
      <c r="BP209" s="73">
        <f t="shared" si="65"/>
        <v>0.3222306522</v>
      </c>
      <c r="BQ209" s="74">
        <f t="shared" si="66"/>
        <v>0.3222306522</v>
      </c>
      <c r="BR209" s="75">
        <f t="shared" si="67"/>
        <v>8.70022761</v>
      </c>
      <c r="BS209" s="75">
        <f t="shared" si="68"/>
        <v>0</v>
      </c>
      <c r="BT209" s="75">
        <f t="shared" si="69"/>
        <v>0</v>
      </c>
      <c r="BU209" s="75">
        <f t="shared" si="70"/>
        <v>8.70022761</v>
      </c>
      <c r="BV209" s="76">
        <f t="shared" ref="BV209:BW209" si="3523">AV209+BH209+BR209</f>
        <v>-101.160556</v>
      </c>
      <c r="BW209" s="76">
        <f t="shared" si="3523"/>
        <v>0</v>
      </c>
      <c r="BX209" s="76">
        <f t="shared" si="72"/>
        <v>3.141592654</v>
      </c>
      <c r="BY209" s="77">
        <f t="shared" si="73"/>
        <v>101.160556</v>
      </c>
      <c r="BZ209" s="50">
        <f t="shared" ref="BZ209:CA209" si="3524">BZ$1*AA209</f>
        <v>6.283185307</v>
      </c>
      <c r="CA209" s="50">
        <f t="shared" si="3524"/>
        <v>0</v>
      </c>
      <c r="CB209" s="72">
        <f t="shared" si="75"/>
        <v>6.283185307</v>
      </c>
      <c r="CC209" s="72">
        <f t="shared" si="76"/>
        <v>0</v>
      </c>
      <c r="CD209" s="72">
        <f t="shared" si="77"/>
        <v>0</v>
      </c>
      <c r="CE209" s="73">
        <f t="shared" ref="CE209:CF209" si="3525">POWER(AE209,CE$1)</f>
        <v>7.214352674</v>
      </c>
      <c r="CF209" s="73">
        <f t="shared" si="3525"/>
        <v>37.79606621</v>
      </c>
      <c r="CG209" s="74">
        <f t="shared" si="79"/>
        <v>272.6741513</v>
      </c>
      <c r="CH209" s="75">
        <f t="shared" si="80"/>
        <v>-272.6741513</v>
      </c>
      <c r="CI209" s="75">
        <f t="shared" si="81"/>
        <v>0</v>
      </c>
      <c r="CJ209" s="75">
        <f t="shared" si="82"/>
        <v>3.141592654</v>
      </c>
      <c r="CK209" s="75">
        <f t="shared" si="83"/>
        <v>272.6741513</v>
      </c>
      <c r="CL209" s="50">
        <f t="shared" si="84"/>
        <v>0</v>
      </c>
      <c r="CM209" s="72">
        <f t="shared" si="85"/>
        <v>0</v>
      </c>
      <c r="CN209" s="72">
        <f t="shared" si="86"/>
        <v>0</v>
      </c>
      <c r="CO209" s="72">
        <f t="shared" si="87"/>
        <v>0</v>
      </c>
      <c r="CP209" s="73">
        <f t="shared" si="88"/>
        <v>232.3645659</v>
      </c>
      <c r="CQ209" s="74">
        <f t="shared" si="89"/>
        <v>232.3645659</v>
      </c>
      <c r="CR209" s="75">
        <f t="shared" si="90"/>
        <v>929.4582636</v>
      </c>
      <c r="CS209" s="75">
        <f t="shared" si="91"/>
        <v>0</v>
      </c>
      <c r="CT209" s="75">
        <f t="shared" si="92"/>
        <v>0</v>
      </c>
      <c r="CU209" s="75">
        <f t="shared" si="93"/>
        <v>929.4582636</v>
      </c>
      <c r="CV209" s="50">
        <f t="shared" si="94"/>
        <v>9.424777961</v>
      </c>
      <c r="CW209" s="50">
        <f t="shared" si="95"/>
        <v>3.141592654</v>
      </c>
      <c r="CX209" s="72">
        <f t="shared" si="96"/>
        <v>12.56637061</v>
      </c>
      <c r="CY209" s="72">
        <f t="shared" si="97"/>
        <v>0</v>
      </c>
      <c r="CZ209" s="72">
        <f t="shared" si="98"/>
        <v>0</v>
      </c>
      <c r="DA209" s="73">
        <f t="shared" si="99"/>
        <v>19.3774245</v>
      </c>
      <c r="DB209" s="73">
        <f t="shared" si="100"/>
        <v>0.3222306522</v>
      </c>
      <c r="DC209" s="74">
        <f t="shared" si="101"/>
        <v>6.244000136</v>
      </c>
      <c r="DD209" s="75">
        <f t="shared" si="102"/>
        <v>24.97600054</v>
      </c>
      <c r="DE209" s="75">
        <f t="shared" si="103"/>
        <v>0</v>
      </c>
      <c r="DF209" s="75">
        <f t="shared" si="104"/>
        <v>0</v>
      </c>
      <c r="DG209" s="75">
        <f t="shared" si="105"/>
        <v>24.97600054</v>
      </c>
      <c r="DH209" s="50">
        <f t="shared" ref="DH209:DJ209" si="3526">DH$1*AA209</f>
        <v>3.141592654</v>
      </c>
      <c r="DI209" s="50">
        <f t="shared" si="3526"/>
        <v>0</v>
      </c>
      <c r="DJ209" s="50">
        <f t="shared" si="3526"/>
        <v>3.141592654</v>
      </c>
      <c r="DK209" s="72">
        <f t="shared" si="107"/>
        <v>6.283185307</v>
      </c>
      <c r="DL209" s="72">
        <f t="shared" si="108"/>
        <v>0</v>
      </c>
      <c r="DM209" s="72">
        <f t="shared" si="109"/>
        <v>0</v>
      </c>
      <c r="DN209" s="73">
        <f t="shared" ref="DN209:DP209" si="3527">POWER(AE209,DN$1)</f>
        <v>2.685954704</v>
      </c>
      <c r="DO209" s="73">
        <f t="shared" si="3527"/>
        <v>6.147850536</v>
      </c>
      <c r="DP209" s="73">
        <f t="shared" si="3527"/>
        <v>0.3222306522</v>
      </c>
      <c r="DQ209" s="74">
        <f t="shared" si="111"/>
        <v>5.320945803</v>
      </c>
      <c r="DR209" s="75">
        <f t="shared" si="112"/>
        <v>-95.77702446</v>
      </c>
      <c r="DS209" s="75">
        <f t="shared" si="113"/>
        <v>0</v>
      </c>
      <c r="DT209" s="75">
        <f t="shared" si="114"/>
        <v>3.141592654</v>
      </c>
      <c r="DU209" s="75">
        <f t="shared" si="115"/>
        <v>95.77702446</v>
      </c>
      <c r="DV209" s="50">
        <f t="shared" si="116"/>
        <v>6.283185307</v>
      </c>
      <c r="DW209" s="72">
        <f t="shared" si="117"/>
        <v>6.283185307</v>
      </c>
      <c r="DX209" s="72">
        <f t="shared" si="118"/>
        <v>0</v>
      </c>
      <c r="DY209" s="72">
        <f t="shared" si="119"/>
        <v>0</v>
      </c>
      <c r="DZ209" s="73">
        <f t="shared" si="120"/>
        <v>0.1038325932</v>
      </c>
      <c r="EA209" s="74">
        <f t="shared" si="121"/>
        <v>0.1038325932</v>
      </c>
      <c r="EB209" s="75">
        <f t="shared" si="122"/>
        <v>2.803480017</v>
      </c>
      <c r="EC209" s="75">
        <f t="shared" si="123"/>
        <v>0</v>
      </c>
      <c r="ED209" s="75">
        <f t="shared" si="124"/>
        <v>0</v>
      </c>
      <c r="EE209" s="75">
        <f t="shared" si="125"/>
        <v>2.803480017</v>
      </c>
      <c r="EF209" s="76">
        <f t="shared" ref="EF209:EG209" si="3528">CH209+CR209+DD209+DR209+EB209</f>
        <v>588.7865684</v>
      </c>
      <c r="EG209" s="76">
        <f t="shared" si="3528"/>
        <v>0</v>
      </c>
      <c r="EH209" s="76">
        <f t="shared" si="127"/>
        <v>0</v>
      </c>
      <c r="EI209" s="77">
        <f t="shared" si="128"/>
        <v>588.7865684</v>
      </c>
      <c r="EJ209" s="50">
        <f t="shared" si="129"/>
        <v>0</v>
      </c>
      <c r="EK209" s="72">
        <f t="shared" si="130"/>
        <v>0</v>
      </c>
      <c r="EL209" s="72">
        <f t="shared" si="131"/>
        <v>0</v>
      </c>
      <c r="EM209" s="72">
        <f t="shared" si="132"/>
        <v>0</v>
      </c>
      <c r="EN209" s="73">
        <f t="shared" si="133"/>
        <v>24.26492465</v>
      </c>
      <c r="EO209" s="74">
        <f t="shared" si="134"/>
        <v>24.26492465</v>
      </c>
      <c r="EP209" s="75">
        <f t="shared" si="135"/>
        <v>126.084247</v>
      </c>
      <c r="EQ209" s="75">
        <f t="shared" si="136"/>
        <v>0</v>
      </c>
      <c r="ER209" s="75">
        <f t="shared" si="137"/>
        <v>0</v>
      </c>
      <c r="ES209" s="75">
        <f t="shared" si="138"/>
        <v>126.084247</v>
      </c>
      <c r="ET209" s="76">
        <f t="shared" ref="ET209:EU209" si="3529">BV209+EP209</f>
        <v>24.92369102</v>
      </c>
      <c r="EU209" s="76">
        <f t="shared" si="3529"/>
        <v>0</v>
      </c>
      <c r="EV209" s="76">
        <f t="shared" si="140"/>
        <v>0</v>
      </c>
      <c r="EW209" s="77">
        <f t="shared" si="141"/>
        <v>24.92369102</v>
      </c>
      <c r="EX209" s="50">
        <f t="shared" si="142"/>
        <v>0</v>
      </c>
      <c r="EY209" s="72">
        <f t="shared" si="143"/>
        <v>0</v>
      </c>
      <c r="EZ209" s="72">
        <f t="shared" si="144"/>
        <v>0</v>
      </c>
      <c r="FA209" s="72">
        <f t="shared" si="145"/>
        <v>0</v>
      </c>
      <c r="FB209" s="73">
        <f t="shared" si="146"/>
        <v>2.921039655</v>
      </c>
      <c r="FC209" s="74">
        <f t="shared" si="147"/>
        <v>2.921039655</v>
      </c>
      <c r="FD209" s="75">
        <f t="shared" si="148"/>
        <v>0.7728102369</v>
      </c>
      <c r="FE209" s="75">
        <f t="shared" si="149"/>
        <v>0</v>
      </c>
      <c r="FF209" s="75">
        <f t="shared" si="150"/>
        <v>0</v>
      </c>
      <c r="FG209" s="75">
        <f t="shared" si="151"/>
        <v>0.7728102369</v>
      </c>
      <c r="FH209" s="50">
        <f t="shared" si="152"/>
        <v>6.283185307</v>
      </c>
      <c r="FI209" s="72">
        <f t="shared" si="153"/>
        <v>6.283185307</v>
      </c>
      <c r="FJ209" s="72">
        <f t="shared" si="154"/>
        <v>0</v>
      </c>
      <c r="FK209" s="72">
        <f t="shared" si="155"/>
        <v>0</v>
      </c>
      <c r="FL209" s="73">
        <f t="shared" si="156"/>
        <v>7.214352674</v>
      </c>
      <c r="FM209" s="74">
        <f t="shared" si="157"/>
        <v>7.214352674</v>
      </c>
      <c r="FN209" s="75">
        <f t="shared" si="158"/>
        <v>-7.214352674</v>
      </c>
      <c r="FO209" s="75">
        <f t="shared" si="159"/>
        <v>0</v>
      </c>
      <c r="FP209" s="75">
        <f t="shared" si="160"/>
        <v>3.141592654</v>
      </c>
      <c r="FQ209" s="75">
        <f t="shared" si="161"/>
        <v>7.214352674</v>
      </c>
      <c r="FR209" s="76">
        <f t="shared" si="162"/>
        <v>11.22919893</v>
      </c>
      <c r="FS209" s="76">
        <f t="shared" si="163"/>
        <v>0</v>
      </c>
      <c r="FT209" s="76">
        <f t="shared" si="164"/>
        <v>0</v>
      </c>
      <c r="FU209" s="77">
        <f t="shared" si="165"/>
        <v>11.22919893</v>
      </c>
      <c r="FV209" s="50">
        <f t="shared" si="166"/>
        <v>0</v>
      </c>
      <c r="FW209" s="50">
        <f t="shared" si="167"/>
        <v>0</v>
      </c>
      <c r="FX209" s="72">
        <f t="shared" si="168"/>
        <v>0</v>
      </c>
      <c r="FY209" s="72">
        <f t="shared" si="169"/>
        <v>0</v>
      </c>
      <c r="FZ209" s="72">
        <f t="shared" si="170"/>
        <v>0</v>
      </c>
      <c r="GA209" s="73">
        <f t="shared" si="171"/>
        <v>11.22919893</v>
      </c>
      <c r="GB209" s="73">
        <f t="shared" si="172"/>
        <v>1.293978718</v>
      </c>
      <c r="GC209" s="74">
        <f t="shared" si="173"/>
        <v>14.53034444</v>
      </c>
      <c r="GD209" s="75">
        <f t="shared" si="174"/>
        <v>1.614482716</v>
      </c>
      <c r="GE209" s="75">
        <f t="shared" si="175"/>
        <v>0</v>
      </c>
      <c r="GF209" s="75">
        <f t="shared" si="176"/>
        <v>0</v>
      </c>
      <c r="GG209" s="75">
        <f t="shared" si="177"/>
        <v>1.614482716</v>
      </c>
      <c r="GH209" s="78">
        <f t="shared" si="178"/>
        <v>-0.5</v>
      </c>
      <c r="GI209" s="78">
        <f t="shared" si="179"/>
        <v>-0.8660254038</v>
      </c>
      <c r="GJ209" s="78">
        <f t="shared" si="180"/>
        <v>-2.094395102</v>
      </c>
      <c r="GK209" s="78">
        <f t="shared" si="181"/>
        <v>1</v>
      </c>
      <c r="GL209" s="79">
        <f t="shared" si="182"/>
        <v>-0.5</v>
      </c>
      <c r="GM209" s="79">
        <f t="shared" si="183"/>
        <v>0.8660254038</v>
      </c>
      <c r="GN209" s="79">
        <f t="shared" si="184"/>
        <v>2.094395102</v>
      </c>
      <c r="GO209" s="79">
        <f t="shared" si="185"/>
        <v>1</v>
      </c>
      <c r="GP209" s="50">
        <f t="shared" si="186"/>
        <v>-2.094395102</v>
      </c>
      <c r="GQ209" s="50">
        <f t="shared" si="187"/>
        <v>0</v>
      </c>
      <c r="GR209" s="72">
        <f t="shared" si="188"/>
        <v>-2.094395102</v>
      </c>
      <c r="GS209" s="72">
        <f t="shared" si="189"/>
        <v>-2.094395102</v>
      </c>
      <c r="GT209" s="72">
        <f t="shared" si="190"/>
        <v>-2.094395102</v>
      </c>
      <c r="GU209" s="73">
        <f t="shared" si="191"/>
        <v>1</v>
      </c>
      <c r="GV209" s="73">
        <f t="shared" si="192"/>
        <v>0.7728102369</v>
      </c>
      <c r="GW209" s="74">
        <f t="shared" si="193"/>
        <v>0.7728102369</v>
      </c>
      <c r="GX209" s="75">
        <f t="shared" si="194"/>
        <v>-0.3864051185</v>
      </c>
      <c r="GY209" s="75">
        <f t="shared" si="195"/>
        <v>-0.6692732975</v>
      </c>
      <c r="GZ209" s="75">
        <f t="shared" si="196"/>
        <v>-2.094395102</v>
      </c>
      <c r="HA209" s="75">
        <f t="shared" si="197"/>
        <v>0.7728102369</v>
      </c>
      <c r="HB209" s="50">
        <f t="shared" si="198"/>
        <v>2.094395102</v>
      </c>
      <c r="HC209" s="50">
        <f t="shared" si="199"/>
        <v>0</v>
      </c>
      <c r="HD209" s="72">
        <f t="shared" si="200"/>
        <v>2.094395102</v>
      </c>
      <c r="HE209" s="72">
        <f t="shared" si="201"/>
        <v>2.094395102</v>
      </c>
      <c r="HF209" s="72">
        <f t="shared" si="202"/>
        <v>2.094395102</v>
      </c>
      <c r="HG209" s="73">
        <f t="shared" si="203"/>
        <v>1</v>
      </c>
      <c r="HH209" s="73">
        <f t="shared" si="204"/>
        <v>1.614482716</v>
      </c>
      <c r="HI209" s="74">
        <f t="shared" si="205"/>
        <v>1.614482716</v>
      </c>
      <c r="HJ209" s="75">
        <f t="shared" si="206"/>
        <v>-0.807241358</v>
      </c>
      <c r="HK209" s="75">
        <f t="shared" si="207"/>
        <v>1.398183046</v>
      </c>
      <c r="HL209" s="75">
        <f t="shared" si="208"/>
        <v>2.094395102</v>
      </c>
      <c r="HM209" s="75">
        <f t="shared" si="209"/>
        <v>1.614482716</v>
      </c>
      <c r="HN209" s="50">
        <f t="shared" si="210"/>
        <v>2.094395102</v>
      </c>
      <c r="HO209" s="50">
        <f t="shared" si="211"/>
        <v>0</v>
      </c>
      <c r="HP209" s="72">
        <f t="shared" si="212"/>
        <v>2.094395102</v>
      </c>
      <c r="HQ209" s="72">
        <f t="shared" si="213"/>
        <v>2.094395102</v>
      </c>
      <c r="HR209" s="72">
        <f t="shared" si="214"/>
        <v>2.094395102</v>
      </c>
      <c r="HS209" s="73">
        <f t="shared" si="215"/>
        <v>1</v>
      </c>
      <c r="HT209" s="73">
        <f t="shared" si="216"/>
        <v>0.7728102369</v>
      </c>
      <c r="HU209" s="74">
        <f t="shared" si="217"/>
        <v>0.7728102369</v>
      </c>
      <c r="HV209" s="75">
        <f t="shared" si="218"/>
        <v>-0.3864051185</v>
      </c>
      <c r="HW209" s="75">
        <f t="shared" si="219"/>
        <v>0.6692732975</v>
      </c>
      <c r="HX209" s="75">
        <f t="shared" si="220"/>
        <v>2.094395102</v>
      </c>
      <c r="HY209" s="75">
        <f t="shared" si="221"/>
        <v>0.7728102369</v>
      </c>
      <c r="HZ209" s="50">
        <f t="shared" si="222"/>
        <v>-2.094395102</v>
      </c>
      <c r="IA209" s="50">
        <f t="shared" si="223"/>
        <v>0</v>
      </c>
      <c r="IB209" s="72">
        <f t="shared" si="224"/>
        <v>-2.094395102</v>
      </c>
      <c r="IC209" s="72">
        <f t="shared" si="225"/>
        <v>-2.094395102</v>
      </c>
      <c r="ID209" s="72">
        <f t="shared" si="226"/>
        <v>-2.094395102</v>
      </c>
      <c r="IE209" s="73">
        <f t="shared" si="227"/>
        <v>1</v>
      </c>
      <c r="IF209" s="73">
        <f t="shared" si="228"/>
        <v>1.614482716</v>
      </c>
      <c r="IG209" s="74">
        <f t="shared" si="229"/>
        <v>1.614482716</v>
      </c>
      <c r="IH209" s="75">
        <f t="shared" si="230"/>
        <v>-0.807241358</v>
      </c>
      <c r="II209" s="75">
        <f t="shared" si="231"/>
        <v>-1.398183046</v>
      </c>
      <c r="IJ209" s="75">
        <f t="shared" si="232"/>
        <v>-2.094395102</v>
      </c>
      <c r="IK209" s="75">
        <f t="shared" si="233"/>
        <v>1.614482716</v>
      </c>
    </row>
    <row r="210" ht="12.75" customHeight="1">
      <c r="A210" s="80">
        <f>'Cubic Input'!P214</f>
        <v>0.1421007032</v>
      </c>
      <c r="B210" s="80">
        <f>'Cubic Input'!Q214</f>
        <v>-0.3403481075</v>
      </c>
      <c r="C210" s="80">
        <f>'Cubic Input'!R214</f>
        <v>0.884037853</v>
      </c>
      <c r="D210" s="80">
        <f>'Cubic Input'!S214</f>
        <v>-0.002362497851</v>
      </c>
      <c r="E210" s="80">
        <f t="shared" ref="E210:H210" si="3530">0</f>
        <v>0</v>
      </c>
      <c r="F210" s="80">
        <f t="shared" si="3530"/>
        <v>0</v>
      </c>
      <c r="G210" s="80">
        <f t="shared" si="3530"/>
        <v>0</v>
      </c>
      <c r="H210" s="81">
        <f t="shared" si="3530"/>
        <v>0</v>
      </c>
      <c r="I210" s="65">
        <f>'Cubic Input'!M214</f>
        <v>-0.002365654253</v>
      </c>
      <c r="J210" s="66">
        <f t="shared" si="27"/>
        <v>0.002675146536</v>
      </c>
      <c r="K210" s="66">
        <f t="shared" si="28"/>
        <v>1.196221974</v>
      </c>
      <c r="L210" s="67">
        <f t="shared" si="29"/>
        <v>0.002675146536</v>
      </c>
      <c r="M210" s="67">
        <f t="shared" si="30"/>
        <v>0</v>
      </c>
      <c r="N210" s="68">
        <f t="shared" si="31"/>
        <v>1.196221974</v>
      </c>
      <c r="O210" s="68">
        <f t="shared" si="32"/>
        <v>-2.187203602</v>
      </c>
      <c r="P210" s="69">
        <f t="shared" si="33"/>
        <v>1.196221974</v>
      </c>
      <c r="Q210" s="69">
        <f t="shared" si="34"/>
        <v>2.187203602</v>
      </c>
      <c r="R210" s="70">
        <f t="shared" ref="R210:U210" si="3531">ATAN2(A210,E210)</f>
        <v>0</v>
      </c>
      <c r="S210" s="70">
        <f t="shared" si="3531"/>
        <v>3.141592654</v>
      </c>
      <c r="T210" s="70">
        <f t="shared" si="3531"/>
        <v>0</v>
      </c>
      <c r="U210" s="70">
        <f t="shared" si="3531"/>
        <v>3.141592654</v>
      </c>
      <c r="V210" s="70">
        <f t="shared" ref="V210:Y210" si="3532">SQRT(POWER(A210,2)+POWER(E210,2))</f>
        <v>0.1421007032</v>
      </c>
      <c r="W210" s="70">
        <f t="shared" si="3532"/>
        <v>0.3403481075</v>
      </c>
      <c r="X210" s="70">
        <f t="shared" si="3532"/>
        <v>0.884037853</v>
      </c>
      <c r="Y210" s="70">
        <f t="shared" si="3532"/>
        <v>0.002362497851</v>
      </c>
      <c r="Z210" s="71">
        <f t="shared" ref="Z210:AC210" si="3533">R210-$R210</f>
        <v>0</v>
      </c>
      <c r="AA210" s="71">
        <f t="shared" si="3533"/>
        <v>3.141592654</v>
      </c>
      <c r="AB210" s="71">
        <f t="shared" si="3533"/>
        <v>0</v>
      </c>
      <c r="AC210" s="71">
        <f t="shared" si="3533"/>
        <v>3.141592654</v>
      </c>
      <c r="AD210" s="71">
        <f t="shared" ref="AD210:AG210" si="3534">V210/$V210</f>
        <v>1</v>
      </c>
      <c r="AE210" s="71">
        <f t="shared" si="3534"/>
        <v>2.395119095</v>
      </c>
      <c r="AF210" s="71">
        <f t="shared" si="3534"/>
        <v>6.221206745</v>
      </c>
      <c r="AG210" s="71">
        <f t="shared" si="3534"/>
        <v>0.01662551837</v>
      </c>
      <c r="AH210" s="80">
        <f t="shared" ref="AH210:AK210" si="3535">AD210*COS(Z210)</f>
        <v>1</v>
      </c>
      <c r="AI210" s="80">
        <f t="shared" si="3535"/>
        <v>-2.395119095</v>
      </c>
      <c r="AJ210" s="80">
        <f t="shared" si="3535"/>
        <v>6.221206745</v>
      </c>
      <c r="AK210" s="80">
        <f t="shared" si="3535"/>
        <v>-0.01662551837</v>
      </c>
      <c r="AL210" s="80">
        <f t="shared" ref="AL210:AO210" si="3536">AD210*SIN(Z210)</f>
        <v>0</v>
      </c>
      <c r="AM210" s="80">
        <f t="shared" si="3536"/>
        <v>0</v>
      </c>
      <c r="AN210" s="80">
        <f t="shared" si="3536"/>
        <v>0</v>
      </c>
      <c r="AO210" s="80">
        <f t="shared" si="3536"/>
        <v>0</v>
      </c>
      <c r="AP210" s="50">
        <f t="shared" si="41"/>
        <v>9.424777961</v>
      </c>
      <c r="AQ210" s="72">
        <f t="shared" si="42"/>
        <v>9.424777961</v>
      </c>
      <c r="AR210" s="72">
        <f t="shared" si="43"/>
        <v>3.141592654</v>
      </c>
      <c r="AS210" s="72">
        <f t="shared" si="44"/>
        <v>3.141592654</v>
      </c>
      <c r="AT210" s="73">
        <f t="shared" si="45"/>
        <v>13.73982937</v>
      </c>
      <c r="AU210" s="74">
        <f t="shared" si="46"/>
        <v>13.73982937</v>
      </c>
      <c r="AV210" s="75">
        <f t="shared" si="47"/>
        <v>27.47965874</v>
      </c>
      <c r="AW210" s="75">
        <f t="shared" si="48"/>
        <v>0</v>
      </c>
      <c r="AX210" s="75">
        <f t="shared" si="49"/>
        <v>0</v>
      </c>
      <c r="AY210" s="75">
        <f t="shared" si="50"/>
        <v>27.47965874</v>
      </c>
      <c r="AZ210" s="50">
        <f t="shared" ref="AZ210:BA210" si="3537">AZ$1*AA210</f>
        <v>3.141592654</v>
      </c>
      <c r="BA210" s="50">
        <f t="shared" si="3537"/>
        <v>0</v>
      </c>
      <c r="BB210" s="72">
        <f t="shared" si="52"/>
        <v>3.141592654</v>
      </c>
      <c r="BC210" s="72">
        <f t="shared" si="53"/>
        <v>3.141592654</v>
      </c>
      <c r="BD210" s="72">
        <f t="shared" si="54"/>
        <v>3.141592654</v>
      </c>
      <c r="BE210" s="73">
        <f t="shared" ref="BE210:BF210" si="3538">POWER(AE210,BE$1)</f>
        <v>2.395119095</v>
      </c>
      <c r="BF210" s="73">
        <f t="shared" si="3538"/>
        <v>6.221206745</v>
      </c>
      <c r="BG210" s="74">
        <f t="shared" si="56"/>
        <v>14.90053107</v>
      </c>
      <c r="BH210" s="75">
        <f t="shared" si="57"/>
        <v>-134.1047796</v>
      </c>
      <c r="BI210" s="75">
        <f t="shared" si="58"/>
        <v>0</v>
      </c>
      <c r="BJ210" s="75">
        <f t="shared" si="59"/>
        <v>3.141592654</v>
      </c>
      <c r="BK210" s="75">
        <f t="shared" si="60"/>
        <v>134.1047796</v>
      </c>
      <c r="BL210" s="50">
        <f t="shared" si="61"/>
        <v>3.141592654</v>
      </c>
      <c r="BM210" s="72">
        <f t="shared" si="62"/>
        <v>3.141592654</v>
      </c>
      <c r="BN210" s="72">
        <f t="shared" si="63"/>
        <v>3.141592654</v>
      </c>
      <c r="BO210" s="72">
        <f t="shared" si="64"/>
        <v>3.141592654</v>
      </c>
      <c r="BP210" s="73">
        <f t="shared" si="65"/>
        <v>0.01662551837</v>
      </c>
      <c r="BQ210" s="74">
        <f t="shared" si="66"/>
        <v>0.01662551837</v>
      </c>
      <c r="BR210" s="75">
        <f t="shared" si="67"/>
        <v>0.448888996</v>
      </c>
      <c r="BS210" s="75">
        <f t="shared" si="68"/>
        <v>0</v>
      </c>
      <c r="BT210" s="75">
        <f t="shared" si="69"/>
        <v>0</v>
      </c>
      <c r="BU210" s="75">
        <f t="shared" si="70"/>
        <v>0.448888996</v>
      </c>
      <c r="BV210" s="76">
        <f t="shared" ref="BV210:BW210" si="3539">AV210+BH210+BR210</f>
        <v>-106.1762319</v>
      </c>
      <c r="BW210" s="76">
        <f t="shared" si="3539"/>
        <v>0</v>
      </c>
      <c r="BX210" s="76">
        <f t="shared" si="72"/>
        <v>3.141592654</v>
      </c>
      <c r="BY210" s="77">
        <f t="shared" si="73"/>
        <v>106.1762319</v>
      </c>
      <c r="BZ210" s="50">
        <f t="shared" ref="BZ210:CA210" si="3540">BZ$1*AA210</f>
        <v>6.283185307</v>
      </c>
      <c r="CA210" s="50">
        <f t="shared" si="3540"/>
        <v>0</v>
      </c>
      <c r="CB210" s="72">
        <f t="shared" si="75"/>
        <v>6.283185307</v>
      </c>
      <c r="CC210" s="72">
        <f t="shared" si="76"/>
        <v>0</v>
      </c>
      <c r="CD210" s="72">
        <f t="shared" si="77"/>
        <v>0</v>
      </c>
      <c r="CE210" s="73">
        <f t="shared" ref="CE210:CF210" si="3541">POWER(AE210,CE$1)</f>
        <v>5.736595479</v>
      </c>
      <c r="CF210" s="73">
        <f t="shared" si="3541"/>
        <v>38.70341337</v>
      </c>
      <c r="CG210" s="74">
        <f t="shared" si="79"/>
        <v>222.0258262</v>
      </c>
      <c r="CH210" s="75">
        <f t="shared" si="80"/>
        <v>-222.0258262</v>
      </c>
      <c r="CI210" s="75">
        <f t="shared" si="81"/>
        <v>0</v>
      </c>
      <c r="CJ210" s="75">
        <f t="shared" si="82"/>
        <v>3.141592654</v>
      </c>
      <c r="CK210" s="75">
        <f t="shared" si="83"/>
        <v>222.0258262</v>
      </c>
      <c r="CL210" s="50">
        <f t="shared" si="84"/>
        <v>0</v>
      </c>
      <c r="CM210" s="72">
        <f t="shared" si="85"/>
        <v>0</v>
      </c>
      <c r="CN210" s="72">
        <f t="shared" si="86"/>
        <v>0</v>
      </c>
      <c r="CO210" s="72">
        <f t="shared" si="87"/>
        <v>0</v>
      </c>
      <c r="CP210" s="73">
        <f t="shared" si="88"/>
        <v>240.7819363</v>
      </c>
      <c r="CQ210" s="74">
        <f t="shared" si="89"/>
        <v>240.7819363</v>
      </c>
      <c r="CR210" s="75">
        <f t="shared" si="90"/>
        <v>963.1277453</v>
      </c>
      <c r="CS210" s="75">
        <f t="shared" si="91"/>
        <v>0</v>
      </c>
      <c r="CT210" s="75">
        <f t="shared" si="92"/>
        <v>0</v>
      </c>
      <c r="CU210" s="75">
        <f t="shared" si="93"/>
        <v>963.1277453</v>
      </c>
      <c r="CV210" s="50">
        <f t="shared" si="94"/>
        <v>9.424777961</v>
      </c>
      <c r="CW210" s="50">
        <f t="shared" si="95"/>
        <v>3.141592654</v>
      </c>
      <c r="CX210" s="72">
        <f t="shared" si="96"/>
        <v>12.56637061</v>
      </c>
      <c r="CY210" s="72">
        <f t="shared" si="97"/>
        <v>0</v>
      </c>
      <c r="CZ210" s="72">
        <f t="shared" si="98"/>
        <v>0</v>
      </c>
      <c r="DA210" s="73">
        <f t="shared" si="99"/>
        <v>13.73982937</v>
      </c>
      <c r="DB210" s="73">
        <f t="shared" si="100"/>
        <v>0.01662551837</v>
      </c>
      <c r="DC210" s="74">
        <f t="shared" si="101"/>
        <v>0.2284317856</v>
      </c>
      <c r="DD210" s="75">
        <f t="shared" si="102"/>
        <v>0.9137271425</v>
      </c>
      <c r="DE210" s="75">
        <f t="shared" si="103"/>
        <v>0</v>
      </c>
      <c r="DF210" s="75">
        <f t="shared" si="104"/>
        <v>0</v>
      </c>
      <c r="DG210" s="75">
        <f t="shared" si="105"/>
        <v>0.9137271425</v>
      </c>
      <c r="DH210" s="50">
        <f t="shared" ref="DH210:DJ210" si="3542">DH$1*AA210</f>
        <v>3.141592654</v>
      </c>
      <c r="DI210" s="50">
        <f t="shared" si="3542"/>
        <v>0</v>
      </c>
      <c r="DJ210" s="50">
        <f t="shared" si="3542"/>
        <v>3.141592654</v>
      </c>
      <c r="DK210" s="72">
        <f t="shared" si="107"/>
        <v>6.283185307</v>
      </c>
      <c r="DL210" s="72">
        <f t="shared" si="108"/>
        <v>0</v>
      </c>
      <c r="DM210" s="72">
        <f t="shared" si="109"/>
        <v>0</v>
      </c>
      <c r="DN210" s="73">
        <f t="shared" ref="DN210:DP210" si="3543">POWER(AE210,DN$1)</f>
        <v>2.395119095</v>
      </c>
      <c r="DO210" s="73">
        <f t="shared" si="3543"/>
        <v>6.221206745</v>
      </c>
      <c r="DP210" s="73">
        <f t="shared" si="3543"/>
        <v>0.01662551837</v>
      </c>
      <c r="DQ210" s="74">
        <f t="shared" si="111"/>
        <v>0.247729053</v>
      </c>
      <c r="DR210" s="75">
        <f t="shared" si="112"/>
        <v>-4.459122954</v>
      </c>
      <c r="DS210" s="75">
        <f t="shared" si="113"/>
        <v>0</v>
      </c>
      <c r="DT210" s="75">
        <f t="shared" si="114"/>
        <v>3.141592654</v>
      </c>
      <c r="DU210" s="75">
        <f t="shared" si="115"/>
        <v>4.459122954</v>
      </c>
      <c r="DV210" s="50">
        <f t="shared" si="116"/>
        <v>6.283185307</v>
      </c>
      <c r="DW210" s="72">
        <f t="shared" si="117"/>
        <v>6.283185307</v>
      </c>
      <c r="DX210" s="72">
        <f t="shared" si="118"/>
        <v>0</v>
      </c>
      <c r="DY210" s="72">
        <f t="shared" si="119"/>
        <v>0</v>
      </c>
      <c r="DZ210" s="73">
        <f t="shared" si="120"/>
        <v>0.0002764078611</v>
      </c>
      <c r="EA210" s="74">
        <f t="shared" si="121"/>
        <v>0.0002764078611</v>
      </c>
      <c r="EB210" s="75">
        <f t="shared" si="122"/>
        <v>0.007463012249</v>
      </c>
      <c r="EC210" s="75">
        <f t="shared" si="123"/>
        <v>0</v>
      </c>
      <c r="ED210" s="75">
        <f t="shared" si="124"/>
        <v>0</v>
      </c>
      <c r="EE210" s="75">
        <f t="shared" si="125"/>
        <v>0.007463012249</v>
      </c>
      <c r="EF210" s="76">
        <f t="shared" ref="EF210:EG210" si="3544">CH210+CR210+DD210+DR210+EB210</f>
        <v>737.5639864</v>
      </c>
      <c r="EG210" s="76">
        <f t="shared" si="3544"/>
        <v>0</v>
      </c>
      <c r="EH210" s="76">
        <f t="shared" si="127"/>
        <v>0</v>
      </c>
      <c r="EI210" s="77">
        <f t="shared" si="128"/>
        <v>737.5639864</v>
      </c>
      <c r="EJ210" s="50">
        <f t="shared" si="129"/>
        <v>0</v>
      </c>
      <c r="EK210" s="72">
        <f t="shared" si="130"/>
        <v>0</v>
      </c>
      <c r="EL210" s="72">
        <f t="shared" si="131"/>
        <v>0</v>
      </c>
      <c r="EM210" s="72">
        <f t="shared" si="132"/>
        <v>0</v>
      </c>
      <c r="EN210" s="73">
        <f t="shared" si="133"/>
        <v>27.15812929</v>
      </c>
      <c r="EO210" s="74">
        <f t="shared" si="134"/>
        <v>27.15812929</v>
      </c>
      <c r="EP210" s="75">
        <f t="shared" si="135"/>
        <v>141.1177793</v>
      </c>
      <c r="EQ210" s="75">
        <f t="shared" si="136"/>
        <v>0</v>
      </c>
      <c r="ER210" s="75">
        <f t="shared" si="137"/>
        <v>0</v>
      </c>
      <c r="ES210" s="75">
        <f t="shared" si="138"/>
        <v>141.1177793</v>
      </c>
      <c r="ET210" s="76">
        <f t="shared" ref="ET210:EU210" si="3545">BV210+EP210</f>
        <v>34.9415474</v>
      </c>
      <c r="EU210" s="76">
        <f t="shared" si="3545"/>
        <v>0</v>
      </c>
      <c r="EV210" s="76">
        <f t="shared" si="140"/>
        <v>0</v>
      </c>
      <c r="EW210" s="77">
        <f t="shared" si="141"/>
        <v>34.9415474</v>
      </c>
      <c r="EX210" s="50">
        <f t="shared" si="142"/>
        <v>0</v>
      </c>
      <c r="EY210" s="72">
        <f t="shared" si="143"/>
        <v>0</v>
      </c>
      <c r="EZ210" s="72">
        <f t="shared" si="144"/>
        <v>0</v>
      </c>
      <c r="FA210" s="72">
        <f t="shared" si="145"/>
        <v>0</v>
      </c>
      <c r="FB210" s="73">
        <f t="shared" si="146"/>
        <v>3.269244321</v>
      </c>
      <c r="FC210" s="74">
        <f t="shared" si="147"/>
        <v>3.269244321</v>
      </c>
      <c r="FD210" s="75">
        <f t="shared" si="148"/>
        <v>0.8649336457</v>
      </c>
      <c r="FE210" s="75">
        <f t="shared" si="149"/>
        <v>0</v>
      </c>
      <c r="FF210" s="75">
        <f t="shared" si="150"/>
        <v>0</v>
      </c>
      <c r="FG210" s="75">
        <f t="shared" si="151"/>
        <v>0.8649336457</v>
      </c>
      <c r="FH210" s="50">
        <f t="shared" si="152"/>
        <v>6.283185307</v>
      </c>
      <c r="FI210" s="72">
        <f t="shared" si="153"/>
        <v>6.283185307</v>
      </c>
      <c r="FJ210" s="72">
        <f t="shared" si="154"/>
        <v>0</v>
      </c>
      <c r="FK210" s="72">
        <f t="shared" si="155"/>
        <v>0</v>
      </c>
      <c r="FL210" s="73">
        <f t="shared" si="156"/>
        <v>5.736595479</v>
      </c>
      <c r="FM210" s="74">
        <f t="shared" si="157"/>
        <v>5.736595479</v>
      </c>
      <c r="FN210" s="75">
        <f t="shared" si="158"/>
        <v>-5.736595479</v>
      </c>
      <c r="FO210" s="75">
        <f t="shared" si="159"/>
        <v>0</v>
      </c>
      <c r="FP210" s="75">
        <f t="shared" si="160"/>
        <v>3.141592654</v>
      </c>
      <c r="FQ210" s="75">
        <f t="shared" si="161"/>
        <v>5.736595479</v>
      </c>
      <c r="FR210" s="76">
        <f t="shared" si="162"/>
        <v>12.92702476</v>
      </c>
      <c r="FS210" s="76">
        <f t="shared" si="163"/>
        <v>0</v>
      </c>
      <c r="FT210" s="76">
        <f t="shared" si="164"/>
        <v>0</v>
      </c>
      <c r="FU210" s="77">
        <f t="shared" si="165"/>
        <v>12.92702476</v>
      </c>
      <c r="FV210" s="50">
        <f t="shared" si="166"/>
        <v>0</v>
      </c>
      <c r="FW210" s="50">
        <f t="shared" si="167"/>
        <v>0</v>
      </c>
      <c r="FX210" s="72">
        <f t="shared" si="168"/>
        <v>0</v>
      </c>
      <c r="FY210" s="72">
        <f t="shared" si="169"/>
        <v>0</v>
      </c>
      <c r="FZ210" s="72">
        <f t="shared" si="170"/>
        <v>0</v>
      </c>
      <c r="GA210" s="73">
        <f t="shared" si="171"/>
        <v>12.92702476</v>
      </c>
      <c r="GB210" s="73">
        <f t="shared" si="172"/>
        <v>1.156158053</v>
      </c>
      <c r="GC210" s="74">
        <f t="shared" si="173"/>
        <v>14.94568378</v>
      </c>
      <c r="GD210" s="75">
        <f t="shared" si="174"/>
        <v>1.660631531</v>
      </c>
      <c r="GE210" s="75">
        <f t="shared" si="175"/>
        <v>0</v>
      </c>
      <c r="GF210" s="75">
        <f t="shared" si="176"/>
        <v>0</v>
      </c>
      <c r="GG210" s="75">
        <f t="shared" si="177"/>
        <v>1.660631531</v>
      </c>
      <c r="GH210" s="78">
        <f t="shared" si="178"/>
        <v>-0.5</v>
      </c>
      <c r="GI210" s="78">
        <f t="shared" si="179"/>
        <v>-0.8660254038</v>
      </c>
      <c r="GJ210" s="78">
        <f t="shared" si="180"/>
        <v>-2.094395102</v>
      </c>
      <c r="GK210" s="78">
        <f t="shared" si="181"/>
        <v>1</v>
      </c>
      <c r="GL210" s="79">
        <f t="shared" si="182"/>
        <v>-0.5</v>
      </c>
      <c r="GM210" s="79">
        <f t="shared" si="183"/>
        <v>0.8660254038</v>
      </c>
      <c r="GN210" s="79">
        <f t="shared" si="184"/>
        <v>2.094395102</v>
      </c>
      <c r="GO210" s="79">
        <f t="shared" si="185"/>
        <v>1</v>
      </c>
      <c r="GP210" s="50">
        <f t="shared" si="186"/>
        <v>-2.094395102</v>
      </c>
      <c r="GQ210" s="50">
        <f t="shared" si="187"/>
        <v>0</v>
      </c>
      <c r="GR210" s="72">
        <f t="shared" si="188"/>
        <v>-2.094395102</v>
      </c>
      <c r="GS210" s="72">
        <f t="shared" si="189"/>
        <v>-2.094395102</v>
      </c>
      <c r="GT210" s="72">
        <f t="shared" si="190"/>
        <v>-2.094395102</v>
      </c>
      <c r="GU210" s="73">
        <f t="shared" si="191"/>
        <v>1</v>
      </c>
      <c r="GV210" s="73">
        <f t="shared" si="192"/>
        <v>0.8649336457</v>
      </c>
      <c r="GW210" s="74">
        <f t="shared" si="193"/>
        <v>0.8649336457</v>
      </c>
      <c r="GX210" s="75">
        <f t="shared" si="194"/>
        <v>-0.4324668229</v>
      </c>
      <c r="GY210" s="75">
        <f t="shared" si="195"/>
        <v>-0.7490545098</v>
      </c>
      <c r="GZ210" s="75">
        <f t="shared" si="196"/>
        <v>-2.094395102</v>
      </c>
      <c r="HA210" s="75">
        <f t="shared" si="197"/>
        <v>0.8649336457</v>
      </c>
      <c r="HB210" s="50">
        <f t="shared" si="198"/>
        <v>2.094395102</v>
      </c>
      <c r="HC210" s="50">
        <f t="shared" si="199"/>
        <v>0</v>
      </c>
      <c r="HD210" s="72">
        <f t="shared" si="200"/>
        <v>2.094395102</v>
      </c>
      <c r="HE210" s="72">
        <f t="shared" si="201"/>
        <v>2.094395102</v>
      </c>
      <c r="HF210" s="72">
        <f t="shared" si="202"/>
        <v>2.094395102</v>
      </c>
      <c r="HG210" s="73">
        <f t="shared" si="203"/>
        <v>1</v>
      </c>
      <c r="HH210" s="73">
        <f t="shared" si="204"/>
        <v>1.660631531</v>
      </c>
      <c r="HI210" s="74">
        <f t="shared" si="205"/>
        <v>1.660631531</v>
      </c>
      <c r="HJ210" s="75">
        <f t="shared" si="206"/>
        <v>-0.8303157654</v>
      </c>
      <c r="HK210" s="75">
        <f t="shared" si="207"/>
        <v>1.438149092</v>
      </c>
      <c r="HL210" s="75">
        <f t="shared" si="208"/>
        <v>2.094395102</v>
      </c>
      <c r="HM210" s="75">
        <f t="shared" si="209"/>
        <v>1.660631531</v>
      </c>
      <c r="HN210" s="50">
        <f t="shared" si="210"/>
        <v>2.094395102</v>
      </c>
      <c r="HO210" s="50">
        <f t="shared" si="211"/>
        <v>0</v>
      </c>
      <c r="HP210" s="72">
        <f t="shared" si="212"/>
        <v>2.094395102</v>
      </c>
      <c r="HQ210" s="72">
        <f t="shared" si="213"/>
        <v>2.094395102</v>
      </c>
      <c r="HR210" s="72">
        <f t="shared" si="214"/>
        <v>2.094395102</v>
      </c>
      <c r="HS210" s="73">
        <f t="shared" si="215"/>
        <v>1</v>
      </c>
      <c r="HT210" s="73">
        <f t="shared" si="216"/>
        <v>0.8649336457</v>
      </c>
      <c r="HU210" s="74">
        <f t="shared" si="217"/>
        <v>0.8649336457</v>
      </c>
      <c r="HV210" s="75">
        <f t="shared" si="218"/>
        <v>-0.4324668229</v>
      </c>
      <c r="HW210" s="75">
        <f t="shared" si="219"/>
        <v>0.7490545098</v>
      </c>
      <c r="HX210" s="75">
        <f t="shared" si="220"/>
        <v>2.094395102</v>
      </c>
      <c r="HY210" s="75">
        <f t="shared" si="221"/>
        <v>0.8649336457</v>
      </c>
      <c r="HZ210" s="50">
        <f t="shared" si="222"/>
        <v>-2.094395102</v>
      </c>
      <c r="IA210" s="50">
        <f t="shared" si="223"/>
        <v>0</v>
      </c>
      <c r="IB210" s="72">
        <f t="shared" si="224"/>
        <v>-2.094395102</v>
      </c>
      <c r="IC210" s="72">
        <f t="shared" si="225"/>
        <v>-2.094395102</v>
      </c>
      <c r="ID210" s="72">
        <f t="shared" si="226"/>
        <v>-2.094395102</v>
      </c>
      <c r="IE210" s="73">
        <f t="shared" si="227"/>
        <v>1</v>
      </c>
      <c r="IF210" s="73">
        <f t="shared" si="228"/>
        <v>1.660631531</v>
      </c>
      <c r="IG210" s="74">
        <f t="shared" si="229"/>
        <v>1.660631531</v>
      </c>
      <c r="IH210" s="75">
        <f t="shared" si="230"/>
        <v>-0.8303157654</v>
      </c>
      <c r="II210" s="75">
        <f t="shared" si="231"/>
        <v>-1.438149092</v>
      </c>
      <c r="IJ210" s="75">
        <f t="shared" si="232"/>
        <v>-2.094395102</v>
      </c>
      <c r="IK210" s="75">
        <f t="shared" si="233"/>
        <v>1.660631531</v>
      </c>
    </row>
    <row r="211" ht="12.75" customHeight="1">
      <c r="A211" s="80">
        <f>'Cubic Input'!P215</f>
        <v>0.1421007032</v>
      </c>
      <c r="B211" s="80">
        <f>'Cubic Input'!Q215</f>
        <v>-0.305724171</v>
      </c>
      <c r="C211" s="80">
        <f>'Cubic Input'!R215</f>
        <v>0.8811831913</v>
      </c>
      <c r="D211" s="80">
        <f>'Cubic Input'!S215</f>
        <v>-0.02716441788</v>
      </c>
      <c r="E211" s="80">
        <f t="shared" ref="E211:H211" si="3546">0</f>
        <v>0</v>
      </c>
      <c r="F211" s="80">
        <f t="shared" si="3546"/>
        <v>0</v>
      </c>
      <c r="G211" s="80">
        <f t="shared" si="3546"/>
        <v>0</v>
      </c>
      <c r="H211" s="81">
        <f t="shared" si="3546"/>
        <v>0</v>
      </c>
      <c r="I211" s="65">
        <f>'Cubic Input'!M215</f>
        <v>0.02576712583</v>
      </c>
      <c r="J211" s="66">
        <f t="shared" si="27"/>
        <v>0.03115917914</v>
      </c>
      <c r="K211" s="66">
        <f t="shared" si="28"/>
        <v>1.060151087</v>
      </c>
      <c r="L211" s="67">
        <f t="shared" si="29"/>
        <v>0.03115917914</v>
      </c>
      <c r="M211" s="67">
        <f t="shared" si="30"/>
        <v>0</v>
      </c>
      <c r="N211" s="68">
        <f t="shared" si="31"/>
        <v>1.060151087</v>
      </c>
      <c r="O211" s="68">
        <f t="shared" si="32"/>
        <v>-2.238555458</v>
      </c>
      <c r="P211" s="69">
        <f t="shared" si="33"/>
        <v>1.060151087</v>
      </c>
      <c r="Q211" s="69">
        <f t="shared" si="34"/>
        <v>2.238555458</v>
      </c>
      <c r="R211" s="70">
        <f t="shared" ref="R211:U211" si="3547">ATAN2(A211,E211)</f>
        <v>0</v>
      </c>
      <c r="S211" s="70">
        <f t="shared" si="3547"/>
        <v>3.141592654</v>
      </c>
      <c r="T211" s="70">
        <f t="shared" si="3547"/>
        <v>0</v>
      </c>
      <c r="U211" s="70">
        <f t="shared" si="3547"/>
        <v>3.141592654</v>
      </c>
      <c r="V211" s="70">
        <f t="shared" ref="V211:Y211" si="3548">SQRT(POWER(A211,2)+POWER(E211,2))</f>
        <v>0.1421007032</v>
      </c>
      <c r="W211" s="70">
        <f t="shared" si="3548"/>
        <v>0.305724171</v>
      </c>
      <c r="X211" s="70">
        <f t="shared" si="3548"/>
        <v>0.8811831913</v>
      </c>
      <c r="Y211" s="70">
        <f t="shared" si="3548"/>
        <v>0.02716441788</v>
      </c>
      <c r="Z211" s="71">
        <f t="shared" ref="Z211:AC211" si="3549">R211-$R211</f>
        <v>0</v>
      </c>
      <c r="AA211" s="71">
        <f t="shared" si="3549"/>
        <v>3.141592654</v>
      </c>
      <c r="AB211" s="71">
        <f t="shared" si="3549"/>
        <v>0</v>
      </c>
      <c r="AC211" s="71">
        <f t="shared" si="3549"/>
        <v>3.141592654</v>
      </c>
      <c r="AD211" s="71">
        <f t="shared" ref="AD211:AG211" si="3550">V211/$V211</f>
        <v>1</v>
      </c>
      <c r="AE211" s="71">
        <f t="shared" si="3550"/>
        <v>2.151461352</v>
      </c>
      <c r="AF211" s="71">
        <f t="shared" si="3550"/>
        <v>6.201117741</v>
      </c>
      <c r="AG211" s="71">
        <f t="shared" si="3550"/>
        <v>0.1911631489</v>
      </c>
      <c r="AH211" s="80">
        <f t="shared" ref="AH211:AK211" si="3551">AD211*COS(Z211)</f>
        <v>1</v>
      </c>
      <c r="AI211" s="80">
        <f t="shared" si="3551"/>
        <v>-2.151461352</v>
      </c>
      <c r="AJ211" s="80">
        <f t="shared" si="3551"/>
        <v>6.201117741</v>
      </c>
      <c r="AK211" s="80">
        <f t="shared" si="3551"/>
        <v>-0.1911631489</v>
      </c>
      <c r="AL211" s="80">
        <f t="shared" ref="AL211:AO211" si="3552">AD211*SIN(Z211)</f>
        <v>0</v>
      </c>
      <c r="AM211" s="80">
        <f t="shared" si="3552"/>
        <v>0</v>
      </c>
      <c r="AN211" s="80">
        <f t="shared" si="3552"/>
        <v>0</v>
      </c>
      <c r="AO211" s="80">
        <f t="shared" si="3552"/>
        <v>0</v>
      </c>
      <c r="AP211" s="50">
        <f t="shared" si="41"/>
        <v>9.424777961</v>
      </c>
      <c r="AQ211" s="72">
        <f t="shared" si="42"/>
        <v>9.424777961</v>
      </c>
      <c r="AR211" s="72">
        <f t="shared" si="43"/>
        <v>3.141592654</v>
      </c>
      <c r="AS211" s="72">
        <f t="shared" si="44"/>
        <v>3.141592654</v>
      </c>
      <c r="AT211" s="73">
        <f t="shared" si="45"/>
        <v>9.958654082</v>
      </c>
      <c r="AU211" s="74">
        <f t="shared" si="46"/>
        <v>9.958654082</v>
      </c>
      <c r="AV211" s="75">
        <f t="shared" si="47"/>
        <v>19.91730816</v>
      </c>
      <c r="AW211" s="75">
        <f t="shared" si="48"/>
        <v>0</v>
      </c>
      <c r="AX211" s="75">
        <f t="shared" si="49"/>
        <v>0</v>
      </c>
      <c r="AY211" s="75">
        <f t="shared" si="50"/>
        <v>19.91730816</v>
      </c>
      <c r="AZ211" s="50">
        <f t="shared" ref="AZ211:BA211" si="3553">AZ$1*AA211</f>
        <v>3.141592654</v>
      </c>
      <c r="BA211" s="50">
        <f t="shared" si="3553"/>
        <v>0</v>
      </c>
      <c r="BB211" s="72">
        <f t="shared" si="52"/>
        <v>3.141592654</v>
      </c>
      <c r="BC211" s="72">
        <f t="shared" si="53"/>
        <v>3.141592654</v>
      </c>
      <c r="BD211" s="72">
        <f t="shared" si="54"/>
        <v>3.141592654</v>
      </c>
      <c r="BE211" s="73">
        <f t="shared" ref="BE211:BF211" si="3554">POWER(AE211,BE$1)</f>
        <v>2.151461352</v>
      </c>
      <c r="BF211" s="73">
        <f t="shared" si="3554"/>
        <v>6.201117741</v>
      </c>
      <c r="BG211" s="74">
        <f t="shared" si="56"/>
        <v>13.34146516</v>
      </c>
      <c r="BH211" s="75">
        <f t="shared" si="57"/>
        <v>-120.0731865</v>
      </c>
      <c r="BI211" s="75">
        <f t="shared" si="58"/>
        <v>0</v>
      </c>
      <c r="BJ211" s="75">
        <f t="shared" si="59"/>
        <v>3.141592654</v>
      </c>
      <c r="BK211" s="75">
        <f t="shared" si="60"/>
        <v>120.0731865</v>
      </c>
      <c r="BL211" s="50">
        <f t="shared" si="61"/>
        <v>3.141592654</v>
      </c>
      <c r="BM211" s="72">
        <f t="shared" si="62"/>
        <v>3.141592654</v>
      </c>
      <c r="BN211" s="72">
        <f t="shared" si="63"/>
        <v>3.141592654</v>
      </c>
      <c r="BO211" s="72">
        <f t="shared" si="64"/>
        <v>3.141592654</v>
      </c>
      <c r="BP211" s="73">
        <f t="shared" si="65"/>
        <v>0.1911631489</v>
      </c>
      <c r="BQ211" s="74">
        <f t="shared" si="66"/>
        <v>0.1911631489</v>
      </c>
      <c r="BR211" s="75">
        <f t="shared" si="67"/>
        <v>5.161405021</v>
      </c>
      <c r="BS211" s="75">
        <f t="shared" si="68"/>
        <v>0</v>
      </c>
      <c r="BT211" s="75">
        <f t="shared" si="69"/>
        <v>0</v>
      </c>
      <c r="BU211" s="75">
        <f t="shared" si="70"/>
        <v>5.161405021</v>
      </c>
      <c r="BV211" s="76">
        <f t="shared" ref="BV211:BW211" si="3555">AV211+BH211+BR211</f>
        <v>-94.99447327</v>
      </c>
      <c r="BW211" s="76">
        <f t="shared" si="3555"/>
        <v>0</v>
      </c>
      <c r="BX211" s="76">
        <f t="shared" si="72"/>
        <v>3.141592654</v>
      </c>
      <c r="BY211" s="77">
        <f t="shared" si="73"/>
        <v>94.99447327</v>
      </c>
      <c r="BZ211" s="50">
        <f t="shared" ref="BZ211:CA211" si="3556">BZ$1*AA211</f>
        <v>6.283185307</v>
      </c>
      <c r="CA211" s="50">
        <f t="shared" si="3556"/>
        <v>0</v>
      </c>
      <c r="CB211" s="72">
        <f t="shared" si="75"/>
        <v>6.283185307</v>
      </c>
      <c r="CC211" s="72">
        <f t="shared" si="76"/>
        <v>0</v>
      </c>
      <c r="CD211" s="72">
        <f t="shared" si="77"/>
        <v>0</v>
      </c>
      <c r="CE211" s="73">
        <f t="shared" ref="CE211:CF211" si="3557">POWER(AE211,CE$1)</f>
        <v>4.628785951</v>
      </c>
      <c r="CF211" s="73">
        <f t="shared" si="3557"/>
        <v>38.45386124</v>
      </c>
      <c r="CG211" s="74">
        <f t="shared" si="79"/>
        <v>177.9946927</v>
      </c>
      <c r="CH211" s="75">
        <f t="shared" si="80"/>
        <v>-177.9946927</v>
      </c>
      <c r="CI211" s="75">
        <f t="shared" si="81"/>
        <v>0</v>
      </c>
      <c r="CJ211" s="75">
        <f t="shared" si="82"/>
        <v>3.141592654</v>
      </c>
      <c r="CK211" s="75">
        <f t="shared" si="83"/>
        <v>177.9946927</v>
      </c>
      <c r="CL211" s="50">
        <f t="shared" si="84"/>
        <v>0</v>
      </c>
      <c r="CM211" s="72">
        <f t="shared" si="85"/>
        <v>0</v>
      </c>
      <c r="CN211" s="72">
        <f t="shared" si="86"/>
        <v>0</v>
      </c>
      <c r="CO211" s="72">
        <f t="shared" si="87"/>
        <v>0</v>
      </c>
      <c r="CP211" s="73">
        <f t="shared" si="88"/>
        <v>238.4569211</v>
      </c>
      <c r="CQ211" s="74">
        <f t="shared" si="89"/>
        <v>238.4569211</v>
      </c>
      <c r="CR211" s="75">
        <f t="shared" si="90"/>
        <v>953.8276845</v>
      </c>
      <c r="CS211" s="75">
        <f t="shared" si="91"/>
        <v>0</v>
      </c>
      <c r="CT211" s="75">
        <f t="shared" si="92"/>
        <v>0</v>
      </c>
      <c r="CU211" s="75">
        <f t="shared" si="93"/>
        <v>953.8276845</v>
      </c>
      <c r="CV211" s="50">
        <f t="shared" si="94"/>
        <v>9.424777961</v>
      </c>
      <c r="CW211" s="50">
        <f t="shared" si="95"/>
        <v>3.141592654</v>
      </c>
      <c r="CX211" s="72">
        <f t="shared" si="96"/>
        <v>12.56637061</v>
      </c>
      <c r="CY211" s="72">
        <f t="shared" si="97"/>
        <v>0</v>
      </c>
      <c r="CZ211" s="72">
        <f t="shared" si="98"/>
        <v>0</v>
      </c>
      <c r="DA211" s="73">
        <f t="shared" si="99"/>
        <v>9.958654082</v>
      </c>
      <c r="DB211" s="73">
        <f t="shared" si="100"/>
        <v>0.1911631489</v>
      </c>
      <c r="DC211" s="74">
        <f t="shared" si="101"/>
        <v>1.903727673</v>
      </c>
      <c r="DD211" s="75">
        <f t="shared" si="102"/>
        <v>7.614910694</v>
      </c>
      <c r="DE211" s="75">
        <f t="shared" si="103"/>
        <v>0</v>
      </c>
      <c r="DF211" s="75">
        <f t="shared" si="104"/>
        <v>0</v>
      </c>
      <c r="DG211" s="75">
        <f t="shared" si="105"/>
        <v>7.614910694</v>
      </c>
      <c r="DH211" s="50">
        <f t="shared" ref="DH211:DJ211" si="3558">DH$1*AA211</f>
        <v>3.141592654</v>
      </c>
      <c r="DI211" s="50">
        <f t="shared" si="3558"/>
        <v>0</v>
      </c>
      <c r="DJ211" s="50">
        <f t="shared" si="3558"/>
        <v>3.141592654</v>
      </c>
      <c r="DK211" s="72">
        <f t="shared" si="107"/>
        <v>6.283185307</v>
      </c>
      <c r="DL211" s="72">
        <f t="shared" si="108"/>
        <v>0</v>
      </c>
      <c r="DM211" s="72">
        <f t="shared" si="109"/>
        <v>0</v>
      </c>
      <c r="DN211" s="73">
        <f t="shared" ref="DN211:DP211" si="3559">POWER(AE211,DN$1)</f>
        <v>2.151461352</v>
      </c>
      <c r="DO211" s="73">
        <f t="shared" si="3559"/>
        <v>6.201117741</v>
      </c>
      <c r="DP211" s="73">
        <f t="shared" si="3559"/>
        <v>0.1911631489</v>
      </c>
      <c r="DQ211" s="74">
        <f t="shared" si="111"/>
        <v>2.550396492</v>
      </c>
      <c r="DR211" s="75">
        <f t="shared" si="112"/>
        <v>-45.90713685</v>
      </c>
      <c r="DS211" s="75">
        <f t="shared" si="113"/>
        <v>0</v>
      </c>
      <c r="DT211" s="75">
        <f t="shared" si="114"/>
        <v>3.141592654</v>
      </c>
      <c r="DU211" s="75">
        <f t="shared" si="115"/>
        <v>45.90713685</v>
      </c>
      <c r="DV211" s="50">
        <f t="shared" si="116"/>
        <v>6.283185307</v>
      </c>
      <c r="DW211" s="72">
        <f t="shared" si="117"/>
        <v>6.283185307</v>
      </c>
      <c r="DX211" s="72">
        <f t="shared" si="118"/>
        <v>0</v>
      </c>
      <c r="DY211" s="72">
        <f t="shared" si="119"/>
        <v>0</v>
      </c>
      <c r="DZ211" s="73">
        <f t="shared" si="120"/>
        <v>0.03654334951</v>
      </c>
      <c r="EA211" s="74">
        <f t="shared" si="121"/>
        <v>0.03654334951</v>
      </c>
      <c r="EB211" s="75">
        <f t="shared" si="122"/>
        <v>0.9866704368</v>
      </c>
      <c r="EC211" s="75">
        <f t="shared" si="123"/>
        <v>0</v>
      </c>
      <c r="ED211" s="75">
        <f t="shared" si="124"/>
        <v>0</v>
      </c>
      <c r="EE211" s="75">
        <f t="shared" si="125"/>
        <v>0.9866704368</v>
      </c>
      <c r="EF211" s="76">
        <f t="shared" ref="EF211:EG211" si="3560">CH211+CR211+DD211+DR211+EB211</f>
        <v>738.5274361</v>
      </c>
      <c r="EG211" s="76">
        <f t="shared" si="3560"/>
        <v>0</v>
      </c>
      <c r="EH211" s="76">
        <f t="shared" si="127"/>
        <v>0</v>
      </c>
      <c r="EI211" s="77">
        <f t="shared" si="128"/>
        <v>738.5274361</v>
      </c>
      <c r="EJ211" s="50">
        <f t="shared" si="129"/>
        <v>0</v>
      </c>
      <c r="EK211" s="72">
        <f t="shared" si="130"/>
        <v>0</v>
      </c>
      <c r="EL211" s="72">
        <f t="shared" si="131"/>
        <v>0</v>
      </c>
      <c r="EM211" s="72">
        <f t="shared" si="132"/>
        <v>0</v>
      </c>
      <c r="EN211" s="73">
        <f t="shared" si="133"/>
        <v>27.17586128</v>
      </c>
      <c r="EO211" s="74">
        <f t="shared" si="134"/>
        <v>27.17586128</v>
      </c>
      <c r="EP211" s="75">
        <f t="shared" si="135"/>
        <v>141.2099174</v>
      </c>
      <c r="EQ211" s="75">
        <f t="shared" si="136"/>
        <v>0</v>
      </c>
      <c r="ER211" s="75">
        <f t="shared" si="137"/>
        <v>0</v>
      </c>
      <c r="ES211" s="75">
        <f t="shared" si="138"/>
        <v>141.2099174</v>
      </c>
      <c r="ET211" s="76">
        <f t="shared" ref="ET211:EU211" si="3561">BV211+EP211</f>
        <v>46.21544414</v>
      </c>
      <c r="EU211" s="76">
        <f t="shared" si="3561"/>
        <v>0</v>
      </c>
      <c r="EV211" s="76">
        <f t="shared" si="140"/>
        <v>0</v>
      </c>
      <c r="EW211" s="77">
        <f t="shared" si="141"/>
        <v>46.21544414</v>
      </c>
      <c r="EX211" s="50">
        <f t="shared" si="142"/>
        <v>0</v>
      </c>
      <c r="EY211" s="72">
        <f t="shared" si="143"/>
        <v>0</v>
      </c>
      <c r="EZ211" s="72">
        <f t="shared" si="144"/>
        <v>0</v>
      </c>
      <c r="FA211" s="72">
        <f t="shared" si="145"/>
        <v>0</v>
      </c>
      <c r="FB211" s="73">
        <f t="shared" si="146"/>
        <v>3.588632977</v>
      </c>
      <c r="FC211" s="74">
        <f t="shared" si="147"/>
        <v>3.588632977</v>
      </c>
      <c r="FD211" s="75">
        <f t="shared" si="148"/>
        <v>0.9494332939</v>
      </c>
      <c r="FE211" s="75">
        <f t="shared" si="149"/>
        <v>0</v>
      </c>
      <c r="FF211" s="75">
        <f t="shared" si="150"/>
        <v>0</v>
      </c>
      <c r="FG211" s="75">
        <f t="shared" si="151"/>
        <v>0.9494332939</v>
      </c>
      <c r="FH211" s="50">
        <f t="shared" si="152"/>
        <v>6.283185307</v>
      </c>
      <c r="FI211" s="72">
        <f t="shared" si="153"/>
        <v>6.283185307</v>
      </c>
      <c r="FJ211" s="72">
        <f t="shared" si="154"/>
        <v>0</v>
      </c>
      <c r="FK211" s="72">
        <f t="shared" si="155"/>
        <v>0</v>
      </c>
      <c r="FL211" s="73">
        <f t="shared" si="156"/>
        <v>4.628785951</v>
      </c>
      <c r="FM211" s="74">
        <f t="shared" si="157"/>
        <v>4.628785951</v>
      </c>
      <c r="FN211" s="75">
        <f t="shared" si="158"/>
        <v>-4.628785951</v>
      </c>
      <c r="FO211" s="75">
        <f t="shared" si="159"/>
        <v>0</v>
      </c>
      <c r="FP211" s="75">
        <f t="shared" si="160"/>
        <v>3.141592654</v>
      </c>
      <c r="FQ211" s="75">
        <f t="shared" si="161"/>
        <v>4.628785951</v>
      </c>
      <c r="FR211" s="76">
        <f t="shared" si="162"/>
        <v>13.97456727</v>
      </c>
      <c r="FS211" s="76">
        <f t="shared" si="163"/>
        <v>0</v>
      </c>
      <c r="FT211" s="76">
        <f t="shared" si="164"/>
        <v>0</v>
      </c>
      <c r="FU211" s="77">
        <f t="shared" si="165"/>
        <v>13.97456727</v>
      </c>
      <c r="FV211" s="50">
        <f t="shared" si="166"/>
        <v>0</v>
      </c>
      <c r="FW211" s="50">
        <f t="shared" si="167"/>
        <v>0</v>
      </c>
      <c r="FX211" s="72">
        <f t="shared" si="168"/>
        <v>0</v>
      </c>
      <c r="FY211" s="72">
        <f t="shared" si="169"/>
        <v>0</v>
      </c>
      <c r="FZ211" s="72">
        <f t="shared" si="170"/>
        <v>0</v>
      </c>
      <c r="GA211" s="73">
        <f t="shared" si="171"/>
        <v>13.97456727</v>
      </c>
      <c r="GB211" s="73">
        <f t="shared" si="172"/>
        <v>1.053259883</v>
      </c>
      <c r="GC211" s="74">
        <f t="shared" si="173"/>
        <v>14.71885109</v>
      </c>
      <c r="GD211" s="75">
        <f t="shared" si="174"/>
        <v>1.635427899</v>
      </c>
      <c r="GE211" s="75">
        <f t="shared" si="175"/>
        <v>0</v>
      </c>
      <c r="GF211" s="75">
        <f t="shared" si="176"/>
        <v>0</v>
      </c>
      <c r="GG211" s="75">
        <f t="shared" si="177"/>
        <v>1.635427899</v>
      </c>
      <c r="GH211" s="78">
        <f t="shared" si="178"/>
        <v>-0.5</v>
      </c>
      <c r="GI211" s="78">
        <f t="shared" si="179"/>
        <v>-0.8660254038</v>
      </c>
      <c r="GJ211" s="78">
        <f t="shared" si="180"/>
        <v>-2.094395102</v>
      </c>
      <c r="GK211" s="78">
        <f t="shared" si="181"/>
        <v>1</v>
      </c>
      <c r="GL211" s="79">
        <f t="shared" si="182"/>
        <v>-0.5</v>
      </c>
      <c r="GM211" s="79">
        <f t="shared" si="183"/>
        <v>0.8660254038</v>
      </c>
      <c r="GN211" s="79">
        <f t="shared" si="184"/>
        <v>2.094395102</v>
      </c>
      <c r="GO211" s="79">
        <f t="shared" si="185"/>
        <v>1</v>
      </c>
      <c r="GP211" s="50">
        <f t="shared" si="186"/>
        <v>-2.094395102</v>
      </c>
      <c r="GQ211" s="50">
        <f t="shared" si="187"/>
        <v>0</v>
      </c>
      <c r="GR211" s="72">
        <f t="shared" si="188"/>
        <v>-2.094395102</v>
      </c>
      <c r="GS211" s="72">
        <f t="shared" si="189"/>
        <v>-2.094395102</v>
      </c>
      <c r="GT211" s="72">
        <f t="shared" si="190"/>
        <v>-2.094395102</v>
      </c>
      <c r="GU211" s="73">
        <f t="shared" si="191"/>
        <v>1</v>
      </c>
      <c r="GV211" s="73">
        <f t="shared" si="192"/>
        <v>0.9494332939</v>
      </c>
      <c r="GW211" s="74">
        <f t="shared" si="193"/>
        <v>0.9494332939</v>
      </c>
      <c r="GX211" s="75">
        <f t="shared" si="194"/>
        <v>-0.4747166469</v>
      </c>
      <c r="GY211" s="75">
        <f t="shared" si="195"/>
        <v>-0.8222333517</v>
      </c>
      <c r="GZ211" s="75">
        <f t="shared" si="196"/>
        <v>-2.094395102</v>
      </c>
      <c r="HA211" s="75">
        <f t="shared" si="197"/>
        <v>0.9494332939</v>
      </c>
      <c r="HB211" s="50">
        <f t="shared" si="198"/>
        <v>2.094395102</v>
      </c>
      <c r="HC211" s="50">
        <f t="shared" si="199"/>
        <v>0</v>
      </c>
      <c r="HD211" s="72">
        <f t="shared" si="200"/>
        <v>2.094395102</v>
      </c>
      <c r="HE211" s="72">
        <f t="shared" si="201"/>
        <v>2.094395102</v>
      </c>
      <c r="HF211" s="72">
        <f t="shared" si="202"/>
        <v>2.094395102</v>
      </c>
      <c r="HG211" s="73">
        <f t="shared" si="203"/>
        <v>1</v>
      </c>
      <c r="HH211" s="73">
        <f t="shared" si="204"/>
        <v>1.635427899</v>
      </c>
      <c r="HI211" s="74">
        <f t="shared" si="205"/>
        <v>1.635427899</v>
      </c>
      <c r="HJ211" s="75">
        <f t="shared" si="206"/>
        <v>-0.8177139494</v>
      </c>
      <c r="HK211" s="75">
        <f t="shared" si="207"/>
        <v>1.416322106</v>
      </c>
      <c r="HL211" s="75">
        <f t="shared" si="208"/>
        <v>2.094395102</v>
      </c>
      <c r="HM211" s="75">
        <f t="shared" si="209"/>
        <v>1.635427899</v>
      </c>
      <c r="HN211" s="50">
        <f t="shared" si="210"/>
        <v>2.094395102</v>
      </c>
      <c r="HO211" s="50">
        <f t="shared" si="211"/>
        <v>0</v>
      </c>
      <c r="HP211" s="72">
        <f t="shared" si="212"/>
        <v>2.094395102</v>
      </c>
      <c r="HQ211" s="72">
        <f t="shared" si="213"/>
        <v>2.094395102</v>
      </c>
      <c r="HR211" s="72">
        <f t="shared" si="214"/>
        <v>2.094395102</v>
      </c>
      <c r="HS211" s="73">
        <f t="shared" si="215"/>
        <v>1</v>
      </c>
      <c r="HT211" s="73">
        <f t="shared" si="216"/>
        <v>0.9494332939</v>
      </c>
      <c r="HU211" s="74">
        <f t="shared" si="217"/>
        <v>0.9494332939</v>
      </c>
      <c r="HV211" s="75">
        <f t="shared" si="218"/>
        <v>-0.4747166469</v>
      </c>
      <c r="HW211" s="75">
        <f t="shared" si="219"/>
        <v>0.8222333517</v>
      </c>
      <c r="HX211" s="75">
        <f t="shared" si="220"/>
        <v>2.094395102</v>
      </c>
      <c r="HY211" s="75">
        <f t="shared" si="221"/>
        <v>0.9494332939</v>
      </c>
      <c r="HZ211" s="50">
        <f t="shared" si="222"/>
        <v>-2.094395102</v>
      </c>
      <c r="IA211" s="50">
        <f t="shared" si="223"/>
        <v>0</v>
      </c>
      <c r="IB211" s="72">
        <f t="shared" si="224"/>
        <v>-2.094395102</v>
      </c>
      <c r="IC211" s="72">
        <f t="shared" si="225"/>
        <v>-2.094395102</v>
      </c>
      <c r="ID211" s="72">
        <f t="shared" si="226"/>
        <v>-2.094395102</v>
      </c>
      <c r="IE211" s="73">
        <f t="shared" si="227"/>
        <v>1</v>
      </c>
      <c r="IF211" s="73">
        <f t="shared" si="228"/>
        <v>1.635427899</v>
      </c>
      <c r="IG211" s="74">
        <f t="shared" si="229"/>
        <v>1.635427899</v>
      </c>
      <c r="IH211" s="75">
        <f t="shared" si="230"/>
        <v>-0.8177139494</v>
      </c>
      <c r="II211" s="75">
        <f t="shared" si="231"/>
        <v>-1.416322106</v>
      </c>
      <c r="IJ211" s="75">
        <f t="shared" si="232"/>
        <v>-2.094395102</v>
      </c>
      <c r="IK211" s="75">
        <f t="shared" si="233"/>
        <v>1.635427899</v>
      </c>
    </row>
    <row r="212" ht="12.75" customHeight="1">
      <c r="A212" s="80">
        <f>'Cubic Input'!P216</f>
        <v>0.1421007032</v>
      </c>
      <c r="B212" s="80">
        <f>'Cubic Input'!Q216</f>
        <v>-0.02048148004</v>
      </c>
      <c r="C212" s="80">
        <f>'Cubic Input'!R216</f>
        <v>0.8539935296</v>
      </c>
      <c r="D212" s="80">
        <f>'Cubic Input'!S216</f>
        <v>0.00602597491</v>
      </c>
      <c r="E212" s="80">
        <f t="shared" ref="E212:H212" si="3562">0</f>
        <v>0</v>
      </c>
      <c r="F212" s="80">
        <f t="shared" si="3562"/>
        <v>0</v>
      </c>
      <c r="G212" s="80">
        <f t="shared" si="3562"/>
        <v>0</v>
      </c>
      <c r="H212" s="81">
        <f t="shared" si="3562"/>
        <v>0</v>
      </c>
      <c r="I212" s="65">
        <f>'Cubic Input'!M216</f>
        <v>-0.01252958868</v>
      </c>
      <c r="J212" s="66">
        <f t="shared" si="27"/>
        <v>-0.007054978034</v>
      </c>
      <c r="K212" s="66">
        <f t="shared" si="28"/>
        <v>0.07559426839</v>
      </c>
      <c r="L212" s="67">
        <f t="shared" si="29"/>
        <v>-0.007054978034</v>
      </c>
      <c r="M212" s="67">
        <f t="shared" si="30"/>
        <v>0</v>
      </c>
      <c r="N212" s="68">
        <f t="shared" si="31"/>
        <v>0.07559426839</v>
      </c>
      <c r="O212" s="68">
        <f t="shared" si="32"/>
        <v>-2.450536489</v>
      </c>
      <c r="P212" s="69">
        <f t="shared" si="33"/>
        <v>0.07559426839</v>
      </c>
      <c r="Q212" s="69">
        <f t="shared" si="34"/>
        <v>2.450536489</v>
      </c>
      <c r="R212" s="70">
        <f t="shared" ref="R212:U212" si="3563">ATAN2(A212,E212)</f>
        <v>0</v>
      </c>
      <c r="S212" s="70">
        <f t="shared" si="3563"/>
        <v>3.141592654</v>
      </c>
      <c r="T212" s="70">
        <f t="shared" si="3563"/>
        <v>0</v>
      </c>
      <c r="U212" s="70">
        <f t="shared" si="3563"/>
        <v>0</v>
      </c>
      <c r="V212" s="70">
        <f t="shared" ref="V212:Y212" si="3564">SQRT(POWER(A212,2)+POWER(E212,2))</f>
        <v>0.1421007032</v>
      </c>
      <c r="W212" s="70">
        <f t="shared" si="3564"/>
        <v>0.02048148004</v>
      </c>
      <c r="X212" s="70">
        <f t="shared" si="3564"/>
        <v>0.8539935296</v>
      </c>
      <c r="Y212" s="70">
        <f t="shared" si="3564"/>
        <v>0.00602597491</v>
      </c>
      <c r="Z212" s="71">
        <f t="shared" ref="Z212:AC212" si="3565">R212-$R212</f>
        <v>0</v>
      </c>
      <c r="AA212" s="71">
        <f t="shared" si="3565"/>
        <v>3.141592654</v>
      </c>
      <c r="AB212" s="71">
        <f t="shared" si="3565"/>
        <v>0</v>
      </c>
      <c r="AC212" s="71">
        <f t="shared" si="3565"/>
        <v>0</v>
      </c>
      <c r="AD212" s="71">
        <f t="shared" ref="AD212:AG212" si="3566">V212/$V212</f>
        <v>1</v>
      </c>
      <c r="AE212" s="71">
        <f t="shared" si="3566"/>
        <v>0.1441335587</v>
      </c>
      <c r="AF212" s="71">
        <f t="shared" si="3566"/>
        <v>6.009776944</v>
      </c>
      <c r="AG212" s="71">
        <f t="shared" si="3566"/>
        <v>0.0424063694</v>
      </c>
      <c r="AH212" s="80">
        <f t="shared" ref="AH212:AK212" si="3567">AD212*COS(Z212)</f>
        <v>1</v>
      </c>
      <c r="AI212" s="80">
        <f t="shared" si="3567"/>
        <v>-0.1441335587</v>
      </c>
      <c r="AJ212" s="80">
        <f t="shared" si="3567"/>
        <v>6.009776944</v>
      </c>
      <c r="AK212" s="80">
        <f t="shared" si="3567"/>
        <v>0.0424063694</v>
      </c>
      <c r="AL212" s="80">
        <f t="shared" ref="AL212:AO212" si="3568">AD212*SIN(Z212)</f>
        <v>0</v>
      </c>
      <c r="AM212" s="80">
        <f t="shared" si="3568"/>
        <v>0</v>
      </c>
      <c r="AN212" s="80">
        <f t="shared" si="3568"/>
        <v>0</v>
      </c>
      <c r="AO212" s="80">
        <f t="shared" si="3568"/>
        <v>0</v>
      </c>
      <c r="AP212" s="50">
        <f t="shared" si="41"/>
        <v>9.424777961</v>
      </c>
      <c r="AQ212" s="72">
        <f t="shared" si="42"/>
        <v>9.424777961</v>
      </c>
      <c r="AR212" s="72">
        <f t="shared" si="43"/>
        <v>3.141592654</v>
      </c>
      <c r="AS212" s="72">
        <f t="shared" si="44"/>
        <v>3.141592654</v>
      </c>
      <c r="AT212" s="73">
        <f t="shared" si="45"/>
        <v>0.00299430013</v>
      </c>
      <c r="AU212" s="74">
        <f t="shared" si="46"/>
        <v>0.00299430013</v>
      </c>
      <c r="AV212" s="75">
        <f t="shared" si="47"/>
        <v>0.005988600261</v>
      </c>
      <c r="AW212" s="75">
        <f t="shared" si="48"/>
        <v>0</v>
      </c>
      <c r="AX212" s="75">
        <f t="shared" si="49"/>
        <v>0</v>
      </c>
      <c r="AY212" s="75">
        <f t="shared" si="50"/>
        <v>0.005988600261</v>
      </c>
      <c r="AZ212" s="50">
        <f t="shared" ref="AZ212:BA212" si="3569">AZ$1*AA212</f>
        <v>3.141592654</v>
      </c>
      <c r="BA212" s="50">
        <f t="shared" si="3569"/>
        <v>0</v>
      </c>
      <c r="BB212" s="72">
        <f t="shared" si="52"/>
        <v>3.141592654</v>
      </c>
      <c r="BC212" s="72">
        <f t="shared" si="53"/>
        <v>3.141592654</v>
      </c>
      <c r="BD212" s="72">
        <f t="shared" si="54"/>
        <v>3.141592654</v>
      </c>
      <c r="BE212" s="73">
        <f t="shared" ref="BE212:BF212" si="3570">POWER(AE212,BE$1)</f>
        <v>0.1441335587</v>
      </c>
      <c r="BF212" s="73">
        <f t="shared" si="3570"/>
        <v>6.009776944</v>
      </c>
      <c r="BG212" s="74">
        <f t="shared" si="56"/>
        <v>0.8662105382</v>
      </c>
      <c r="BH212" s="75">
        <f t="shared" si="57"/>
        <v>-7.795894844</v>
      </c>
      <c r="BI212" s="75">
        <f t="shared" si="58"/>
        <v>0</v>
      </c>
      <c r="BJ212" s="75">
        <f t="shared" si="59"/>
        <v>3.141592654</v>
      </c>
      <c r="BK212" s="75">
        <f t="shared" si="60"/>
        <v>7.795894844</v>
      </c>
      <c r="BL212" s="50">
        <f t="shared" si="61"/>
        <v>0</v>
      </c>
      <c r="BM212" s="72">
        <f t="shared" si="62"/>
        <v>0</v>
      </c>
      <c r="BN212" s="72">
        <f t="shared" si="63"/>
        <v>0</v>
      </c>
      <c r="BO212" s="72">
        <f t="shared" si="64"/>
        <v>0</v>
      </c>
      <c r="BP212" s="73">
        <f t="shared" si="65"/>
        <v>0.0424063694</v>
      </c>
      <c r="BQ212" s="74">
        <f t="shared" si="66"/>
        <v>0.0424063694</v>
      </c>
      <c r="BR212" s="75">
        <f t="shared" si="67"/>
        <v>-1.144971974</v>
      </c>
      <c r="BS212" s="75">
        <f t="shared" si="68"/>
        <v>0</v>
      </c>
      <c r="BT212" s="75">
        <f t="shared" si="69"/>
        <v>3.141592654</v>
      </c>
      <c r="BU212" s="75">
        <f t="shared" si="70"/>
        <v>1.144971974</v>
      </c>
      <c r="BV212" s="76">
        <f t="shared" ref="BV212:BW212" si="3571">AV212+BH212+BR212</f>
        <v>-8.934878218</v>
      </c>
      <c r="BW212" s="76">
        <f t="shared" si="3571"/>
        <v>0</v>
      </c>
      <c r="BX212" s="76">
        <f t="shared" si="72"/>
        <v>3.141592654</v>
      </c>
      <c r="BY212" s="77">
        <f t="shared" si="73"/>
        <v>8.934878218</v>
      </c>
      <c r="BZ212" s="50">
        <f t="shared" ref="BZ212:CA212" si="3572">BZ$1*AA212</f>
        <v>6.283185307</v>
      </c>
      <c r="CA212" s="50">
        <f t="shared" si="3572"/>
        <v>0</v>
      </c>
      <c r="CB212" s="72">
        <f t="shared" si="75"/>
        <v>6.283185307</v>
      </c>
      <c r="CC212" s="72">
        <f t="shared" si="76"/>
        <v>0</v>
      </c>
      <c r="CD212" s="72">
        <f t="shared" si="77"/>
        <v>0</v>
      </c>
      <c r="CE212" s="73">
        <f t="shared" ref="CE212:CF212" si="3573">POWER(AE212,CE$1)</f>
        <v>0.02077448275</v>
      </c>
      <c r="CF212" s="73">
        <f t="shared" si="3573"/>
        <v>36.11741892</v>
      </c>
      <c r="CG212" s="74">
        <f t="shared" si="79"/>
        <v>0.7503206965</v>
      </c>
      <c r="CH212" s="75">
        <f t="shared" si="80"/>
        <v>-0.7503206965</v>
      </c>
      <c r="CI212" s="75">
        <f t="shared" si="81"/>
        <v>0</v>
      </c>
      <c r="CJ212" s="75">
        <f t="shared" si="82"/>
        <v>3.141592654</v>
      </c>
      <c r="CK212" s="75">
        <f t="shared" si="83"/>
        <v>0.7503206965</v>
      </c>
      <c r="CL212" s="50">
        <f t="shared" si="84"/>
        <v>0</v>
      </c>
      <c r="CM212" s="72">
        <f t="shared" si="85"/>
        <v>0</v>
      </c>
      <c r="CN212" s="72">
        <f t="shared" si="86"/>
        <v>0</v>
      </c>
      <c r="CO212" s="72">
        <f t="shared" si="87"/>
        <v>0</v>
      </c>
      <c r="CP212" s="73">
        <f t="shared" si="88"/>
        <v>217.0576315</v>
      </c>
      <c r="CQ212" s="74">
        <f t="shared" si="89"/>
        <v>217.0576315</v>
      </c>
      <c r="CR212" s="75">
        <f t="shared" si="90"/>
        <v>868.2305261</v>
      </c>
      <c r="CS212" s="75">
        <f t="shared" si="91"/>
        <v>0</v>
      </c>
      <c r="CT212" s="75">
        <f t="shared" si="92"/>
        <v>0</v>
      </c>
      <c r="CU212" s="75">
        <f t="shared" si="93"/>
        <v>868.2305261</v>
      </c>
      <c r="CV212" s="50">
        <f t="shared" si="94"/>
        <v>9.424777961</v>
      </c>
      <c r="CW212" s="50">
        <f t="shared" si="95"/>
        <v>0</v>
      </c>
      <c r="CX212" s="72">
        <f t="shared" si="96"/>
        <v>9.424777961</v>
      </c>
      <c r="CY212" s="72">
        <f t="shared" si="97"/>
        <v>3.141592654</v>
      </c>
      <c r="CZ212" s="72">
        <f t="shared" si="98"/>
        <v>3.141592654</v>
      </c>
      <c r="DA212" s="73">
        <f t="shared" si="99"/>
        <v>0.00299430013</v>
      </c>
      <c r="DB212" s="73">
        <f t="shared" si="100"/>
        <v>0.0424063694</v>
      </c>
      <c r="DC212" s="74">
        <f t="shared" si="101"/>
        <v>0.0001269773974</v>
      </c>
      <c r="DD212" s="75">
        <f t="shared" si="102"/>
        <v>-0.0005079095897</v>
      </c>
      <c r="DE212" s="75">
        <f t="shared" si="103"/>
        <v>0</v>
      </c>
      <c r="DF212" s="75">
        <f t="shared" si="104"/>
        <v>3.141592654</v>
      </c>
      <c r="DG212" s="75">
        <f t="shared" si="105"/>
        <v>0.0005079095897</v>
      </c>
      <c r="DH212" s="50">
        <f t="shared" ref="DH212:DJ212" si="3574">DH$1*AA212</f>
        <v>3.141592654</v>
      </c>
      <c r="DI212" s="50">
        <f t="shared" si="3574"/>
        <v>0</v>
      </c>
      <c r="DJ212" s="50">
        <f t="shared" si="3574"/>
        <v>0</v>
      </c>
      <c r="DK212" s="72">
        <f t="shared" si="107"/>
        <v>3.141592654</v>
      </c>
      <c r="DL212" s="72">
        <f t="shared" si="108"/>
        <v>3.141592654</v>
      </c>
      <c r="DM212" s="72">
        <f t="shared" si="109"/>
        <v>3.141592654</v>
      </c>
      <c r="DN212" s="73">
        <f t="shared" ref="DN212:DP212" si="3575">POWER(AE212,DN$1)</f>
        <v>0.1441335587</v>
      </c>
      <c r="DO212" s="73">
        <f t="shared" si="3575"/>
        <v>6.009776944</v>
      </c>
      <c r="DP212" s="73">
        <f t="shared" si="3575"/>
        <v>0.0424063694</v>
      </c>
      <c r="DQ212" s="74">
        <f t="shared" si="111"/>
        <v>0.03673284406</v>
      </c>
      <c r="DR212" s="75">
        <f t="shared" si="112"/>
        <v>0.6611911931</v>
      </c>
      <c r="DS212" s="75">
        <f t="shared" si="113"/>
        <v>0</v>
      </c>
      <c r="DT212" s="75">
        <f t="shared" si="114"/>
        <v>0</v>
      </c>
      <c r="DU212" s="75">
        <f t="shared" si="115"/>
        <v>0.6611911931</v>
      </c>
      <c r="DV212" s="50">
        <f t="shared" si="116"/>
        <v>0</v>
      </c>
      <c r="DW212" s="72">
        <f t="shared" si="117"/>
        <v>0</v>
      </c>
      <c r="DX212" s="72">
        <f t="shared" si="118"/>
        <v>0</v>
      </c>
      <c r="DY212" s="72">
        <f t="shared" si="119"/>
        <v>0</v>
      </c>
      <c r="DZ212" s="73">
        <f t="shared" si="120"/>
        <v>0.001798300166</v>
      </c>
      <c r="EA212" s="74">
        <f t="shared" si="121"/>
        <v>0.001798300166</v>
      </c>
      <c r="EB212" s="75">
        <f t="shared" si="122"/>
        <v>0.04855410447</v>
      </c>
      <c r="EC212" s="75">
        <f t="shared" si="123"/>
        <v>0</v>
      </c>
      <c r="ED212" s="75">
        <f t="shared" si="124"/>
        <v>0</v>
      </c>
      <c r="EE212" s="75">
        <f t="shared" si="125"/>
        <v>0.04855410447</v>
      </c>
      <c r="EF212" s="76">
        <f t="shared" ref="EF212:EG212" si="3576">CH212+CR212+DD212+DR212+EB212</f>
        <v>868.1894428</v>
      </c>
      <c r="EG212" s="76">
        <f t="shared" si="3576"/>
        <v>0</v>
      </c>
      <c r="EH212" s="76">
        <f t="shared" si="127"/>
        <v>0</v>
      </c>
      <c r="EI212" s="77">
        <f t="shared" si="128"/>
        <v>868.1894428</v>
      </c>
      <c r="EJ212" s="50">
        <f t="shared" si="129"/>
        <v>0</v>
      </c>
      <c r="EK212" s="72">
        <f t="shared" si="130"/>
        <v>0</v>
      </c>
      <c r="EL212" s="72">
        <f t="shared" si="131"/>
        <v>0</v>
      </c>
      <c r="EM212" s="72">
        <f t="shared" si="132"/>
        <v>0</v>
      </c>
      <c r="EN212" s="73">
        <f t="shared" si="133"/>
        <v>29.4650546</v>
      </c>
      <c r="EO212" s="74">
        <f t="shared" si="134"/>
        <v>29.4650546</v>
      </c>
      <c r="EP212" s="75">
        <f t="shared" si="135"/>
        <v>153.1049149</v>
      </c>
      <c r="EQ212" s="75">
        <f t="shared" si="136"/>
        <v>0</v>
      </c>
      <c r="ER212" s="75">
        <f t="shared" si="137"/>
        <v>0</v>
      </c>
      <c r="ES212" s="75">
        <f t="shared" si="138"/>
        <v>153.1049149</v>
      </c>
      <c r="ET212" s="76">
        <f t="shared" ref="ET212:EU212" si="3577">BV212+EP212</f>
        <v>144.1700366</v>
      </c>
      <c r="EU212" s="76">
        <f t="shared" si="3577"/>
        <v>0</v>
      </c>
      <c r="EV212" s="76">
        <f t="shared" si="140"/>
        <v>0</v>
      </c>
      <c r="EW212" s="77">
        <f t="shared" si="141"/>
        <v>144.1700366</v>
      </c>
      <c r="EX212" s="50">
        <f t="shared" si="142"/>
        <v>0</v>
      </c>
      <c r="EY212" s="72">
        <f t="shared" si="143"/>
        <v>0</v>
      </c>
      <c r="EZ212" s="72">
        <f t="shared" si="144"/>
        <v>0</v>
      </c>
      <c r="FA212" s="72">
        <f t="shared" si="145"/>
        <v>0</v>
      </c>
      <c r="FB212" s="73">
        <f t="shared" si="146"/>
        <v>5.243545042</v>
      </c>
      <c r="FC212" s="74">
        <f t="shared" si="147"/>
        <v>5.243545042</v>
      </c>
      <c r="FD212" s="75">
        <f t="shared" si="148"/>
        <v>1.387268153</v>
      </c>
      <c r="FE212" s="75">
        <f t="shared" si="149"/>
        <v>0</v>
      </c>
      <c r="FF212" s="75">
        <f t="shared" si="150"/>
        <v>0</v>
      </c>
      <c r="FG212" s="75">
        <f t="shared" si="151"/>
        <v>1.387268153</v>
      </c>
      <c r="FH212" s="50">
        <f t="shared" si="152"/>
        <v>6.283185307</v>
      </c>
      <c r="FI212" s="72">
        <f t="shared" si="153"/>
        <v>6.283185307</v>
      </c>
      <c r="FJ212" s="72">
        <f t="shared" si="154"/>
        <v>0</v>
      </c>
      <c r="FK212" s="72">
        <f t="shared" si="155"/>
        <v>0</v>
      </c>
      <c r="FL212" s="73">
        <f t="shared" si="156"/>
        <v>0.02077448275</v>
      </c>
      <c r="FM212" s="74">
        <f t="shared" si="157"/>
        <v>0.02077448275</v>
      </c>
      <c r="FN212" s="75">
        <f t="shared" si="158"/>
        <v>-0.02077448275</v>
      </c>
      <c r="FO212" s="75">
        <f t="shared" si="159"/>
        <v>0</v>
      </c>
      <c r="FP212" s="75">
        <f t="shared" si="160"/>
        <v>3.141592654</v>
      </c>
      <c r="FQ212" s="75">
        <f t="shared" si="161"/>
        <v>0.02077448275</v>
      </c>
      <c r="FR212" s="76">
        <f t="shared" si="162"/>
        <v>18.00855635</v>
      </c>
      <c r="FS212" s="76">
        <f t="shared" si="163"/>
        <v>0</v>
      </c>
      <c r="FT212" s="76">
        <f t="shared" si="164"/>
        <v>0</v>
      </c>
      <c r="FU212" s="77">
        <f t="shared" si="165"/>
        <v>18.00855635</v>
      </c>
      <c r="FV212" s="50">
        <f t="shared" si="166"/>
        <v>0</v>
      </c>
      <c r="FW212" s="50">
        <f t="shared" si="167"/>
        <v>0</v>
      </c>
      <c r="FX212" s="72">
        <f t="shared" si="168"/>
        <v>0</v>
      </c>
      <c r="FY212" s="72">
        <f t="shared" si="169"/>
        <v>0</v>
      </c>
      <c r="FZ212" s="72">
        <f t="shared" si="170"/>
        <v>0</v>
      </c>
      <c r="GA212" s="73">
        <f t="shared" si="171"/>
        <v>18.00855635</v>
      </c>
      <c r="GB212" s="73">
        <f t="shared" si="172"/>
        <v>0.7208411713</v>
      </c>
      <c r="GC212" s="74">
        <f t="shared" si="173"/>
        <v>12.98130885</v>
      </c>
      <c r="GD212" s="75">
        <f t="shared" si="174"/>
        <v>1.44236765</v>
      </c>
      <c r="GE212" s="75">
        <f t="shared" si="175"/>
        <v>0</v>
      </c>
      <c r="GF212" s="75">
        <f t="shared" si="176"/>
        <v>0</v>
      </c>
      <c r="GG212" s="75">
        <f t="shared" si="177"/>
        <v>1.44236765</v>
      </c>
      <c r="GH212" s="78">
        <f t="shared" si="178"/>
        <v>-0.5</v>
      </c>
      <c r="GI212" s="78">
        <f t="shared" si="179"/>
        <v>-0.8660254038</v>
      </c>
      <c r="GJ212" s="78">
        <f t="shared" si="180"/>
        <v>-2.094395102</v>
      </c>
      <c r="GK212" s="78">
        <f t="shared" si="181"/>
        <v>1</v>
      </c>
      <c r="GL212" s="79">
        <f t="shared" si="182"/>
        <v>-0.5</v>
      </c>
      <c r="GM212" s="79">
        <f t="shared" si="183"/>
        <v>0.8660254038</v>
      </c>
      <c r="GN212" s="79">
        <f t="shared" si="184"/>
        <v>2.094395102</v>
      </c>
      <c r="GO212" s="79">
        <f t="shared" si="185"/>
        <v>1</v>
      </c>
      <c r="GP212" s="50">
        <f t="shared" si="186"/>
        <v>-2.094395102</v>
      </c>
      <c r="GQ212" s="50">
        <f t="shared" si="187"/>
        <v>0</v>
      </c>
      <c r="GR212" s="72">
        <f t="shared" si="188"/>
        <v>-2.094395102</v>
      </c>
      <c r="GS212" s="72">
        <f t="shared" si="189"/>
        <v>-2.094395102</v>
      </c>
      <c r="GT212" s="72">
        <f t="shared" si="190"/>
        <v>-2.094395102</v>
      </c>
      <c r="GU212" s="73">
        <f t="shared" si="191"/>
        <v>1</v>
      </c>
      <c r="GV212" s="73">
        <f t="shared" si="192"/>
        <v>1.387268153</v>
      </c>
      <c r="GW212" s="74">
        <f t="shared" si="193"/>
        <v>1.387268153</v>
      </c>
      <c r="GX212" s="75">
        <f t="shared" si="194"/>
        <v>-0.6936340763</v>
      </c>
      <c r="GY212" s="75">
        <f t="shared" si="195"/>
        <v>-1.201409462</v>
      </c>
      <c r="GZ212" s="75">
        <f t="shared" si="196"/>
        <v>-2.094395102</v>
      </c>
      <c r="HA212" s="75">
        <f t="shared" si="197"/>
        <v>1.387268153</v>
      </c>
      <c r="HB212" s="50">
        <f t="shared" si="198"/>
        <v>2.094395102</v>
      </c>
      <c r="HC212" s="50">
        <f t="shared" si="199"/>
        <v>0</v>
      </c>
      <c r="HD212" s="72">
        <f t="shared" si="200"/>
        <v>2.094395102</v>
      </c>
      <c r="HE212" s="72">
        <f t="shared" si="201"/>
        <v>2.094395102</v>
      </c>
      <c r="HF212" s="72">
        <f t="shared" si="202"/>
        <v>2.094395102</v>
      </c>
      <c r="HG212" s="73">
        <f t="shared" si="203"/>
        <v>1</v>
      </c>
      <c r="HH212" s="73">
        <f t="shared" si="204"/>
        <v>1.44236765</v>
      </c>
      <c r="HI212" s="74">
        <f t="shared" si="205"/>
        <v>1.44236765</v>
      </c>
      <c r="HJ212" s="75">
        <f t="shared" si="206"/>
        <v>-0.7211838251</v>
      </c>
      <c r="HK212" s="75">
        <f t="shared" si="207"/>
        <v>1.249127027</v>
      </c>
      <c r="HL212" s="75">
        <f t="shared" si="208"/>
        <v>2.094395102</v>
      </c>
      <c r="HM212" s="75">
        <f t="shared" si="209"/>
        <v>1.44236765</v>
      </c>
      <c r="HN212" s="50">
        <f t="shared" si="210"/>
        <v>2.094395102</v>
      </c>
      <c r="HO212" s="50">
        <f t="shared" si="211"/>
        <v>0</v>
      </c>
      <c r="HP212" s="72">
        <f t="shared" si="212"/>
        <v>2.094395102</v>
      </c>
      <c r="HQ212" s="72">
        <f t="shared" si="213"/>
        <v>2.094395102</v>
      </c>
      <c r="HR212" s="72">
        <f t="shared" si="214"/>
        <v>2.094395102</v>
      </c>
      <c r="HS212" s="73">
        <f t="shared" si="215"/>
        <v>1</v>
      </c>
      <c r="HT212" s="73">
        <f t="shared" si="216"/>
        <v>1.387268153</v>
      </c>
      <c r="HU212" s="74">
        <f t="shared" si="217"/>
        <v>1.387268153</v>
      </c>
      <c r="HV212" s="75">
        <f t="shared" si="218"/>
        <v>-0.6936340763</v>
      </c>
      <c r="HW212" s="75">
        <f t="shared" si="219"/>
        <v>1.201409462</v>
      </c>
      <c r="HX212" s="75">
        <f t="shared" si="220"/>
        <v>2.094395102</v>
      </c>
      <c r="HY212" s="75">
        <f t="shared" si="221"/>
        <v>1.387268153</v>
      </c>
      <c r="HZ212" s="50">
        <f t="shared" si="222"/>
        <v>-2.094395102</v>
      </c>
      <c r="IA212" s="50">
        <f t="shared" si="223"/>
        <v>0</v>
      </c>
      <c r="IB212" s="72">
        <f t="shared" si="224"/>
        <v>-2.094395102</v>
      </c>
      <c r="IC212" s="72">
        <f t="shared" si="225"/>
        <v>-2.094395102</v>
      </c>
      <c r="ID212" s="72">
        <f t="shared" si="226"/>
        <v>-2.094395102</v>
      </c>
      <c r="IE212" s="73">
        <f t="shared" si="227"/>
        <v>1</v>
      </c>
      <c r="IF212" s="73">
        <f t="shared" si="228"/>
        <v>1.44236765</v>
      </c>
      <c r="IG212" s="74">
        <f t="shared" si="229"/>
        <v>1.44236765</v>
      </c>
      <c r="IH212" s="75">
        <f t="shared" si="230"/>
        <v>-0.7211838251</v>
      </c>
      <c r="II212" s="75">
        <f t="shared" si="231"/>
        <v>-1.249127027</v>
      </c>
      <c r="IJ212" s="75">
        <f t="shared" si="232"/>
        <v>-2.094395102</v>
      </c>
      <c r="IK212" s="75">
        <f t="shared" si="233"/>
        <v>1.44236765</v>
      </c>
    </row>
    <row r="213" ht="12.75" customHeight="1">
      <c r="A213" s="80">
        <f>'Cubic Input'!P217</f>
        <v>0.1421007032</v>
      </c>
      <c r="B213" s="80">
        <f>'Cubic Input'!Q217</f>
        <v>-0.1938967127</v>
      </c>
      <c r="C213" s="80">
        <f>'Cubic Input'!R217</f>
        <v>0.8832916351</v>
      </c>
      <c r="D213" s="80">
        <f>'Cubic Input'!S217</f>
        <v>0.03161339172</v>
      </c>
      <c r="E213" s="80">
        <f t="shared" ref="E213:H213" si="3578">0</f>
        <v>0</v>
      </c>
      <c r="F213" s="80">
        <f t="shared" si="3578"/>
        <v>0</v>
      </c>
      <c r="G213" s="80">
        <f t="shared" si="3578"/>
        <v>0</v>
      </c>
      <c r="H213" s="81">
        <f t="shared" si="3578"/>
        <v>0</v>
      </c>
      <c r="I213" s="65">
        <f>'Cubic Input'!M217</f>
        <v>-0.03587916777</v>
      </c>
      <c r="J213" s="66">
        <f t="shared" si="27"/>
        <v>-0.03550648723</v>
      </c>
      <c r="K213" s="66">
        <f t="shared" si="28"/>
        <v>0.7000043108</v>
      </c>
      <c r="L213" s="67">
        <f t="shared" si="29"/>
        <v>-0.03550648723</v>
      </c>
      <c r="M213" s="67">
        <f t="shared" si="30"/>
        <v>0</v>
      </c>
      <c r="N213" s="68">
        <f t="shared" si="31"/>
        <v>0.7000043108</v>
      </c>
      <c r="O213" s="68">
        <f t="shared" si="32"/>
        <v>-2.403260029</v>
      </c>
      <c r="P213" s="69">
        <f t="shared" si="33"/>
        <v>0.7000043108</v>
      </c>
      <c r="Q213" s="69">
        <f t="shared" si="34"/>
        <v>2.403260029</v>
      </c>
      <c r="R213" s="70">
        <f t="shared" ref="R213:U213" si="3579">ATAN2(A213,E213)</f>
        <v>0</v>
      </c>
      <c r="S213" s="70">
        <f t="shared" si="3579"/>
        <v>3.141592654</v>
      </c>
      <c r="T213" s="70">
        <f t="shared" si="3579"/>
        <v>0</v>
      </c>
      <c r="U213" s="70">
        <f t="shared" si="3579"/>
        <v>0</v>
      </c>
      <c r="V213" s="70">
        <f t="shared" ref="V213:Y213" si="3580">SQRT(POWER(A213,2)+POWER(E213,2))</f>
        <v>0.1421007032</v>
      </c>
      <c r="W213" s="70">
        <f t="shared" si="3580"/>
        <v>0.1938967127</v>
      </c>
      <c r="X213" s="70">
        <f t="shared" si="3580"/>
        <v>0.8832916351</v>
      </c>
      <c r="Y213" s="70">
        <f t="shared" si="3580"/>
        <v>0.03161339172</v>
      </c>
      <c r="Z213" s="71">
        <f t="shared" ref="Z213:AC213" si="3581">R213-$R213</f>
        <v>0</v>
      </c>
      <c r="AA213" s="71">
        <f t="shared" si="3581"/>
        <v>3.141592654</v>
      </c>
      <c r="AB213" s="71">
        <f t="shared" si="3581"/>
        <v>0</v>
      </c>
      <c r="AC213" s="71">
        <f t="shared" si="3581"/>
        <v>0</v>
      </c>
      <c r="AD213" s="71">
        <f t="shared" ref="AD213:AG213" si="3582">V213/$V213</f>
        <v>1</v>
      </c>
      <c r="AE213" s="71">
        <f t="shared" si="3582"/>
        <v>1.364502134</v>
      </c>
      <c r="AF213" s="71">
        <f t="shared" si="3582"/>
        <v>6.215955414</v>
      </c>
      <c r="AG213" s="71">
        <f t="shared" si="3582"/>
        <v>0.2224717473</v>
      </c>
      <c r="AH213" s="80">
        <f t="shared" ref="AH213:AK213" si="3583">AD213*COS(Z213)</f>
        <v>1</v>
      </c>
      <c r="AI213" s="80">
        <f t="shared" si="3583"/>
        <v>-1.364502134</v>
      </c>
      <c r="AJ213" s="80">
        <f t="shared" si="3583"/>
        <v>6.215955414</v>
      </c>
      <c r="AK213" s="80">
        <f t="shared" si="3583"/>
        <v>0.2224717473</v>
      </c>
      <c r="AL213" s="80">
        <f t="shared" ref="AL213:AO213" si="3584">AD213*SIN(Z213)</f>
        <v>0</v>
      </c>
      <c r="AM213" s="80">
        <f t="shared" si="3584"/>
        <v>0</v>
      </c>
      <c r="AN213" s="80">
        <f t="shared" si="3584"/>
        <v>0</v>
      </c>
      <c r="AO213" s="80">
        <f t="shared" si="3584"/>
        <v>0</v>
      </c>
      <c r="AP213" s="50">
        <f t="shared" si="41"/>
        <v>9.424777961</v>
      </c>
      <c r="AQ213" s="72">
        <f t="shared" si="42"/>
        <v>9.424777961</v>
      </c>
      <c r="AR213" s="72">
        <f t="shared" si="43"/>
        <v>3.141592654</v>
      </c>
      <c r="AS213" s="72">
        <f t="shared" si="44"/>
        <v>3.141592654</v>
      </c>
      <c r="AT213" s="73">
        <f t="shared" si="45"/>
        <v>2.540520233</v>
      </c>
      <c r="AU213" s="74">
        <f t="shared" si="46"/>
        <v>2.540520233</v>
      </c>
      <c r="AV213" s="75">
        <f t="shared" si="47"/>
        <v>5.081040465</v>
      </c>
      <c r="AW213" s="75">
        <f t="shared" si="48"/>
        <v>0</v>
      </c>
      <c r="AX213" s="75">
        <f t="shared" si="49"/>
        <v>0</v>
      </c>
      <c r="AY213" s="75">
        <f t="shared" si="50"/>
        <v>5.081040465</v>
      </c>
      <c r="AZ213" s="50">
        <f t="shared" ref="AZ213:BA213" si="3585">AZ$1*AA213</f>
        <v>3.141592654</v>
      </c>
      <c r="BA213" s="50">
        <f t="shared" si="3585"/>
        <v>0</v>
      </c>
      <c r="BB213" s="72">
        <f t="shared" si="52"/>
        <v>3.141592654</v>
      </c>
      <c r="BC213" s="72">
        <f t="shared" si="53"/>
        <v>3.141592654</v>
      </c>
      <c r="BD213" s="72">
        <f t="shared" si="54"/>
        <v>3.141592654</v>
      </c>
      <c r="BE213" s="73">
        <f t="shared" ref="BE213:BF213" si="3586">POWER(AE213,BE$1)</f>
        <v>1.364502134</v>
      </c>
      <c r="BF213" s="73">
        <f t="shared" si="3586"/>
        <v>6.215955414</v>
      </c>
      <c r="BG213" s="74">
        <f t="shared" si="56"/>
        <v>8.481684429</v>
      </c>
      <c r="BH213" s="75">
        <f t="shared" si="57"/>
        <v>-76.33515986</v>
      </c>
      <c r="BI213" s="75">
        <f t="shared" si="58"/>
        <v>0</v>
      </c>
      <c r="BJ213" s="75">
        <f t="shared" si="59"/>
        <v>3.141592654</v>
      </c>
      <c r="BK213" s="75">
        <f t="shared" si="60"/>
        <v>76.33515986</v>
      </c>
      <c r="BL213" s="50">
        <f t="shared" si="61"/>
        <v>0</v>
      </c>
      <c r="BM213" s="72">
        <f t="shared" si="62"/>
        <v>0</v>
      </c>
      <c r="BN213" s="72">
        <f t="shared" si="63"/>
        <v>0</v>
      </c>
      <c r="BO213" s="72">
        <f t="shared" si="64"/>
        <v>0</v>
      </c>
      <c r="BP213" s="73">
        <f t="shared" si="65"/>
        <v>0.2224717473</v>
      </c>
      <c r="BQ213" s="74">
        <f t="shared" si="66"/>
        <v>0.2224717473</v>
      </c>
      <c r="BR213" s="75">
        <f t="shared" si="67"/>
        <v>-6.006737176</v>
      </c>
      <c r="BS213" s="75">
        <f t="shared" si="68"/>
        <v>0</v>
      </c>
      <c r="BT213" s="75">
        <f t="shared" si="69"/>
        <v>3.141592654</v>
      </c>
      <c r="BU213" s="75">
        <f t="shared" si="70"/>
        <v>6.006737176</v>
      </c>
      <c r="BV213" s="76">
        <f t="shared" ref="BV213:BW213" si="3587">AV213+BH213+BR213</f>
        <v>-77.26085657</v>
      </c>
      <c r="BW213" s="76">
        <f t="shared" si="3587"/>
        <v>0</v>
      </c>
      <c r="BX213" s="76">
        <f t="shared" si="72"/>
        <v>3.141592654</v>
      </c>
      <c r="BY213" s="77">
        <f t="shared" si="73"/>
        <v>77.26085657</v>
      </c>
      <c r="BZ213" s="50">
        <f t="shared" ref="BZ213:CA213" si="3588">BZ$1*AA213</f>
        <v>6.283185307</v>
      </c>
      <c r="CA213" s="50">
        <f t="shared" si="3588"/>
        <v>0</v>
      </c>
      <c r="CB213" s="72">
        <f t="shared" si="75"/>
        <v>6.283185307</v>
      </c>
      <c r="CC213" s="72">
        <f t="shared" si="76"/>
        <v>0</v>
      </c>
      <c r="CD213" s="72">
        <f t="shared" si="77"/>
        <v>0</v>
      </c>
      <c r="CE213" s="73">
        <f t="shared" ref="CE213:CF213" si="3589">POWER(AE213,CE$1)</f>
        <v>1.861866075</v>
      </c>
      <c r="CF213" s="73">
        <f t="shared" si="3589"/>
        <v>38.63810171</v>
      </c>
      <c r="CG213" s="74">
        <f t="shared" si="79"/>
        <v>71.93897075</v>
      </c>
      <c r="CH213" s="75">
        <f t="shared" si="80"/>
        <v>-71.93897075</v>
      </c>
      <c r="CI213" s="75">
        <f t="shared" si="81"/>
        <v>0</v>
      </c>
      <c r="CJ213" s="75">
        <f t="shared" si="82"/>
        <v>3.141592654</v>
      </c>
      <c r="CK213" s="75">
        <f t="shared" si="83"/>
        <v>71.93897075</v>
      </c>
      <c r="CL213" s="50">
        <f t="shared" si="84"/>
        <v>0</v>
      </c>
      <c r="CM213" s="72">
        <f t="shared" si="85"/>
        <v>0</v>
      </c>
      <c r="CN213" s="72">
        <f t="shared" si="86"/>
        <v>0</v>
      </c>
      <c r="CO213" s="72">
        <f t="shared" si="87"/>
        <v>0</v>
      </c>
      <c r="CP213" s="73">
        <f t="shared" si="88"/>
        <v>240.1727175</v>
      </c>
      <c r="CQ213" s="74">
        <f t="shared" si="89"/>
        <v>240.1727175</v>
      </c>
      <c r="CR213" s="75">
        <f t="shared" si="90"/>
        <v>960.6908699</v>
      </c>
      <c r="CS213" s="75">
        <f t="shared" si="91"/>
        <v>0</v>
      </c>
      <c r="CT213" s="75">
        <f t="shared" si="92"/>
        <v>0</v>
      </c>
      <c r="CU213" s="75">
        <f t="shared" si="93"/>
        <v>960.6908699</v>
      </c>
      <c r="CV213" s="50">
        <f t="shared" si="94"/>
        <v>9.424777961</v>
      </c>
      <c r="CW213" s="50">
        <f t="shared" si="95"/>
        <v>0</v>
      </c>
      <c r="CX213" s="72">
        <f t="shared" si="96"/>
        <v>9.424777961</v>
      </c>
      <c r="CY213" s="72">
        <f t="shared" si="97"/>
        <v>3.141592654</v>
      </c>
      <c r="CZ213" s="72">
        <f t="shared" si="98"/>
        <v>3.141592654</v>
      </c>
      <c r="DA213" s="73">
        <f t="shared" si="99"/>
        <v>2.540520233</v>
      </c>
      <c r="DB213" s="73">
        <f t="shared" si="100"/>
        <v>0.2224717473</v>
      </c>
      <c r="DC213" s="74">
        <f t="shared" si="101"/>
        <v>0.5651939751</v>
      </c>
      <c r="DD213" s="75">
        <f t="shared" si="102"/>
        <v>-2.2607759</v>
      </c>
      <c r="DE213" s="75">
        <f t="shared" si="103"/>
        <v>0</v>
      </c>
      <c r="DF213" s="75">
        <f t="shared" si="104"/>
        <v>3.141592654</v>
      </c>
      <c r="DG213" s="75">
        <f t="shared" si="105"/>
        <v>2.2607759</v>
      </c>
      <c r="DH213" s="50">
        <f t="shared" ref="DH213:DJ213" si="3590">DH$1*AA213</f>
        <v>3.141592654</v>
      </c>
      <c r="DI213" s="50">
        <f t="shared" si="3590"/>
        <v>0</v>
      </c>
      <c r="DJ213" s="50">
        <f t="shared" si="3590"/>
        <v>0</v>
      </c>
      <c r="DK213" s="72">
        <f t="shared" si="107"/>
        <v>3.141592654</v>
      </c>
      <c r="DL213" s="72">
        <f t="shared" si="108"/>
        <v>3.141592654</v>
      </c>
      <c r="DM213" s="72">
        <f t="shared" si="109"/>
        <v>3.141592654</v>
      </c>
      <c r="DN213" s="73">
        <f t="shared" ref="DN213:DP213" si="3591">POWER(AE213,DN$1)</f>
        <v>1.364502134</v>
      </c>
      <c r="DO213" s="73">
        <f t="shared" si="3591"/>
        <v>6.215955414</v>
      </c>
      <c r="DP213" s="73">
        <f t="shared" si="3591"/>
        <v>0.2224717473</v>
      </c>
      <c r="DQ213" s="74">
        <f t="shared" si="111"/>
        <v>1.886935155</v>
      </c>
      <c r="DR213" s="75">
        <f t="shared" si="112"/>
        <v>33.96483278</v>
      </c>
      <c r="DS213" s="75">
        <f t="shared" si="113"/>
        <v>0</v>
      </c>
      <c r="DT213" s="75">
        <f t="shared" si="114"/>
        <v>0</v>
      </c>
      <c r="DU213" s="75">
        <f t="shared" si="115"/>
        <v>33.96483278</v>
      </c>
      <c r="DV213" s="50">
        <f t="shared" si="116"/>
        <v>0</v>
      </c>
      <c r="DW213" s="72">
        <f t="shared" si="117"/>
        <v>0</v>
      </c>
      <c r="DX213" s="72">
        <f t="shared" si="118"/>
        <v>0</v>
      </c>
      <c r="DY213" s="72">
        <f t="shared" si="119"/>
        <v>0</v>
      </c>
      <c r="DZ213" s="73">
        <f t="shared" si="120"/>
        <v>0.04949367833</v>
      </c>
      <c r="EA213" s="74">
        <f t="shared" si="121"/>
        <v>0.04949367833</v>
      </c>
      <c r="EB213" s="75">
        <f t="shared" si="122"/>
        <v>1.336329315</v>
      </c>
      <c r="EC213" s="75">
        <f t="shared" si="123"/>
        <v>0</v>
      </c>
      <c r="ED213" s="75">
        <f t="shared" si="124"/>
        <v>0</v>
      </c>
      <c r="EE213" s="75">
        <f t="shared" si="125"/>
        <v>1.336329315</v>
      </c>
      <c r="EF213" s="76">
        <f t="shared" ref="EF213:EG213" si="3592">CH213+CR213+DD213+DR213+EB213</f>
        <v>921.7922853</v>
      </c>
      <c r="EG213" s="76">
        <f t="shared" si="3592"/>
        <v>0</v>
      </c>
      <c r="EH213" s="76">
        <f t="shared" si="127"/>
        <v>0</v>
      </c>
      <c r="EI213" s="77">
        <f t="shared" si="128"/>
        <v>921.7922853</v>
      </c>
      <c r="EJ213" s="50">
        <f t="shared" si="129"/>
        <v>0</v>
      </c>
      <c r="EK213" s="72">
        <f t="shared" si="130"/>
        <v>0</v>
      </c>
      <c r="EL213" s="72">
        <f t="shared" si="131"/>
        <v>0</v>
      </c>
      <c r="EM213" s="72">
        <f t="shared" si="132"/>
        <v>0</v>
      </c>
      <c r="EN213" s="73">
        <f t="shared" si="133"/>
        <v>30.36103235</v>
      </c>
      <c r="EO213" s="74">
        <f t="shared" si="134"/>
        <v>30.36103235</v>
      </c>
      <c r="EP213" s="75">
        <f t="shared" si="135"/>
        <v>157.7605518</v>
      </c>
      <c r="EQ213" s="75">
        <f t="shared" si="136"/>
        <v>0</v>
      </c>
      <c r="ER213" s="75">
        <f t="shared" si="137"/>
        <v>0</v>
      </c>
      <c r="ES213" s="75">
        <f t="shared" si="138"/>
        <v>157.7605518</v>
      </c>
      <c r="ET213" s="76">
        <f t="shared" ref="ET213:EU213" si="3593">BV213+EP213</f>
        <v>80.49969523</v>
      </c>
      <c r="EU213" s="76">
        <f t="shared" si="3593"/>
        <v>0</v>
      </c>
      <c r="EV213" s="76">
        <f t="shared" si="140"/>
        <v>0</v>
      </c>
      <c r="EW213" s="77">
        <f t="shared" si="141"/>
        <v>80.49969523</v>
      </c>
      <c r="EX213" s="50">
        <f t="shared" si="142"/>
        <v>0</v>
      </c>
      <c r="EY213" s="72">
        <f t="shared" si="143"/>
        <v>0</v>
      </c>
      <c r="EZ213" s="72">
        <f t="shared" si="144"/>
        <v>0</v>
      </c>
      <c r="FA213" s="72">
        <f t="shared" si="145"/>
        <v>0</v>
      </c>
      <c r="FB213" s="73">
        <f t="shared" si="146"/>
        <v>4.317822105</v>
      </c>
      <c r="FC213" s="74">
        <f t="shared" si="147"/>
        <v>4.317822105</v>
      </c>
      <c r="FD213" s="75">
        <f t="shared" si="148"/>
        <v>1.142352559</v>
      </c>
      <c r="FE213" s="75">
        <f t="shared" si="149"/>
        <v>0</v>
      </c>
      <c r="FF213" s="75">
        <f t="shared" si="150"/>
        <v>0</v>
      </c>
      <c r="FG213" s="75">
        <f t="shared" si="151"/>
        <v>1.142352559</v>
      </c>
      <c r="FH213" s="50">
        <f t="shared" si="152"/>
        <v>6.283185307</v>
      </c>
      <c r="FI213" s="72">
        <f t="shared" si="153"/>
        <v>6.283185307</v>
      </c>
      <c r="FJ213" s="72">
        <f t="shared" si="154"/>
        <v>0</v>
      </c>
      <c r="FK213" s="72">
        <f t="shared" si="155"/>
        <v>0</v>
      </c>
      <c r="FL213" s="73">
        <f t="shared" si="156"/>
        <v>1.861866075</v>
      </c>
      <c r="FM213" s="74">
        <f t="shared" si="157"/>
        <v>1.861866075</v>
      </c>
      <c r="FN213" s="75">
        <f t="shared" si="158"/>
        <v>-1.861866075</v>
      </c>
      <c r="FO213" s="75">
        <f t="shared" si="159"/>
        <v>0</v>
      </c>
      <c r="FP213" s="75">
        <f t="shared" si="160"/>
        <v>3.141592654</v>
      </c>
      <c r="FQ213" s="75">
        <f t="shared" si="161"/>
        <v>1.861866075</v>
      </c>
      <c r="FR213" s="76">
        <f t="shared" si="162"/>
        <v>16.78600017</v>
      </c>
      <c r="FS213" s="76">
        <f t="shared" si="163"/>
        <v>0</v>
      </c>
      <c r="FT213" s="76">
        <f t="shared" si="164"/>
        <v>0</v>
      </c>
      <c r="FU213" s="77">
        <f t="shared" si="165"/>
        <v>16.78600017</v>
      </c>
      <c r="FV213" s="50">
        <f t="shared" si="166"/>
        <v>0</v>
      </c>
      <c r="FW213" s="50">
        <f t="shared" si="167"/>
        <v>0</v>
      </c>
      <c r="FX213" s="72">
        <f t="shared" si="168"/>
        <v>0</v>
      </c>
      <c r="FY213" s="72">
        <f t="shared" si="169"/>
        <v>0</v>
      </c>
      <c r="FZ213" s="72">
        <f t="shared" si="170"/>
        <v>0</v>
      </c>
      <c r="GA213" s="73">
        <f t="shared" si="171"/>
        <v>16.78600017</v>
      </c>
      <c r="GB213" s="73">
        <f t="shared" si="172"/>
        <v>0.8753864929</v>
      </c>
      <c r="GC213" s="74">
        <f t="shared" si="173"/>
        <v>14.69423782</v>
      </c>
      <c r="GD213" s="75">
        <f t="shared" si="174"/>
        <v>1.632693091</v>
      </c>
      <c r="GE213" s="75">
        <f t="shared" si="175"/>
        <v>0</v>
      </c>
      <c r="GF213" s="75">
        <f t="shared" si="176"/>
        <v>0</v>
      </c>
      <c r="GG213" s="75">
        <f t="shared" si="177"/>
        <v>1.632693091</v>
      </c>
      <c r="GH213" s="78">
        <f t="shared" si="178"/>
        <v>-0.5</v>
      </c>
      <c r="GI213" s="78">
        <f t="shared" si="179"/>
        <v>-0.8660254038</v>
      </c>
      <c r="GJ213" s="78">
        <f t="shared" si="180"/>
        <v>-2.094395102</v>
      </c>
      <c r="GK213" s="78">
        <f t="shared" si="181"/>
        <v>1</v>
      </c>
      <c r="GL213" s="79">
        <f t="shared" si="182"/>
        <v>-0.5</v>
      </c>
      <c r="GM213" s="79">
        <f t="shared" si="183"/>
        <v>0.8660254038</v>
      </c>
      <c r="GN213" s="79">
        <f t="shared" si="184"/>
        <v>2.094395102</v>
      </c>
      <c r="GO213" s="79">
        <f t="shared" si="185"/>
        <v>1</v>
      </c>
      <c r="GP213" s="50">
        <f t="shared" si="186"/>
        <v>-2.094395102</v>
      </c>
      <c r="GQ213" s="50">
        <f t="shared" si="187"/>
        <v>0</v>
      </c>
      <c r="GR213" s="72">
        <f t="shared" si="188"/>
        <v>-2.094395102</v>
      </c>
      <c r="GS213" s="72">
        <f t="shared" si="189"/>
        <v>-2.094395102</v>
      </c>
      <c r="GT213" s="72">
        <f t="shared" si="190"/>
        <v>-2.094395102</v>
      </c>
      <c r="GU213" s="73">
        <f t="shared" si="191"/>
        <v>1</v>
      </c>
      <c r="GV213" s="73">
        <f t="shared" si="192"/>
        <v>1.142352559</v>
      </c>
      <c r="GW213" s="74">
        <f t="shared" si="193"/>
        <v>1.142352559</v>
      </c>
      <c r="GX213" s="75">
        <f t="shared" si="194"/>
        <v>-0.5711762793</v>
      </c>
      <c r="GY213" s="75">
        <f t="shared" si="195"/>
        <v>-0.9893063359</v>
      </c>
      <c r="GZ213" s="75">
        <f t="shared" si="196"/>
        <v>-2.094395102</v>
      </c>
      <c r="HA213" s="75">
        <f t="shared" si="197"/>
        <v>1.142352559</v>
      </c>
      <c r="HB213" s="50">
        <f t="shared" si="198"/>
        <v>2.094395102</v>
      </c>
      <c r="HC213" s="50">
        <f t="shared" si="199"/>
        <v>0</v>
      </c>
      <c r="HD213" s="72">
        <f t="shared" si="200"/>
        <v>2.094395102</v>
      </c>
      <c r="HE213" s="72">
        <f t="shared" si="201"/>
        <v>2.094395102</v>
      </c>
      <c r="HF213" s="72">
        <f t="shared" si="202"/>
        <v>2.094395102</v>
      </c>
      <c r="HG213" s="73">
        <f t="shared" si="203"/>
        <v>1</v>
      </c>
      <c r="HH213" s="73">
        <f t="shared" si="204"/>
        <v>1.632693091</v>
      </c>
      <c r="HI213" s="74">
        <f t="shared" si="205"/>
        <v>1.632693091</v>
      </c>
      <c r="HJ213" s="75">
        <f t="shared" si="206"/>
        <v>-0.8163465453</v>
      </c>
      <c r="HK213" s="75">
        <f t="shared" si="207"/>
        <v>1.413953693</v>
      </c>
      <c r="HL213" s="75">
        <f t="shared" si="208"/>
        <v>2.094395102</v>
      </c>
      <c r="HM213" s="75">
        <f t="shared" si="209"/>
        <v>1.632693091</v>
      </c>
      <c r="HN213" s="50">
        <f t="shared" si="210"/>
        <v>2.094395102</v>
      </c>
      <c r="HO213" s="50">
        <f t="shared" si="211"/>
        <v>0</v>
      </c>
      <c r="HP213" s="72">
        <f t="shared" si="212"/>
        <v>2.094395102</v>
      </c>
      <c r="HQ213" s="72">
        <f t="shared" si="213"/>
        <v>2.094395102</v>
      </c>
      <c r="HR213" s="72">
        <f t="shared" si="214"/>
        <v>2.094395102</v>
      </c>
      <c r="HS213" s="73">
        <f t="shared" si="215"/>
        <v>1</v>
      </c>
      <c r="HT213" s="73">
        <f t="shared" si="216"/>
        <v>1.142352559</v>
      </c>
      <c r="HU213" s="74">
        <f t="shared" si="217"/>
        <v>1.142352559</v>
      </c>
      <c r="HV213" s="75">
        <f t="shared" si="218"/>
        <v>-0.5711762793</v>
      </c>
      <c r="HW213" s="75">
        <f t="shared" si="219"/>
        <v>0.9893063359</v>
      </c>
      <c r="HX213" s="75">
        <f t="shared" si="220"/>
        <v>2.094395102</v>
      </c>
      <c r="HY213" s="75">
        <f t="shared" si="221"/>
        <v>1.142352559</v>
      </c>
      <c r="HZ213" s="50">
        <f t="shared" si="222"/>
        <v>-2.094395102</v>
      </c>
      <c r="IA213" s="50">
        <f t="shared" si="223"/>
        <v>0</v>
      </c>
      <c r="IB213" s="72">
        <f t="shared" si="224"/>
        <v>-2.094395102</v>
      </c>
      <c r="IC213" s="72">
        <f t="shared" si="225"/>
        <v>-2.094395102</v>
      </c>
      <c r="ID213" s="72">
        <f t="shared" si="226"/>
        <v>-2.094395102</v>
      </c>
      <c r="IE213" s="73">
        <f t="shared" si="227"/>
        <v>1</v>
      </c>
      <c r="IF213" s="73">
        <f t="shared" si="228"/>
        <v>1.632693091</v>
      </c>
      <c r="IG213" s="74">
        <f t="shared" si="229"/>
        <v>1.632693091</v>
      </c>
      <c r="IH213" s="75">
        <f t="shared" si="230"/>
        <v>-0.8163465453</v>
      </c>
      <c r="II213" s="75">
        <f t="shared" si="231"/>
        <v>-1.413953693</v>
      </c>
      <c r="IJ213" s="75">
        <f t="shared" si="232"/>
        <v>-2.094395102</v>
      </c>
      <c r="IK213" s="75">
        <f t="shared" si="233"/>
        <v>1.632693091</v>
      </c>
    </row>
    <row r="214" ht="12.75" customHeight="1">
      <c r="A214" s="80">
        <f>'Cubic Input'!P218</f>
        <v>0.1421007032</v>
      </c>
      <c r="B214" s="80">
        <f>'Cubic Input'!Q218</f>
        <v>-0.5950150597</v>
      </c>
      <c r="C214" s="80">
        <f>'Cubic Input'!R218</f>
        <v>0.8420005285</v>
      </c>
      <c r="D214" s="80">
        <f>'Cubic Input'!S218</f>
        <v>-0.01642628833</v>
      </c>
      <c r="E214" s="80">
        <f t="shared" ref="E214:H214" si="3594">0</f>
        <v>0</v>
      </c>
      <c r="F214" s="80">
        <f t="shared" si="3594"/>
        <v>0</v>
      </c>
      <c r="G214" s="80">
        <f t="shared" si="3594"/>
        <v>0</v>
      </c>
      <c r="H214" s="81">
        <f t="shared" si="3594"/>
        <v>0</v>
      </c>
      <c r="I214" s="65">
        <f>'Cubic Input'!M218</f>
        <v>0.02700143435</v>
      </c>
      <c r="J214" s="66">
        <f t="shared" si="27"/>
        <v>0.01978392958</v>
      </c>
      <c r="K214" s="66">
        <f t="shared" si="28"/>
        <v>2.083746724</v>
      </c>
      <c r="L214" s="67">
        <f t="shared" si="29"/>
        <v>0.01978392958</v>
      </c>
      <c r="M214" s="67">
        <f t="shared" si="30"/>
        <v>0</v>
      </c>
      <c r="N214" s="68">
        <f t="shared" si="31"/>
        <v>2.083746724</v>
      </c>
      <c r="O214" s="68">
        <f t="shared" si="32"/>
        <v>-1.225124172</v>
      </c>
      <c r="P214" s="69">
        <f t="shared" si="33"/>
        <v>2.083746724</v>
      </c>
      <c r="Q214" s="69">
        <f t="shared" si="34"/>
        <v>1.225124172</v>
      </c>
      <c r="R214" s="70">
        <f t="shared" ref="R214:U214" si="3595">ATAN2(A214,E214)</f>
        <v>0</v>
      </c>
      <c r="S214" s="70">
        <f t="shared" si="3595"/>
        <v>3.141592654</v>
      </c>
      <c r="T214" s="70">
        <f t="shared" si="3595"/>
        <v>0</v>
      </c>
      <c r="U214" s="70">
        <f t="shared" si="3595"/>
        <v>3.141592654</v>
      </c>
      <c r="V214" s="70">
        <f t="shared" ref="V214:Y214" si="3596">SQRT(POWER(A214,2)+POWER(E214,2))</f>
        <v>0.1421007032</v>
      </c>
      <c r="W214" s="70">
        <f t="shared" si="3596"/>
        <v>0.5950150597</v>
      </c>
      <c r="X214" s="70">
        <f t="shared" si="3596"/>
        <v>0.8420005285</v>
      </c>
      <c r="Y214" s="70">
        <f t="shared" si="3596"/>
        <v>0.01642628833</v>
      </c>
      <c r="Z214" s="71">
        <f t="shared" ref="Z214:AC214" si="3597">R214-$R214</f>
        <v>0</v>
      </c>
      <c r="AA214" s="71">
        <f t="shared" si="3597"/>
        <v>3.141592654</v>
      </c>
      <c r="AB214" s="71">
        <f t="shared" si="3597"/>
        <v>0</v>
      </c>
      <c r="AC214" s="71">
        <f t="shared" si="3597"/>
        <v>3.141592654</v>
      </c>
      <c r="AD214" s="71">
        <f t="shared" ref="AD214:AG214" si="3598">V214/$V214</f>
        <v>1</v>
      </c>
      <c r="AE214" s="71">
        <f t="shared" si="3598"/>
        <v>4.187277378</v>
      </c>
      <c r="AF214" s="71">
        <f t="shared" si="3598"/>
        <v>5.925379043</v>
      </c>
      <c r="AG214" s="71">
        <f t="shared" si="3598"/>
        <v>0.1155961087</v>
      </c>
      <c r="AH214" s="80">
        <f t="shared" ref="AH214:AK214" si="3599">AD214*COS(Z214)</f>
        <v>1</v>
      </c>
      <c r="AI214" s="80">
        <f t="shared" si="3599"/>
        <v>-4.187277378</v>
      </c>
      <c r="AJ214" s="80">
        <f t="shared" si="3599"/>
        <v>5.925379043</v>
      </c>
      <c r="AK214" s="80">
        <f t="shared" si="3599"/>
        <v>-0.1155961087</v>
      </c>
      <c r="AL214" s="80">
        <f t="shared" ref="AL214:AO214" si="3600">AD214*SIN(Z214)</f>
        <v>0</v>
      </c>
      <c r="AM214" s="80">
        <f t="shared" si="3600"/>
        <v>0</v>
      </c>
      <c r="AN214" s="80">
        <f t="shared" si="3600"/>
        <v>0</v>
      </c>
      <c r="AO214" s="80">
        <f t="shared" si="3600"/>
        <v>0</v>
      </c>
      <c r="AP214" s="50">
        <f t="shared" si="41"/>
        <v>9.424777961</v>
      </c>
      <c r="AQ214" s="72">
        <f t="shared" si="42"/>
        <v>9.424777961</v>
      </c>
      <c r="AR214" s="72">
        <f t="shared" si="43"/>
        <v>3.141592654</v>
      </c>
      <c r="AS214" s="72">
        <f t="shared" si="44"/>
        <v>3.141592654</v>
      </c>
      <c r="AT214" s="73">
        <f t="shared" si="45"/>
        <v>73.41675628</v>
      </c>
      <c r="AU214" s="74">
        <f t="shared" si="46"/>
        <v>73.41675628</v>
      </c>
      <c r="AV214" s="75">
        <f t="shared" si="47"/>
        <v>146.8335126</v>
      </c>
      <c r="AW214" s="75">
        <f t="shared" si="48"/>
        <v>0</v>
      </c>
      <c r="AX214" s="75">
        <f t="shared" si="49"/>
        <v>0</v>
      </c>
      <c r="AY214" s="75">
        <f t="shared" si="50"/>
        <v>146.8335126</v>
      </c>
      <c r="AZ214" s="50">
        <f t="shared" ref="AZ214:BA214" si="3601">AZ$1*AA214</f>
        <v>3.141592654</v>
      </c>
      <c r="BA214" s="50">
        <f t="shared" si="3601"/>
        <v>0</v>
      </c>
      <c r="BB214" s="72">
        <f t="shared" si="52"/>
        <v>3.141592654</v>
      </c>
      <c r="BC214" s="72">
        <f t="shared" si="53"/>
        <v>3.141592654</v>
      </c>
      <c r="BD214" s="72">
        <f t="shared" si="54"/>
        <v>3.141592654</v>
      </c>
      <c r="BE214" s="73">
        <f t="shared" ref="BE214:BF214" si="3602">POWER(AE214,BE$1)</f>
        <v>4.187277378</v>
      </c>
      <c r="BF214" s="73">
        <f t="shared" si="3602"/>
        <v>5.925379043</v>
      </c>
      <c r="BG214" s="74">
        <f t="shared" si="56"/>
        <v>24.81120562</v>
      </c>
      <c r="BH214" s="75">
        <f t="shared" si="57"/>
        <v>-223.3008506</v>
      </c>
      <c r="BI214" s="75">
        <f t="shared" si="58"/>
        <v>0</v>
      </c>
      <c r="BJ214" s="75">
        <f t="shared" si="59"/>
        <v>3.141592654</v>
      </c>
      <c r="BK214" s="75">
        <f t="shared" si="60"/>
        <v>223.3008506</v>
      </c>
      <c r="BL214" s="50">
        <f t="shared" si="61"/>
        <v>3.141592654</v>
      </c>
      <c r="BM214" s="72">
        <f t="shared" si="62"/>
        <v>3.141592654</v>
      </c>
      <c r="BN214" s="72">
        <f t="shared" si="63"/>
        <v>3.141592654</v>
      </c>
      <c r="BO214" s="72">
        <f t="shared" si="64"/>
        <v>3.141592654</v>
      </c>
      <c r="BP214" s="73">
        <f t="shared" si="65"/>
        <v>0.1155961087</v>
      </c>
      <c r="BQ214" s="74">
        <f t="shared" si="66"/>
        <v>0.1155961087</v>
      </c>
      <c r="BR214" s="75">
        <f t="shared" si="67"/>
        <v>3.121094935</v>
      </c>
      <c r="BS214" s="75">
        <f t="shared" si="68"/>
        <v>0</v>
      </c>
      <c r="BT214" s="75">
        <f t="shared" si="69"/>
        <v>0</v>
      </c>
      <c r="BU214" s="75">
        <f t="shared" si="70"/>
        <v>3.121094935</v>
      </c>
      <c r="BV214" s="76">
        <f t="shared" ref="BV214:BW214" si="3603">AV214+BH214+BR214</f>
        <v>-73.34624311</v>
      </c>
      <c r="BW214" s="76">
        <f t="shared" si="3603"/>
        <v>0</v>
      </c>
      <c r="BX214" s="76">
        <f t="shared" si="72"/>
        <v>3.141592654</v>
      </c>
      <c r="BY214" s="77">
        <f t="shared" si="73"/>
        <v>73.34624311</v>
      </c>
      <c r="BZ214" s="50">
        <f t="shared" ref="BZ214:CA214" si="3604">BZ$1*AA214</f>
        <v>6.283185307</v>
      </c>
      <c r="CA214" s="50">
        <f t="shared" si="3604"/>
        <v>0</v>
      </c>
      <c r="CB214" s="72">
        <f t="shared" si="75"/>
        <v>6.283185307</v>
      </c>
      <c r="CC214" s="72">
        <f t="shared" si="76"/>
        <v>0</v>
      </c>
      <c r="CD214" s="72">
        <f t="shared" si="77"/>
        <v>0</v>
      </c>
      <c r="CE214" s="73">
        <f t="shared" ref="CE214:CF214" si="3605">POWER(AE214,CE$1)</f>
        <v>17.53329184</v>
      </c>
      <c r="CF214" s="73">
        <f t="shared" si="3605"/>
        <v>35.11011681</v>
      </c>
      <c r="CG214" s="74">
        <f t="shared" si="79"/>
        <v>615.5959245</v>
      </c>
      <c r="CH214" s="75">
        <f t="shared" si="80"/>
        <v>-615.5959245</v>
      </c>
      <c r="CI214" s="75">
        <f t="shared" si="81"/>
        <v>0</v>
      </c>
      <c r="CJ214" s="75">
        <f t="shared" si="82"/>
        <v>3.141592654</v>
      </c>
      <c r="CK214" s="75">
        <f t="shared" si="83"/>
        <v>615.5959245</v>
      </c>
      <c r="CL214" s="50">
        <f t="shared" si="84"/>
        <v>0</v>
      </c>
      <c r="CM214" s="72">
        <f t="shared" si="85"/>
        <v>0</v>
      </c>
      <c r="CN214" s="72">
        <f t="shared" si="86"/>
        <v>0</v>
      </c>
      <c r="CO214" s="72">
        <f t="shared" si="87"/>
        <v>0</v>
      </c>
      <c r="CP214" s="73">
        <f t="shared" si="88"/>
        <v>208.0407503</v>
      </c>
      <c r="CQ214" s="74">
        <f t="shared" si="89"/>
        <v>208.0407503</v>
      </c>
      <c r="CR214" s="75">
        <f t="shared" si="90"/>
        <v>832.1630013</v>
      </c>
      <c r="CS214" s="75">
        <f t="shared" si="91"/>
        <v>0</v>
      </c>
      <c r="CT214" s="75">
        <f t="shared" si="92"/>
        <v>0</v>
      </c>
      <c r="CU214" s="75">
        <f t="shared" si="93"/>
        <v>832.1630013</v>
      </c>
      <c r="CV214" s="50">
        <f t="shared" si="94"/>
        <v>9.424777961</v>
      </c>
      <c r="CW214" s="50">
        <f t="shared" si="95"/>
        <v>3.141592654</v>
      </c>
      <c r="CX214" s="72">
        <f t="shared" si="96"/>
        <v>12.56637061</v>
      </c>
      <c r="CY214" s="72">
        <f t="shared" si="97"/>
        <v>0</v>
      </c>
      <c r="CZ214" s="72">
        <f t="shared" si="98"/>
        <v>0</v>
      </c>
      <c r="DA214" s="73">
        <f t="shared" si="99"/>
        <v>73.41675628</v>
      </c>
      <c r="DB214" s="73">
        <f t="shared" si="100"/>
        <v>0.1155961087</v>
      </c>
      <c r="DC214" s="74">
        <f t="shared" si="101"/>
        <v>8.48669134</v>
      </c>
      <c r="DD214" s="75">
        <f t="shared" si="102"/>
        <v>33.94676536</v>
      </c>
      <c r="DE214" s="75">
        <f t="shared" si="103"/>
        <v>0</v>
      </c>
      <c r="DF214" s="75">
        <f t="shared" si="104"/>
        <v>0</v>
      </c>
      <c r="DG214" s="75">
        <f t="shared" si="105"/>
        <v>33.94676536</v>
      </c>
      <c r="DH214" s="50">
        <f t="shared" ref="DH214:DJ214" si="3606">DH$1*AA214</f>
        <v>3.141592654</v>
      </c>
      <c r="DI214" s="50">
        <f t="shared" si="3606"/>
        <v>0</v>
      </c>
      <c r="DJ214" s="50">
        <f t="shared" si="3606"/>
        <v>3.141592654</v>
      </c>
      <c r="DK214" s="72">
        <f t="shared" si="107"/>
        <v>6.283185307</v>
      </c>
      <c r="DL214" s="72">
        <f t="shared" si="108"/>
        <v>0</v>
      </c>
      <c r="DM214" s="72">
        <f t="shared" si="109"/>
        <v>0</v>
      </c>
      <c r="DN214" s="73">
        <f t="shared" ref="DN214:DP214" si="3607">POWER(AE214,DN$1)</f>
        <v>4.187277378</v>
      </c>
      <c r="DO214" s="73">
        <f t="shared" si="3607"/>
        <v>5.925379043</v>
      </c>
      <c r="DP214" s="73">
        <f t="shared" si="3607"/>
        <v>0.1155961087</v>
      </c>
      <c r="DQ214" s="74">
        <f t="shared" si="111"/>
        <v>2.868078822</v>
      </c>
      <c r="DR214" s="75">
        <f t="shared" si="112"/>
        <v>-51.6254188</v>
      </c>
      <c r="DS214" s="75">
        <f t="shared" si="113"/>
        <v>0</v>
      </c>
      <c r="DT214" s="75">
        <f t="shared" si="114"/>
        <v>3.141592654</v>
      </c>
      <c r="DU214" s="75">
        <f t="shared" si="115"/>
        <v>51.6254188</v>
      </c>
      <c r="DV214" s="50">
        <f t="shared" si="116"/>
        <v>6.283185307</v>
      </c>
      <c r="DW214" s="72">
        <f t="shared" si="117"/>
        <v>6.283185307</v>
      </c>
      <c r="DX214" s="72">
        <f t="shared" si="118"/>
        <v>0</v>
      </c>
      <c r="DY214" s="72">
        <f t="shared" si="119"/>
        <v>0</v>
      </c>
      <c r="DZ214" s="73">
        <f t="shared" si="120"/>
        <v>0.01336246035</v>
      </c>
      <c r="EA214" s="74">
        <f t="shared" si="121"/>
        <v>0.01336246035</v>
      </c>
      <c r="EB214" s="75">
        <f t="shared" si="122"/>
        <v>0.3607864294</v>
      </c>
      <c r="EC214" s="75">
        <f t="shared" si="123"/>
        <v>0</v>
      </c>
      <c r="ED214" s="75">
        <f t="shared" si="124"/>
        <v>0</v>
      </c>
      <c r="EE214" s="75">
        <f t="shared" si="125"/>
        <v>0.3607864294</v>
      </c>
      <c r="EF214" s="76">
        <f t="shared" ref="EF214:EG214" si="3608">CH214+CR214+DD214+DR214+EB214</f>
        <v>199.2492098</v>
      </c>
      <c r="EG214" s="76">
        <f t="shared" si="3608"/>
        <v>0</v>
      </c>
      <c r="EH214" s="76">
        <f t="shared" si="127"/>
        <v>0</v>
      </c>
      <c r="EI214" s="77">
        <f t="shared" si="128"/>
        <v>199.2492098</v>
      </c>
      <c r="EJ214" s="50">
        <f t="shared" si="129"/>
        <v>0</v>
      </c>
      <c r="EK214" s="72">
        <f t="shared" si="130"/>
        <v>0</v>
      </c>
      <c r="EL214" s="72">
        <f t="shared" si="131"/>
        <v>0</v>
      </c>
      <c r="EM214" s="72">
        <f t="shared" si="132"/>
        <v>0</v>
      </c>
      <c r="EN214" s="73">
        <f t="shared" si="133"/>
        <v>14.11556622</v>
      </c>
      <c r="EO214" s="74">
        <f t="shared" si="134"/>
        <v>14.11556622</v>
      </c>
      <c r="EP214" s="75">
        <f t="shared" si="135"/>
        <v>73.34663363</v>
      </c>
      <c r="EQ214" s="75">
        <f t="shared" si="136"/>
        <v>0</v>
      </c>
      <c r="ER214" s="75">
        <f t="shared" si="137"/>
        <v>0</v>
      </c>
      <c r="ES214" s="75">
        <f t="shared" si="138"/>
        <v>73.34663363</v>
      </c>
      <c r="ET214" s="76">
        <f t="shared" ref="ET214:EU214" si="3609">BV214+EP214</f>
        <v>0.000390517066</v>
      </c>
      <c r="EU214" s="76">
        <f t="shared" si="3609"/>
        <v>0</v>
      </c>
      <c r="EV214" s="76">
        <f t="shared" si="140"/>
        <v>0</v>
      </c>
      <c r="EW214" s="77">
        <f t="shared" si="141"/>
        <v>0.000390517066</v>
      </c>
      <c r="EX214" s="50">
        <f t="shared" si="142"/>
        <v>0</v>
      </c>
      <c r="EY214" s="72">
        <f t="shared" si="143"/>
        <v>0</v>
      </c>
      <c r="EZ214" s="72">
        <f t="shared" si="144"/>
        <v>0</v>
      </c>
      <c r="FA214" s="72">
        <f t="shared" si="145"/>
        <v>0</v>
      </c>
      <c r="FB214" s="73">
        <f t="shared" si="146"/>
        <v>0.07309371002</v>
      </c>
      <c r="FC214" s="74">
        <f t="shared" si="147"/>
        <v>0.07309371002</v>
      </c>
      <c r="FD214" s="75">
        <f t="shared" si="148"/>
        <v>0.01933817203</v>
      </c>
      <c r="FE214" s="75">
        <f t="shared" si="149"/>
        <v>0</v>
      </c>
      <c r="FF214" s="75">
        <f t="shared" si="150"/>
        <v>0</v>
      </c>
      <c r="FG214" s="75">
        <f t="shared" si="151"/>
        <v>0.01933817203</v>
      </c>
      <c r="FH214" s="50">
        <f t="shared" si="152"/>
        <v>6.283185307</v>
      </c>
      <c r="FI214" s="72">
        <f t="shared" si="153"/>
        <v>6.283185307</v>
      </c>
      <c r="FJ214" s="72">
        <f t="shared" si="154"/>
        <v>0</v>
      </c>
      <c r="FK214" s="72">
        <f t="shared" si="155"/>
        <v>0</v>
      </c>
      <c r="FL214" s="73">
        <f t="shared" si="156"/>
        <v>17.53329184</v>
      </c>
      <c r="FM214" s="74">
        <f t="shared" si="157"/>
        <v>17.53329184</v>
      </c>
      <c r="FN214" s="75">
        <f t="shared" si="158"/>
        <v>-17.53329184</v>
      </c>
      <c r="FO214" s="75">
        <f t="shared" si="159"/>
        <v>0</v>
      </c>
      <c r="FP214" s="75">
        <f t="shared" si="160"/>
        <v>3.141592654</v>
      </c>
      <c r="FQ214" s="75">
        <f t="shared" si="161"/>
        <v>17.53329184</v>
      </c>
      <c r="FR214" s="76">
        <f t="shared" si="162"/>
        <v>0.2428452896</v>
      </c>
      <c r="FS214" s="76">
        <f t="shared" si="163"/>
        <v>0</v>
      </c>
      <c r="FT214" s="76">
        <f t="shared" si="164"/>
        <v>0</v>
      </c>
      <c r="FU214" s="77">
        <f t="shared" si="165"/>
        <v>0.2428452896</v>
      </c>
      <c r="FV214" s="50">
        <f t="shared" si="166"/>
        <v>0</v>
      </c>
      <c r="FW214" s="50">
        <f t="shared" si="167"/>
        <v>0</v>
      </c>
      <c r="FX214" s="72">
        <f t="shared" si="168"/>
        <v>0</v>
      </c>
      <c r="FY214" s="72">
        <f t="shared" si="169"/>
        <v>0</v>
      </c>
      <c r="FZ214" s="72">
        <f t="shared" si="170"/>
        <v>0</v>
      </c>
      <c r="GA214" s="73">
        <f t="shared" si="171"/>
        <v>0.2428452896</v>
      </c>
      <c r="GB214" s="73">
        <f t="shared" si="172"/>
        <v>51.71119579</v>
      </c>
      <c r="GC214" s="74">
        <f t="shared" si="173"/>
        <v>12.55782032</v>
      </c>
      <c r="GD214" s="75">
        <f t="shared" si="174"/>
        <v>1.395313368</v>
      </c>
      <c r="GE214" s="75">
        <f t="shared" si="175"/>
        <v>0</v>
      </c>
      <c r="GF214" s="75">
        <f t="shared" si="176"/>
        <v>0</v>
      </c>
      <c r="GG214" s="75">
        <f t="shared" si="177"/>
        <v>1.395313368</v>
      </c>
      <c r="GH214" s="78">
        <f t="shared" si="178"/>
        <v>-0.5</v>
      </c>
      <c r="GI214" s="78">
        <f t="shared" si="179"/>
        <v>-0.8660254038</v>
      </c>
      <c r="GJ214" s="78">
        <f t="shared" si="180"/>
        <v>-2.094395102</v>
      </c>
      <c r="GK214" s="78">
        <f t="shared" si="181"/>
        <v>1</v>
      </c>
      <c r="GL214" s="79">
        <f t="shared" si="182"/>
        <v>-0.5</v>
      </c>
      <c r="GM214" s="79">
        <f t="shared" si="183"/>
        <v>0.8660254038</v>
      </c>
      <c r="GN214" s="79">
        <f t="shared" si="184"/>
        <v>2.094395102</v>
      </c>
      <c r="GO214" s="79">
        <f t="shared" si="185"/>
        <v>1</v>
      </c>
      <c r="GP214" s="50">
        <f t="shared" si="186"/>
        <v>-2.094395102</v>
      </c>
      <c r="GQ214" s="50">
        <f t="shared" si="187"/>
        <v>0</v>
      </c>
      <c r="GR214" s="72">
        <f t="shared" si="188"/>
        <v>-2.094395102</v>
      </c>
      <c r="GS214" s="72">
        <f t="shared" si="189"/>
        <v>-2.094395102</v>
      </c>
      <c r="GT214" s="72">
        <f t="shared" si="190"/>
        <v>-2.094395102</v>
      </c>
      <c r="GU214" s="73">
        <f t="shared" si="191"/>
        <v>1</v>
      </c>
      <c r="GV214" s="73">
        <f t="shared" si="192"/>
        <v>0.01933817203</v>
      </c>
      <c r="GW214" s="74">
        <f t="shared" si="193"/>
        <v>0.01933817203</v>
      </c>
      <c r="GX214" s="75">
        <f t="shared" si="194"/>
        <v>-0.009669086014</v>
      </c>
      <c r="GY214" s="75">
        <f t="shared" si="195"/>
        <v>-0.01674734824</v>
      </c>
      <c r="GZ214" s="75">
        <f t="shared" si="196"/>
        <v>-2.094395102</v>
      </c>
      <c r="HA214" s="75">
        <f t="shared" si="197"/>
        <v>0.01933817203</v>
      </c>
      <c r="HB214" s="50">
        <f t="shared" si="198"/>
        <v>2.094395102</v>
      </c>
      <c r="HC214" s="50">
        <f t="shared" si="199"/>
        <v>0</v>
      </c>
      <c r="HD214" s="72">
        <f t="shared" si="200"/>
        <v>2.094395102</v>
      </c>
      <c r="HE214" s="72">
        <f t="shared" si="201"/>
        <v>2.094395102</v>
      </c>
      <c r="HF214" s="72">
        <f t="shared" si="202"/>
        <v>2.094395102</v>
      </c>
      <c r="HG214" s="73">
        <f t="shared" si="203"/>
        <v>1</v>
      </c>
      <c r="HH214" s="73">
        <f t="shared" si="204"/>
        <v>1.395313368</v>
      </c>
      <c r="HI214" s="74">
        <f t="shared" si="205"/>
        <v>1.395313368</v>
      </c>
      <c r="HJ214" s="75">
        <f t="shared" si="206"/>
        <v>-0.6976566842</v>
      </c>
      <c r="HK214" s="75">
        <f t="shared" si="207"/>
        <v>1.208376823</v>
      </c>
      <c r="HL214" s="75">
        <f t="shared" si="208"/>
        <v>2.094395102</v>
      </c>
      <c r="HM214" s="75">
        <f t="shared" si="209"/>
        <v>1.395313368</v>
      </c>
      <c r="HN214" s="50">
        <f t="shared" si="210"/>
        <v>2.094395102</v>
      </c>
      <c r="HO214" s="50">
        <f t="shared" si="211"/>
        <v>0</v>
      </c>
      <c r="HP214" s="72">
        <f t="shared" si="212"/>
        <v>2.094395102</v>
      </c>
      <c r="HQ214" s="72">
        <f t="shared" si="213"/>
        <v>2.094395102</v>
      </c>
      <c r="HR214" s="72">
        <f t="shared" si="214"/>
        <v>2.094395102</v>
      </c>
      <c r="HS214" s="73">
        <f t="shared" si="215"/>
        <v>1</v>
      </c>
      <c r="HT214" s="73">
        <f t="shared" si="216"/>
        <v>0.01933817203</v>
      </c>
      <c r="HU214" s="74">
        <f t="shared" si="217"/>
        <v>0.01933817203</v>
      </c>
      <c r="HV214" s="75">
        <f t="shared" si="218"/>
        <v>-0.009669086015</v>
      </c>
      <c r="HW214" s="75">
        <f t="shared" si="219"/>
        <v>0.01674734824</v>
      </c>
      <c r="HX214" s="75">
        <f t="shared" si="220"/>
        <v>2.094395102</v>
      </c>
      <c r="HY214" s="75">
        <f t="shared" si="221"/>
        <v>0.01933817203</v>
      </c>
      <c r="HZ214" s="50">
        <f t="shared" si="222"/>
        <v>-2.094395102</v>
      </c>
      <c r="IA214" s="50">
        <f t="shared" si="223"/>
        <v>0</v>
      </c>
      <c r="IB214" s="72">
        <f t="shared" si="224"/>
        <v>-2.094395102</v>
      </c>
      <c r="IC214" s="72">
        <f t="shared" si="225"/>
        <v>-2.094395102</v>
      </c>
      <c r="ID214" s="72">
        <f t="shared" si="226"/>
        <v>-2.094395102</v>
      </c>
      <c r="IE214" s="73">
        <f t="shared" si="227"/>
        <v>1</v>
      </c>
      <c r="IF214" s="73">
        <f t="shared" si="228"/>
        <v>1.395313368</v>
      </c>
      <c r="IG214" s="74">
        <f t="shared" si="229"/>
        <v>1.395313368</v>
      </c>
      <c r="IH214" s="75">
        <f t="shared" si="230"/>
        <v>-0.6976566842</v>
      </c>
      <c r="II214" s="75">
        <f t="shared" si="231"/>
        <v>-1.208376823</v>
      </c>
      <c r="IJ214" s="75">
        <f t="shared" si="232"/>
        <v>-2.094395102</v>
      </c>
      <c r="IK214" s="75">
        <f t="shared" si="233"/>
        <v>1.395313368</v>
      </c>
    </row>
    <row r="215" ht="12.75" customHeight="1">
      <c r="A215" s="80">
        <f>'Cubic Input'!P219</f>
        <v>0.1421007032</v>
      </c>
      <c r="B215" s="80">
        <f>'Cubic Input'!Q219</f>
        <v>-0.1318102912</v>
      </c>
      <c r="C215" s="80">
        <f>'Cubic Input'!R219</f>
        <v>0.8750041917</v>
      </c>
      <c r="D215" s="80">
        <f>'Cubic Input'!S219</f>
        <v>0.0235899465</v>
      </c>
      <c r="E215" s="80">
        <f t="shared" ref="E215:H215" si="3610">0</f>
        <v>0</v>
      </c>
      <c r="F215" s="80">
        <f t="shared" si="3610"/>
        <v>0</v>
      </c>
      <c r="G215" s="80">
        <f t="shared" si="3610"/>
        <v>0</v>
      </c>
      <c r="H215" s="81">
        <f t="shared" si="3610"/>
        <v>0</v>
      </c>
      <c r="I215" s="65">
        <f>'Cubic Input'!M219</f>
        <v>-0.02805671116</v>
      </c>
      <c r="J215" s="66">
        <f t="shared" si="27"/>
        <v>-0.02684808286</v>
      </c>
      <c r="K215" s="66">
        <f t="shared" si="28"/>
        <v>0.4772158746</v>
      </c>
      <c r="L215" s="67">
        <f t="shared" si="29"/>
        <v>-0.02684808286</v>
      </c>
      <c r="M215" s="67">
        <f t="shared" si="30"/>
        <v>0</v>
      </c>
      <c r="N215" s="68">
        <f t="shared" si="31"/>
        <v>0.4772158746</v>
      </c>
      <c r="O215" s="68">
        <f t="shared" si="32"/>
        <v>-2.440394265</v>
      </c>
      <c r="P215" s="69">
        <f t="shared" si="33"/>
        <v>0.4772158746</v>
      </c>
      <c r="Q215" s="69">
        <f t="shared" si="34"/>
        <v>2.440394265</v>
      </c>
      <c r="R215" s="70">
        <f t="shared" ref="R215:U215" si="3611">ATAN2(A215,E215)</f>
        <v>0</v>
      </c>
      <c r="S215" s="70">
        <f t="shared" si="3611"/>
        <v>3.141592654</v>
      </c>
      <c r="T215" s="70">
        <f t="shared" si="3611"/>
        <v>0</v>
      </c>
      <c r="U215" s="70">
        <f t="shared" si="3611"/>
        <v>0</v>
      </c>
      <c r="V215" s="70">
        <f t="shared" ref="V215:Y215" si="3612">SQRT(POWER(A215,2)+POWER(E215,2))</f>
        <v>0.1421007032</v>
      </c>
      <c r="W215" s="70">
        <f t="shared" si="3612"/>
        <v>0.1318102912</v>
      </c>
      <c r="X215" s="70">
        <f t="shared" si="3612"/>
        <v>0.8750041917</v>
      </c>
      <c r="Y215" s="70">
        <f t="shared" si="3612"/>
        <v>0.0235899465</v>
      </c>
      <c r="Z215" s="71">
        <f t="shared" ref="Z215:AC215" si="3613">R215-$R215</f>
        <v>0</v>
      </c>
      <c r="AA215" s="71">
        <f t="shared" si="3613"/>
        <v>3.141592654</v>
      </c>
      <c r="AB215" s="71">
        <f t="shared" si="3613"/>
        <v>0</v>
      </c>
      <c r="AC215" s="71">
        <f t="shared" si="3613"/>
        <v>0</v>
      </c>
      <c r="AD215" s="71">
        <f t="shared" ref="AD215:AG215" si="3614">V215/$V215</f>
        <v>1</v>
      </c>
      <c r="AE215" s="71">
        <f t="shared" si="3614"/>
        <v>0.9275836664</v>
      </c>
      <c r="AF215" s="71">
        <f t="shared" si="3614"/>
        <v>6.157634497</v>
      </c>
      <c r="AG215" s="71">
        <f t="shared" si="3614"/>
        <v>0.1660086543</v>
      </c>
      <c r="AH215" s="80">
        <f t="shared" ref="AH215:AK215" si="3615">AD215*COS(Z215)</f>
        <v>1</v>
      </c>
      <c r="AI215" s="80">
        <f t="shared" si="3615"/>
        <v>-0.9275836664</v>
      </c>
      <c r="AJ215" s="80">
        <f t="shared" si="3615"/>
        <v>6.157634497</v>
      </c>
      <c r="AK215" s="80">
        <f t="shared" si="3615"/>
        <v>0.1660086543</v>
      </c>
      <c r="AL215" s="80">
        <f t="shared" ref="AL215:AO215" si="3616">AD215*SIN(Z215)</f>
        <v>0</v>
      </c>
      <c r="AM215" s="80">
        <f t="shared" si="3616"/>
        <v>0</v>
      </c>
      <c r="AN215" s="80">
        <f t="shared" si="3616"/>
        <v>0</v>
      </c>
      <c r="AO215" s="80">
        <f t="shared" si="3616"/>
        <v>0</v>
      </c>
      <c r="AP215" s="50">
        <f t="shared" si="41"/>
        <v>9.424777961</v>
      </c>
      <c r="AQ215" s="72">
        <f t="shared" si="42"/>
        <v>9.424777961</v>
      </c>
      <c r="AR215" s="72">
        <f t="shared" si="43"/>
        <v>3.141592654</v>
      </c>
      <c r="AS215" s="72">
        <f t="shared" si="44"/>
        <v>3.141592654</v>
      </c>
      <c r="AT215" s="73">
        <f t="shared" si="45"/>
        <v>0.7981036149</v>
      </c>
      <c r="AU215" s="74">
        <f t="shared" si="46"/>
        <v>0.7981036149</v>
      </c>
      <c r="AV215" s="75">
        <f t="shared" si="47"/>
        <v>1.59620723</v>
      </c>
      <c r="AW215" s="75">
        <f t="shared" si="48"/>
        <v>0</v>
      </c>
      <c r="AX215" s="75">
        <f t="shared" si="49"/>
        <v>0</v>
      </c>
      <c r="AY215" s="75">
        <f t="shared" si="50"/>
        <v>1.59620723</v>
      </c>
      <c r="AZ215" s="50">
        <f t="shared" ref="AZ215:BA215" si="3617">AZ$1*AA215</f>
        <v>3.141592654</v>
      </c>
      <c r="BA215" s="50">
        <f t="shared" si="3617"/>
        <v>0</v>
      </c>
      <c r="BB215" s="72">
        <f t="shared" si="52"/>
        <v>3.141592654</v>
      </c>
      <c r="BC215" s="72">
        <f t="shared" si="53"/>
        <v>3.141592654</v>
      </c>
      <c r="BD215" s="72">
        <f t="shared" si="54"/>
        <v>3.141592654</v>
      </c>
      <c r="BE215" s="73">
        <f t="shared" ref="BE215:BF215" si="3618">POWER(AE215,BE$1)</f>
        <v>0.9275836664</v>
      </c>
      <c r="BF215" s="73">
        <f t="shared" si="3618"/>
        <v>6.157634497</v>
      </c>
      <c r="BG215" s="74">
        <f t="shared" si="56"/>
        <v>5.711721182</v>
      </c>
      <c r="BH215" s="75">
        <f t="shared" si="57"/>
        <v>-51.40549064</v>
      </c>
      <c r="BI215" s="75">
        <f t="shared" si="58"/>
        <v>0</v>
      </c>
      <c r="BJ215" s="75">
        <f t="shared" si="59"/>
        <v>3.141592654</v>
      </c>
      <c r="BK215" s="75">
        <f t="shared" si="60"/>
        <v>51.40549064</v>
      </c>
      <c r="BL215" s="50">
        <f t="shared" si="61"/>
        <v>0</v>
      </c>
      <c r="BM215" s="72">
        <f t="shared" si="62"/>
        <v>0</v>
      </c>
      <c r="BN215" s="72">
        <f t="shared" si="63"/>
        <v>0</v>
      </c>
      <c r="BO215" s="72">
        <f t="shared" si="64"/>
        <v>0</v>
      </c>
      <c r="BP215" s="73">
        <f t="shared" si="65"/>
        <v>0.1660086543</v>
      </c>
      <c r="BQ215" s="74">
        <f t="shared" si="66"/>
        <v>0.1660086543</v>
      </c>
      <c r="BR215" s="75">
        <f t="shared" si="67"/>
        <v>-4.482233666</v>
      </c>
      <c r="BS215" s="75">
        <f t="shared" si="68"/>
        <v>0</v>
      </c>
      <c r="BT215" s="75">
        <f t="shared" si="69"/>
        <v>3.141592654</v>
      </c>
      <c r="BU215" s="75">
        <f t="shared" si="70"/>
        <v>4.482233666</v>
      </c>
      <c r="BV215" s="76">
        <f t="shared" ref="BV215:BW215" si="3619">AV215+BH215+BR215</f>
        <v>-54.29151708</v>
      </c>
      <c r="BW215" s="76">
        <f t="shared" si="3619"/>
        <v>0</v>
      </c>
      <c r="BX215" s="76">
        <f t="shared" si="72"/>
        <v>3.141592654</v>
      </c>
      <c r="BY215" s="77">
        <f t="shared" si="73"/>
        <v>54.29151708</v>
      </c>
      <c r="BZ215" s="50">
        <f t="shared" ref="BZ215:CA215" si="3620">BZ$1*AA215</f>
        <v>6.283185307</v>
      </c>
      <c r="CA215" s="50">
        <f t="shared" si="3620"/>
        <v>0</v>
      </c>
      <c r="CB215" s="72">
        <f t="shared" si="75"/>
        <v>6.283185307</v>
      </c>
      <c r="CC215" s="72">
        <f t="shared" si="76"/>
        <v>0</v>
      </c>
      <c r="CD215" s="72">
        <f t="shared" si="77"/>
        <v>0</v>
      </c>
      <c r="CE215" s="73">
        <f t="shared" ref="CE215:CF215" si="3621">POWER(AE215,CE$1)</f>
        <v>0.8604114581</v>
      </c>
      <c r="CF215" s="73">
        <f t="shared" si="3621"/>
        <v>37.91646259</v>
      </c>
      <c r="CG215" s="74">
        <f t="shared" si="79"/>
        <v>32.62375886</v>
      </c>
      <c r="CH215" s="75">
        <f t="shared" si="80"/>
        <v>-32.62375886</v>
      </c>
      <c r="CI215" s="75">
        <f t="shared" si="81"/>
        <v>0</v>
      </c>
      <c r="CJ215" s="75">
        <f t="shared" si="82"/>
        <v>3.141592654</v>
      </c>
      <c r="CK215" s="75">
        <f t="shared" si="83"/>
        <v>32.62375886</v>
      </c>
      <c r="CL215" s="50">
        <f t="shared" si="84"/>
        <v>0</v>
      </c>
      <c r="CM215" s="72">
        <f t="shared" si="85"/>
        <v>0</v>
      </c>
      <c r="CN215" s="72">
        <f t="shared" si="86"/>
        <v>0</v>
      </c>
      <c r="CO215" s="72">
        <f t="shared" si="87"/>
        <v>0</v>
      </c>
      <c r="CP215" s="73">
        <f t="shared" si="88"/>
        <v>233.475718</v>
      </c>
      <c r="CQ215" s="74">
        <f t="shared" si="89"/>
        <v>233.475718</v>
      </c>
      <c r="CR215" s="75">
        <f t="shared" si="90"/>
        <v>933.9028722</v>
      </c>
      <c r="CS215" s="75">
        <f t="shared" si="91"/>
        <v>0</v>
      </c>
      <c r="CT215" s="75">
        <f t="shared" si="92"/>
        <v>0</v>
      </c>
      <c r="CU215" s="75">
        <f t="shared" si="93"/>
        <v>933.9028722</v>
      </c>
      <c r="CV215" s="50">
        <f t="shared" si="94"/>
        <v>9.424777961</v>
      </c>
      <c r="CW215" s="50">
        <f t="shared" si="95"/>
        <v>0</v>
      </c>
      <c r="CX215" s="72">
        <f t="shared" si="96"/>
        <v>9.424777961</v>
      </c>
      <c r="CY215" s="72">
        <f t="shared" si="97"/>
        <v>3.141592654</v>
      </c>
      <c r="CZ215" s="72">
        <f t="shared" si="98"/>
        <v>3.141592654</v>
      </c>
      <c r="DA215" s="73">
        <f t="shared" si="99"/>
        <v>0.7981036149</v>
      </c>
      <c r="DB215" s="73">
        <f t="shared" si="100"/>
        <v>0.1660086543</v>
      </c>
      <c r="DC215" s="74">
        <f t="shared" si="101"/>
        <v>0.1324921071</v>
      </c>
      <c r="DD215" s="75">
        <f t="shared" si="102"/>
        <v>-0.5299684283</v>
      </c>
      <c r="DE215" s="75">
        <f t="shared" si="103"/>
        <v>0</v>
      </c>
      <c r="DF215" s="75">
        <f t="shared" si="104"/>
        <v>3.141592654</v>
      </c>
      <c r="DG215" s="75">
        <f t="shared" si="105"/>
        <v>0.5299684283</v>
      </c>
      <c r="DH215" s="50">
        <f t="shared" ref="DH215:DJ215" si="3622">DH$1*AA215</f>
        <v>3.141592654</v>
      </c>
      <c r="DI215" s="50">
        <f t="shared" si="3622"/>
        <v>0</v>
      </c>
      <c r="DJ215" s="50">
        <f t="shared" si="3622"/>
        <v>0</v>
      </c>
      <c r="DK215" s="72">
        <f t="shared" si="107"/>
        <v>3.141592654</v>
      </c>
      <c r="DL215" s="72">
        <f t="shared" si="108"/>
        <v>3.141592654</v>
      </c>
      <c r="DM215" s="72">
        <f t="shared" si="109"/>
        <v>3.141592654</v>
      </c>
      <c r="DN215" s="73">
        <f t="shared" ref="DN215:DP215" si="3623">POWER(AE215,DN$1)</f>
        <v>0.9275836664</v>
      </c>
      <c r="DO215" s="73">
        <f t="shared" si="3623"/>
        <v>6.157634497</v>
      </c>
      <c r="DP215" s="73">
        <f t="shared" si="3623"/>
        <v>0.1660086543</v>
      </c>
      <c r="DQ215" s="74">
        <f t="shared" si="111"/>
        <v>0.9481951471</v>
      </c>
      <c r="DR215" s="75">
        <f t="shared" si="112"/>
        <v>17.06751265</v>
      </c>
      <c r="DS215" s="75">
        <f t="shared" si="113"/>
        <v>0</v>
      </c>
      <c r="DT215" s="75">
        <f t="shared" si="114"/>
        <v>0</v>
      </c>
      <c r="DU215" s="75">
        <f t="shared" si="115"/>
        <v>17.06751265</v>
      </c>
      <c r="DV215" s="50">
        <f t="shared" si="116"/>
        <v>0</v>
      </c>
      <c r="DW215" s="72">
        <f t="shared" si="117"/>
        <v>0</v>
      </c>
      <c r="DX215" s="72">
        <f t="shared" si="118"/>
        <v>0</v>
      </c>
      <c r="DY215" s="72">
        <f t="shared" si="119"/>
        <v>0</v>
      </c>
      <c r="DZ215" s="73">
        <f t="shared" si="120"/>
        <v>0.0275588733</v>
      </c>
      <c r="EA215" s="74">
        <f t="shared" si="121"/>
        <v>0.0275588733</v>
      </c>
      <c r="EB215" s="75">
        <f t="shared" si="122"/>
        <v>0.744089579</v>
      </c>
      <c r="EC215" s="75">
        <f t="shared" si="123"/>
        <v>0</v>
      </c>
      <c r="ED215" s="75">
        <f t="shared" si="124"/>
        <v>0</v>
      </c>
      <c r="EE215" s="75">
        <f t="shared" si="125"/>
        <v>0.744089579</v>
      </c>
      <c r="EF215" s="76">
        <f t="shared" ref="EF215:EG215" si="3624">CH215+CR215+DD215+DR215+EB215</f>
        <v>918.5607471</v>
      </c>
      <c r="EG215" s="76">
        <f t="shared" si="3624"/>
        <v>0</v>
      </c>
      <c r="EH215" s="76">
        <f t="shared" si="127"/>
        <v>0</v>
      </c>
      <c r="EI215" s="77">
        <f t="shared" si="128"/>
        <v>918.5607471</v>
      </c>
      <c r="EJ215" s="50">
        <f t="shared" si="129"/>
        <v>0</v>
      </c>
      <c r="EK215" s="72">
        <f t="shared" si="130"/>
        <v>0</v>
      </c>
      <c r="EL215" s="72">
        <f t="shared" si="131"/>
        <v>0</v>
      </c>
      <c r="EM215" s="72">
        <f t="shared" si="132"/>
        <v>0</v>
      </c>
      <c r="EN215" s="73">
        <f t="shared" si="133"/>
        <v>30.30776711</v>
      </c>
      <c r="EO215" s="74">
        <f t="shared" si="134"/>
        <v>30.30776711</v>
      </c>
      <c r="EP215" s="75">
        <f t="shared" si="135"/>
        <v>157.4837775</v>
      </c>
      <c r="EQ215" s="75">
        <f t="shared" si="136"/>
        <v>0</v>
      </c>
      <c r="ER215" s="75">
        <f t="shared" si="137"/>
        <v>0</v>
      </c>
      <c r="ES215" s="75">
        <f t="shared" si="138"/>
        <v>157.4837775</v>
      </c>
      <c r="ET215" s="76">
        <f t="shared" ref="ET215:EU215" si="3625">BV215+EP215</f>
        <v>103.1922604</v>
      </c>
      <c r="EU215" s="76">
        <f t="shared" si="3625"/>
        <v>0</v>
      </c>
      <c r="EV215" s="76">
        <f t="shared" si="140"/>
        <v>0</v>
      </c>
      <c r="EW215" s="77">
        <f t="shared" si="141"/>
        <v>103.1922604</v>
      </c>
      <c r="EX215" s="50">
        <f t="shared" si="142"/>
        <v>0</v>
      </c>
      <c r="EY215" s="72">
        <f t="shared" si="143"/>
        <v>0</v>
      </c>
      <c r="EZ215" s="72">
        <f t="shared" si="144"/>
        <v>0</v>
      </c>
      <c r="FA215" s="72">
        <f t="shared" si="145"/>
        <v>0</v>
      </c>
      <c r="FB215" s="73">
        <f t="shared" si="146"/>
        <v>4.690462937</v>
      </c>
      <c r="FC215" s="74">
        <f t="shared" si="147"/>
        <v>4.690462937</v>
      </c>
      <c r="FD215" s="75">
        <f t="shared" si="148"/>
        <v>1.240940967</v>
      </c>
      <c r="FE215" s="75">
        <f t="shared" si="149"/>
        <v>0</v>
      </c>
      <c r="FF215" s="75">
        <f t="shared" si="150"/>
        <v>0</v>
      </c>
      <c r="FG215" s="75">
        <f t="shared" si="151"/>
        <v>1.240940967</v>
      </c>
      <c r="FH215" s="50">
        <f t="shared" si="152"/>
        <v>6.283185307</v>
      </c>
      <c r="FI215" s="72">
        <f t="shared" si="153"/>
        <v>6.283185307</v>
      </c>
      <c r="FJ215" s="72">
        <f t="shared" si="154"/>
        <v>0</v>
      </c>
      <c r="FK215" s="72">
        <f t="shared" si="155"/>
        <v>0</v>
      </c>
      <c r="FL215" s="73">
        <f t="shared" si="156"/>
        <v>0.8604114581</v>
      </c>
      <c r="FM215" s="74">
        <f t="shared" si="157"/>
        <v>0.8604114581</v>
      </c>
      <c r="FN215" s="75">
        <f t="shared" si="158"/>
        <v>-0.8604114581</v>
      </c>
      <c r="FO215" s="75">
        <f t="shared" si="159"/>
        <v>0</v>
      </c>
      <c r="FP215" s="75">
        <f t="shared" si="160"/>
        <v>3.141592654</v>
      </c>
      <c r="FQ215" s="75">
        <f t="shared" si="161"/>
        <v>0.8604114581</v>
      </c>
      <c r="FR215" s="76">
        <f t="shared" si="162"/>
        <v>17.61249203</v>
      </c>
      <c r="FS215" s="76">
        <f t="shared" si="163"/>
        <v>0</v>
      </c>
      <c r="FT215" s="76">
        <f t="shared" si="164"/>
        <v>0</v>
      </c>
      <c r="FU215" s="77">
        <f t="shared" si="165"/>
        <v>17.61249203</v>
      </c>
      <c r="FV215" s="50">
        <f t="shared" si="166"/>
        <v>0</v>
      </c>
      <c r="FW215" s="50">
        <f t="shared" si="167"/>
        <v>0</v>
      </c>
      <c r="FX215" s="72">
        <f t="shared" si="168"/>
        <v>0</v>
      </c>
      <c r="FY215" s="72">
        <f t="shared" si="169"/>
        <v>0</v>
      </c>
      <c r="FZ215" s="72">
        <f t="shared" si="170"/>
        <v>0</v>
      </c>
      <c r="GA215" s="73">
        <f t="shared" si="171"/>
        <v>17.61249203</v>
      </c>
      <c r="GB215" s="73">
        <f t="shared" si="172"/>
        <v>0.8058401059</v>
      </c>
      <c r="GC215" s="74">
        <f t="shared" si="173"/>
        <v>14.19285244</v>
      </c>
      <c r="GD215" s="75">
        <f t="shared" si="174"/>
        <v>1.576983605</v>
      </c>
      <c r="GE215" s="75">
        <f t="shared" si="175"/>
        <v>0</v>
      </c>
      <c r="GF215" s="75">
        <f t="shared" si="176"/>
        <v>0</v>
      </c>
      <c r="GG215" s="75">
        <f t="shared" si="177"/>
        <v>1.576983605</v>
      </c>
      <c r="GH215" s="78">
        <f t="shared" si="178"/>
        <v>-0.5</v>
      </c>
      <c r="GI215" s="78">
        <f t="shared" si="179"/>
        <v>-0.8660254038</v>
      </c>
      <c r="GJ215" s="78">
        <f t="shared" si="180"/>
        <v>-2.094395102</v>
      </c>
      <c r="GK215" s="78">
        <f t="shared" si="181"/>
        <v>1</v>
      </c>
      <c r="GL215" s="79">
        <f t="shared" si="182"/>
        <v>-0.5</v>
      </c>
      <c r="GM215" s="79">
        <f t="shared" si="183"/>
        <v>0.8660254038</v>
      </c>
      <c r="GN215" s="79">
        <f t="shared" si="184"/>
        <v>2.094395102</v>
      </c>
      <c r="GO215" s="79">
        <f t="shared" si="185"/>
        <v>1</v>
      </c>
      <c r="GP215" s="50">
        <f t="shared" si="186"/>
        <v>-2.094395102</v>
      </c>
      <c r="GQ215" s="50">
        <f t="shared" si="187"/>
        <v>0</v>
      </c>
      <c r="GR215" s="72">
        <f t="shared" si="188"/>
        <v>-2.094395102</v>
      </c>
      <c r="GS215" s="72">
        <f t="shared" si="189"/>
        <v>-2.094395102</v>
      </c>
      <c r="GT215" s="72">
        <f t="shared" si="190"/>
        <v>-2.094395102</v>
      </c>
      <c r="GU215" s="73">
        <f t="shared" si="191"/>
        <v>1</v>
      </c>
      <c r="GV215" s="73">
        <f t="shared" si="192"/>
        <v>1.240940967</v>
      </c>
      <c r="GW215" s="74">
        <f t="shared" si="193"/>
        <v>1.240940967</v>
      </c>
      <c r="GX215" s="75">
        <f t="shared" si="194"/>
        <v>-0.6204704833</v>
      </c>
      <c r="GY215" s="75">
        <f t="shared" si="195"/>
        <v>-1.074686402</v>
      </c>
      <c r="GZ215" s="75">
        <f t="shared" si="196"/>
        <v>-2.094395102</v>
      </c>
      <c r="HA215" s="75">
        <f t="shared" si="197"/>
        <v>1.240940967</v>
      </c>
      <c r="HB215" s="50">
        <f t="shared" si="198"/>
        <v>2.094395102</v>
      </c>
      <c r="HC215" s="50">
        <f t="shared" si="199"/>
        <v>0</v>
      </c>
      <c r="HD215" s="72">
        <f t="shared" si="200"/>
        <v>2.094395102</v>
      </c>
      <c r="HE215" s="72">
        <f t="shared" si="201"/>
        <v>2.094395102</v>
      </c>
      <c r="HF215" s="72">
        <f t="shared" si="202"/>
        <v>2.094395102</v>
      </c>
      <c r="HG215" s="73">
        <f t="shared" si="203"/>
        <v>1</v>
      </c>
      <c r="HH215" s="73">
        <f t="shared" si="204"/>
        <v>1.576983605</v>
      </c>
      <c r="HI215" s="74">
        <f t="shared" si="205"/>
        <v>1.576983605</v>
      </c>
      <c r="HJ215" s="75">
        <f t="shared" si="206"/>
        <v>-0.7884918025</v>
      </c>
      <c r="HK215" s="75">
        <f t="shared" si="207"/>
        <v>1.365707863</v>
      </c>
      <c r="HL215" s="75">
        <f t="shared" si="208"/>
        <v>2.094395102</v>
      </c>
      <c r="HM215" s="75">
        <f t="shared" si="209"/>
        <v>1.576983605</v>
      </c>
      <c r="HN215" s="50">
        <f t="shared" si="210"/>
        <v>2.094395102</v>
      </c>
      <c r="HO215" s="50">
        <f t="shared" si="211"/>
        <v>0</v>
      </c>
      <c r="HP215" s="72">
        <f t="shared" si="212"/>
        <v>2.094395102</v>
      </c>
      <c r="HQ215" s="72">
        <f t="shared" si="213"/>
        <v>2.094395102</v>
      </c>
      <c r="HR215" s="72">
        <f t="shared" si="214"/>
        <v>2.094395102</v>
      </c>
      <c r="HS215" s="73">
        <f t="shared" si="215"/>
        <v>1</v>
      </c>
      <c r="HT215" s="73">
        <f t="shared" si="216"/>
        <v>1.240940967</v>
      </c>
      <c r="HU215" s="74">
        <f t="shared" si="217"/>
        <v>1.240940967</v>
      </c>
      <c r="HV215" s="75">
        <f t="shared" si="218"/>
        <v>-0.6204704833</v>
      </c>
      <c r="HW215" s="75">
        <f t="shared" si="219"/>
        <v>1.074686402</v>
      </c>
      <c r="HX215" s="75">
        <f t="shared" si="220"/>
        <v>2.094395102</v>
      </c>
      <c r="HY215" s="75">
        <f t="shared" si="221"/>
        <v>1.240940967</v>
      </c>
      <c r="HZ215" s="50">
        <f t="shared" si="222"/>
        <v>-2.094395102</v>
      </c>
      <c r="IA215" s="50">
        <f t="shared" si="223"/>
        <v>0</v>
      </c>
      <c r="IB215" s="72">
        <f t="shared" si="224"/>
        <v>-2.094395102</v>
      </c>
      <c r="IC215" s="72">
        <f t="shared" si="225"/>
        <v>-2.094395102</v>
      </c>
      <c r="ID215" s="72">
        <f t="shared" si="226"/>
        <v>-2.094395102</v>
      </c>
      <c r="IE215" s="73">
        <f t="shared" si="227"/>
        <v>1</v>
      </c>
      <c r="IF215" s="73">
        <f t="shared" si="228"/>
        <v>1.576983605</v>
      </c>
      <c r="IG215" s="74">
        <f t="shared" si="229"/>
        <v>1.576983605</v>
      </c>
      <c r="IH215" s="75">
        <f t="shared" si="230"/>
        <v>-0.7884918025</v>
      </c>
      <c r="II215" s="75">
        <f t="shared" si="231"/>
        <v>-1.365707863</v>
      </c>
      <c r="IJ215" s="75">
        <f t="shared" si="232"/>
        <v>-2.094395102</v>
      </c>
      <c r="IK215" s="75">
        <f t="shared" si="233"/>
        <v>1.576983605</v>
      </c>
    </row>
    <row r="216" ht="12.75" customHeight="1">
      <c r="A216" s="80">
        <f>'Cubic Input'!P220</f>
        <v>0.1421007032</v>
      </c>
      <c r="B216" s="80">
        <f>'Cubic Input'!Q220</f>
        <v>-0.373932899</v>
      </c>
      <c r="C216" s="80">
        <f>'Cubic Input'!R220</f>
        <v>0.8876990122</v>
      </c>
      <c r="D216" s="80">
        <f>'Cubic Input'!S220</f>
        <v>0.0270660099</v>
      </c>
      <c r="E216" s="80">
        <f t="shared" ref="E216:H216" si="3626">0</f>
        <v>0</v>
      </c>
      <c r="F216" s="80">
        <f t="shared" si="3626"/>
        <v>0</v>
      </c>
      <c r="G216" s="80">
        <f t="shared" si="3626"/>
        <v>0</v>
      </c>
      <c r="H216" s="81">
        <f t="shared" si="3626"/>
        <v>0</v>
      </c>
      <c r="I216" s="65">
        <f>'Cubic Input'!M220</f>
        <v>-0.03704455334</v>
      </c>
      <c r="J216" s="66">
        <f t="shared" si="27"/>
        <v>-0.03010396165</v>
      </c>
      <c r="K216" s="66">
        <f t="shared" si="28"/>
        <v>1.330784031</v>
      </c>
      <c r="L216" s="67">
        <f t="shared" si="29"/>
        <v>-0.03010396165</v>
      </c>
      <c r="M216" s="67">
        <f t="shared" si="30"/>
        <v>0</v>
      </c>
      <c r="N216" s="68">
        <f t="shared" si="31"/>
        <v>1.330784031</v>
      </c>
      <c r="O216" s="68">
        <f t="shared" si="32"/>
        <v>-2.134504367</v>
      </c>
      <c r="P216" s="69">
        <f t="shared" si="33"/>
        <v>1.330784031</v>
      </c>
      <c r="Q216" s="69">
        <f t="shared" si="34"/>
        <v>2.134504367</v>
      </c>
      <c r="R216" s="70">
        <f t="shared" ref="R216:U216" si="3627">ATAN2(A216,E216)</f>
        <v>0</v>
      </c>
      <c r="S216" s="70">
        <f t="shared" si="3627"/>
        <v>3.141592654</v>
      </c>
      <c r="T216" s="70">
        <f t="shared" si="3627"/>
        <v>0</v>
      </c>
      <c r="U216" s="70">
        <f t="shared" si="3627"/>
        <v>0</v>
      </c>
      <c r="V216" s="70">
        <f t="shared" ref="V216:Y216" si="3628">SQRT(POWER(A216,2)+POWER(E216,2))</f>
        <v>0.1421007032</v>
      </c>
      <c r="W216" s="70">
        <f t="shared" si="3628"/>
        <v>0.373932899</v>
      </c>
      <c r="X216" s="70">
        <f t="shared" si="3628"/>
        <v>0.8876990122</v>
      </c>
      <c r="Y216" s="70">
        <f t="shared" si="3628"/>
        <v>0.0270660099</v>
      </c>
      <c r="Z216" s="71">
        <f t="shared" ref="Z216:AC216" si="3629">R216-$R216</f>
        <v>0</v>
      </c>
      <c r="AA216" s="71">
        <f t="shared" si="3629"/>
        <v>3.141592654</v>
      </c>
      <c r="AB216" s="71">
        <f t="shared" si="3629"/>
        <v>0</v>
      </c>
      <c r="AC216" s="71">
        <f t="shared" si="3629"/>
        <v>0</v>
      </c>
      <c r="AD216" s="71">
        <f t="shared" ref="AD216:AG216" si="3630">V216/$V216</f>
        <v>1</v>
      </c>
      <c r="AE216" s="71">
        <f t="shared" si="3630"/>
        <v>2.6314641</v>
      </c>
      <c r="AF216" s="71">
        <f t="shared" si="3630"/>
        <v>6.246971285</v>
      </c>
      <c r="AG216" s="71">
        <f t="shared" si="3630"/>
        <v>0.1904706261</v>
      </c>
      <c r="AH216" s="80">
        <f t="shared" ref="AH216:AK216" si="3631">AD216*COS(Z216)</f>
        <v>1</v>
      </c>
      <c r="AI216" s="80">
        <f t="shared" si="3631"/>
        <v>-2.6314641</v>
      </c>
      <c r="AJ216" s="80">
        <f t="shared" si="3631"/>
        <v>6.246971285</v>
      </c>
      <c r="AK216" s="80">
        <f t="shared" si="3631"/>
        <v>0.1904706261</v>
      </c>
      <c r="AL216" s="80">
        <f t="shared" ref="AL216:AO216" si="3632">AD216*SIN(Z216)</f>
        <v>0</v>
      </c>
      <c r="AM216" s="80">
        <f t="shared" si="3632"/>
        <v>0</v>
      </c>
      <c r="AN216" s="80">
        <f t="shared" si="3632"/>
        <v>0</v>
      </c>
      <c r="AO216" s="80">
        <f t="shared" si="3632"/>
        <v>0</v>
      </c>
      <c r="AP216" s="50">
        <f t="shared" si="41"/>
        <v>9.424777961</v>
      </c>
      <c r="AQ216" s="72">
        <f t="shared" si="42"/>
        <v>9.424777961</v>
      </c>
      <c r="AR216" s="72">
        <f t="shared" si="43"/>
        <v>3.141592654</v>
      </c>
      <c r="AS216" s="72">
        <f t="shared" si="44"/>
        <v>3.141592654</v>
      </c>
      <c r="AT216" s="73">
        <f t="shared" si="45"/>
        <v>18.22184502</v>
      </c>
      <c r="AU216" s="74">
        <f t="shared" si="46"/>
        <v>18.22184502</v>
      </c>
      <c r="AV216" s="75">
        <f t="shared" si="47"/>
        <v>36.44369005</v>
      </c>
      <c r="AW216" s="75">
        <f t="shared" si="48"/>
        <v>0</v>
      </c>
      <c r="AX216" s="75">
        <f t="shared" si="49"/>
        <v>0</v>
      </c>
      <c r="AY216" s="75">
        <f t="shared" si="50"/>
        <v>36.44369005</v>
      </c>
      <c r="AZ216" s="50">
        <f t="shared" ref="AZ216:BA216" si="3633">AZ$1*AA216</f>
        <v>3.141592654</v>
      </c>
      <c r="BA216" s="50">
        <f t="shared" si="3633"/>
        <v>0</v>
      </c>
      <c r="BB216" s="72">
        <f t="shared" si="52"/>
        <v>3.141592654</v>
      </c>
      <c r="BC216" s="72">
        <f t="shared" si="53"/>
        <v>3.141592654</v>
      </c>
      <c r="BD216" s="72">
        <f t="shared" si="54"/>
        <v>3.141592654</v>
      </c>
      <c r="BE216" s="73">
        <f t="shared" ref="BE216:BF216" si="3634">POWER(AE216,BE$1)</f>
        <v>2.6314641</v>
      </c>
      <c r="BF216" s="73">
        <f t="shared" si="3634"/>
        <v>6.246971285</v>
      </c>
      <c r="BG216" s="74">
        <f t="shared" si="56"/>
        <v>16.43868067</v>
      </c>
      <c r="BH216" s="75">
        <f t="shared" si="57"/>
        <v>-147.9481261</v>
      </c>
      <c r="BI216" s="75">
        <f t="shared" si="58"/>
        <v>0</v>
      </c>
      <c r="BJ216" s="75">
        <f t="shared" si="59"/>
        <v>3.141592654</v>
      </c>
      <c r="BK216" s="75">
        <f t="shared" si="60"/>
        <v>147.9481261</v>
      </c>
      <c r="BL216" s="50">
        <f t="shared" si="61"/>
        <v>0</v>
      </c>
      <c r="BM216" s="72">
        <f t="shared" si="62"/>
        <v>0</v>
      </c>
      <c r="BN216" s="72">
        <f t="shared" si="63"/>
        <v>0</v>
      </c>
      <c r="BO216" s="72">
        <f t="shared" si="64"/>
        <v>0</v>
      </c>
      <c r="BP216" s="73">
        <f t="shared" si="65"/>
        <v>0.1904706261</v>
      </c>
      <c r="BQ216" s="74">
        <f t="shared" si="66"/>
        <v>0.1904706261</v>
      </c>
      <c r="BR216" s="75">
        <f t="shared" si="67"/>
        <v>-5.142706905</v>
      </c>
      <c r="BS216" s="75">
        <f t="shared" si="68"/>
        <v>0</v>
      </c>
      <c r="BT216" s="75">
        <f t="shared" si="69"/>
        <v>3.141592654</v>
      </c>
      <c r="BU216" s="75">
        <f t="shared" si="70"/>
        <v>5.142706905</v>
      </c>
      <c r="BV216" s="76">
        <f t="shared" ref="BV216:BW216" si="3635">AV216+BH216+BR216</f>
        <v>-116.6471429</v>
      </c>
      <c r="BW216" s="76">
        <f t="shared" si="3635"/>
        <v>0</v>
      </c>
      <c r="BX216" s="76">
        <f t="shared" si="72"/>
        <v>3.141592654</v>
      </c>
      <c r="BY216" s="77">
        <f t="shared" si="73"/>
        <v>116.6471429</v>
      </c>
      <c r="BZ216" s="50">
        <f t="shared" ref="BZ216:CA216" si="3636">BZ$1*AA216</f>
        <v>6.283185307</v>
      </c>
      <c r="CA216" s="50">
        <f t="shared" si="3636"/>
        <v>0</v>
      </c>
      <c r="CB216" s="72">
        <f t="shared" si="75"/>
        <v>6.283185307</v>
      </c>
      <c r="CC216" s="72">
        <f t="shared" si="76"/>
        <v>0</v>
      </c>
      <c r="CD216" s="72">
        <f t="shared" si="77"/>
        <v>0</v>
      </c>
      <c r="CE216" s="73">
        <f t="shared" ref="CE216:CF216" si="3637">POWER(AE216,CE$1)</f>
        <v>6.924603311</v>
      </c>
      <c r="CF216" s="73">
        <f t="shared" si="3637"/>
        <v>39.02465024</v>
      </c>
      <c r="CG216" s="74">
        <f t="shared" si="79"/>
        <v>270.2302223</v>
      </c>
      <c r="CH216" s="75">
        <f t="shared" si="80"/>
        <v>-270.2302223</v>
      </c>
      <c r="CI216" s="75">
        <f t="shared" si="81"/>
        <v>0</v>
      </c>
      <c r="CJ216" s="75">
        <f t="shared" si="82"/>
        <v>3.141592654</v>
      </c>
      <c r="CK216" s="75">
        <f t="shared" si="83"/>
        <v>270.2302223</v>
      </c>
      <c r="CL216" s="50">
        <f t="shared" si="84"/>
        <v>0</v>
      </c>
      <c r="CM216" s="72">
        <f t="shared" si="85"/>
        <v>0</v>
      </c>
      <c r="CN216" s="72">
        <f t="shared" si="86"/>
        <v>0</v>
      </c>
      <c r="CO216" s="72">
        <f t="shared" si="87"/>
        <v>0</v>
      </c>
      <c r="CP216" s="73">
        <f t="shared" si="88"/>
        <v>243.7858694</v>
      </c>
      <c r="CQ216" s="74">
        <f t="shared" si="89"/>
        <v>243.7858694</v>
      </c>
      <c r="CR216" s="75">
        <f t="shared" si="90"/>
        <v>975.1434778</v>
      </c>
      <c r="CS216" s="75">
        <f t="shared" si="91"/>
        <v>0</v>
      </c>
      <c r="CT216" s="75">
        <f t="shared" si="92"/>
        <v>0</v>
      </c>
      <c r="CU216" s="75">
        <f t="shared" si="93"/>
        <v>975.1434778</v>
      </c>
      <c r="CV216" s="50">
        <f t="shared" si="94"/>
        <v>9.424777961</v>
      </c>
      <c r="CW216" s="50">
        <f t="shared" si="95"/>
        <v>0</v>
      </c>
      <c r="CX216" s="72">
        <f t="shared" si="96"/>
        <v>9.424777961</v>
      </c>
      <c r="CY216" s="72">
        <f t="shared" si="97"/>
        <v>3.141592654</v>
      </c>
      <c r="CZ216" s="72">
        <f t="shared" si="98"/>
        <v>3.141592654</v>
      </c>
      <c r="DA216" s="73">
        <f t="shared" si="99"/>
        <v>18.22184502</v>
      </c>
      <c r="DB216" s="73">
        <f t="shared" si="100"/>
        <v>0.1904706261</v>
      </c>
      <c r="DC216" s="74">
        <f t="shared" si="101"/>
        <v>3.47072623</v>
      </c>
      <c r="DD216" s="75">
        <f t="shared" si="102"/>
        <v>-13.88290492</v>
      </c>
      <c r="DE216" s="75">
        <f t="shared" si="103"/>
        <v>0</v>
      </c>
      <c r="DF216" s="75">
        <f t="shared" si="104"/>
        <v>3.141592654</v>
      </c>
      <c r="DG216" s="75">
        <f t="shared" si="105"/>
        <v>13.88290492</v>
      </c>
      <c r="DH216" s="50">
        <f t="shared" ref="DH216:DJ216" si="3638">DH$1*AA216</f>
        <v>3.141592654</v>
      </c>
      <c r="DI216" s="50">
        <f t="shared" si="3638"/>
        <v>0</v>
      </c>
      <c r="DJ216" s="50">
        <f t="shared" si="3638"/>
        <v>0</v>
      </c>
      <c r="DK216" s="72">
        <f t="shared" si="107"/>
        <v>3.141592654</v>
      </c>
      <c r="DL216" s="72">
        <f t="shared" si="108"/>
        <v>3.141592654</v>
      </c>
      <c r="DM216" s="72">
        <f t="shared" si="109"/>
        <v>3.141592654</v>
      </c>
      <c r="DN216" s="73">
        <f t="shared" ref="DN216:DP216" si="3639">POWER(AE216,DN$1)</f>
        <v>2.6314641</v>
      </c>
      <c r="DO216" s="73">
        <f t="shared" si="3639"/>
        <v>6.246971285</v>
      </c>
      <c r="DP216" s="73">
        <f t="shared" si="3639"/>
        <v>0.1904706261</v>
      </c>
      <c r="DQ216" s="74">
        <f t="shared" si="111"/>
        <v>3.1310858</v>
      </c>
      <c r="DR216" s="75">
        <f t="shared" si="112"/>
        <v>56.3595444</v>
      </c>
      <c r="DS216" s="75">
        <f t="shared" si="113"/>
        <v>0</v>
      </c>
      <c r="DT216" s="75">
        <f t="shared" si="114"/>
        <v>0</v>
      </c>
      <c r="DU216" s="75">
        <f t="shared" si="115"/>
        <v>56.3595444</v>
      </c>
      <c r="DV216" s="50">
        <f t="shared" si="116"/>
        <v>0</v>
      </c>
      <c r="DW216" s="72">
        <f t="shared" si="117"/>
        <v>0</v>
      </c>
      <c r="DX216" s="72">
        <f t="shared" si="118"/>
        <v>0</v>
      </c>
      <c r="DY216" s="72">
        <f t="shared" si="119"/>
        <v>0</v>
      </c>
      <c r="DZ216" s="73">
        <f t="shared" si="120"/>
        <v>0.03627905941</v>
      </c>
      <c r="EA216" s="74">
        <f t="shared" si="121"/>
        <v>0.03627905941</v>
      </c>
      <c r="EB216" s="75">
        <f t="shared" si="122"/>
        <v>0.9795346041</v>
      </c>
      <c r="EC216" s="75">
        <f t="shared" si="123"/>
        <v>0</v>
      </c>
      <c r="ED216" s="75">
        <f t="shared" si="124"/>
        <v>0</v>
      </c>
      <c r="EE216" s="75">
        <f t="shared" si="125"/>
        <v>0.9795346041</v>
      </c>
      <c r="EF216" s="76">
        <f t="shared" ref="EF216:EG216" si="3640">CH216+CR216+DD216+DR216+EB216</f>
        <v>748.3694296</v>
      </c>
      <c r="EG216" s="76">
        <f t="shared" si="3640"/>
        <v>0</v>
      </c>
      <c r="EH216" s="76">
        <f t="shared" si="127"/>
        <v>0</v>
      </c>
      <c r="EI216" s="77">
        <f t="shared" si="128"/>
        <v>748.3694296</v>
      </c>
      <c r="EJ216" s="50">
        <f t="shared" si="129"/>
        <v>0</v>
      </c>
      <c r="EK216" s="72">
        <f t="shared" si="130"/>
        <v>0</v>
      </c>
      <c r="EL216" s="72">
        <f t="shared" si="131"/>
        <v>0</v>
      </c>
      <c r="EM216" s="72">
        <f t="shared" si="132"/>
        <v>0</v>
      </c>
      <c r="EN216" s="73">
        <f t="shared" si="133"/>
        <v>27.35634167</v>
      </c>
      <c r="EO216" s="74">
        <f t="shared" si="134"/>
        <v>27.35634167</v>
      </c>
      <c r="EP216" s="75">
        <f t="shared" si="135"/>
        <v>142.147721</v>
      </c>
      <c r="EQ216" s="75">
        <f t="shared" si="136"/>
        <v>0</v>
      </c>
      <c r="ER216" s="75">
        <f t="shared" si="137"/>
        <v>0</v>
      </c>
      <c r="ES216" s="75">
        <f t="shared" si="138"/>
        <v>142.147721</v>
      </c>
      <c r="ET216" s="76">
        <f t="shared" ref="ET216:EU216" si="3641">BV216+EP216</f>
        <v>25.50057814</v>
      </c>
      <c r="EU216" s="76">
        <f t="shared" si="3641"/>
        <v>0</v>
      </c>
      <c r="EV216" s="76">
        <f t="shared" si="140"/>
        <v>0</v>
      </c>
      <c r="EW216" s="77">
        <f t="shared" si="141"/>
        <v>25.50057814</v>
      </c>
      <c r="EX216" s="50">
        <f t="shared" si="142"/>
        <v>0</v>
      </c>
      <c r="EY216" s="72">
        <f t="shared" si="143"/>
        <v>0</v>
      </c>
      <c r="EZ216" s="72">
        <f t="shared" si="144"/>
        <v>0</v>
      </c>
      <c r="FA216" s="72">
        <f t="shared" si="145"/>
        <v>0</v>
      </c>
      <c r="FB216" s="73">
        <f t="shared" si="146"/>
        <v>2.943404902</v>
      </c>
      <c r="FC216" s="74">
        <f t="shared" si="147"/>
        <v>2.943404902</v>
      </c>
      <c r="FD216" s="75">
        <f t="shared" si="148"/>
        <v>0.7787273397</v>
      </c>
      <c r="FE216" s="75">
        <f t="shared" si="149"/>
        <v>0</v>
      </c>
      <c r="FF216" s="75">
        <f t="shared" si="150"/>
        <v>0</v>
      </c>
      <c r="FG216" s="75">
        <f t="shared" si="151"/>
        <v>0.7787273397</v>
      </c>
      <c r="FH216" s="50">
        <f t="shared" si="152"/>
        <v>6.283185307</v>
      </c>
      <c r="FI216" s="72">
        <f t="shared" si="153"/>
        <v>6.283185307</v>
      </c>
      <c r="FJ216" s="72">
        <f t="shared" si="154"/>
        <v>0</v>
      </c>
      <c r="FK216" s="72">
        <f t="shared" si="155"/>
        <v>0</v>
      </c>
      <c r="FL216" s="73">
        <f t="shared" si="156"/>
        <v>6.924603311</v>
      </c>
      <c r="FM216" s="74">
        <f t="shared" si="157"/>
        <v>6.924603311</v>
      </c>
      <c r="FN216" s="75">
        <f t="shared" si="158"/>
        <v>-6.924603311</v>
      </c>
      <c r="FO216" s="75">
        <f t="shared" si="159"/>
        <v>0</v>
      </c>
      <c r="FP216" s="75">
        <f t="shared" si="160"/>
        <v>3.141592654</v>
      </c>
      <c r="FQ216" s="75">
        <f t="shared" si="161"/>
        <v>6.924603311</v>
      </c>
      <c r="FR216" s="76">
        <f t="shared" si="162"/>
        <v>11.81631054</v>
      </c>
      <c r="FS216" s="76">
        <f t="shared" si="163"/>
        <v>0</v>
      </c>
      <c r="FT216" s="76">
        <f t="shared" si="164"/>
        <v>0</v>
      </c>
      <c r="FU216" s="77">
        <f t="shared" si="165"/>
        <v>11.81631054</v>
      </c>
      <c r="FV216" s="50">
        <f t="shared" si="166"/>
        <v>0</v>
      </c>
      <c r="FW216" s="50">
        <f t="shared" si="167"/>
        <v>0</v>
      </c>
      <c r="FX216" s="72">
        <f t="shared" si="168"/>
        <v>0</v>
      </c>
      <c r="FY216" s="72">
        <f t="shared" si="169"/>
        <v>0</v>
      </c>
      <c r="FZ216" s="72">
        <f t="shared" si="170"/>
        <v>0</v>
      </c>
      <c r="GA216" s="73">
        <f t="shared" si="171"/>
        <v>11.81631054</v>
      </c>
      <c r="GB216" s="73">
        <f t="shared" si="172"/>
        <v>1.284146516</v>
      </c>
      <c r="GC216" s="74">
        <f t="shared" si="173"/>
        <v>15.17387401</v>
      </c>
      <c r="GD216" s="75">
        <f t="shared" si="174"/>
        <v>1.685986002</v>
      </c>
      <c r="GE216" s="75">
        <f t="shared" si="175"/>
        <v>0</v>
      </c>
      <c r="GF216" s="75">
        <f t="shared" si="176"/>
        <v>0</v>
      </c>
      <c r="GG216" s="75">
        <f t="shared" si="177"/>
        <v>1.685986002</v>
      </c>
      <c r="GH216" s="78">
        <f t="shared" si="178"/>
        <v>-0.5</v>
      </c>
      <c r="GI216" s="78">
        <f t="shared" si="179"/>
        <v>-0.8660254038</v>
      </c>
      <c r="GJ216" s="78">
        <f t="shared" si="180"/>
        <v>-2.094395102</v>
      </c>
      <c r="GK216" s="78">
        <f t="shared" si="181"/>
        <v>1</v>
      </c>
      <c r="GL216" s="79">
        <f t="shared" si="182"/>
        <v>-0.5</v>
      </c>
      <c r="GM216" s="79">
        <f t="shared" si="183"/>
        <v>0.8660254038</v>
      </c>
      <c r="GN216" s="79">
        <f t="shared" si="184"/>
        <v>2.094395102</v>
      </c>
      <c r="GO216" s="79">
        <f t="shared" si="185"/>
        <v>1</v>
      </c>
      <c r="GP216" s="50">
        <f t="shared" si="186"/>
        <v>-2.094395102</v>
      </c>
      <c r="GQ216" s="50">
        <f t="shared" si="187"/>
        <v>0</v>
      </c>
      <c r="GR216" s="72">
        <f t="shared" si="188"/>
        <v>-2.094395102</v>
      </c>
      <c r="GS216" s="72">
        <f t="shared" si="189"/>
        <v>-2.094395102</v>
      </c>
      <c r="GT216" s="72">
        <f t="shared" si="190"/>
        <v>-2.094395102</v>
      </c>
      <c r="GU216" s="73">
        <f t="shared" si="191"/>
        <v>1</v>
      </c>
      <c r="GV216" s="73">
        <f t="shared" si="192"/>
        <v>0.7787273397</v>
      </c>
      <c r="GW216" s="74">
        <f t="shared" si="193"/>
        <v>0.7787273397</v>
      </c>
      <c r="GX216" s="75">
        <f t="shared" si="194"/>
        <v>-0.3893636699</v>
      </c>
      <c r="GY216" s="75">
        <f t="shared" si="195"/>
        <v>-0.6743976588</v>
      </c>
      <c r="GZ216" s="75">
        <f t="shared" si="196"/>
        <v>-2.094395102</v>
      </c>
      <c r="HA216" s="75">
        <f t="shared" si="197"/>
        <v>0.7787273397</v>
      </c>
      <c r="HB216" s="50">
        <f t="shared" si="198"/>
        <v>2.094395102</v>
      </c>
      <c r="HC216" s="50">
        <f t="shared" si="199"/>
        <v>0</v>
      </c>
      <c r="HD216" s="72">
        <f t="shared" si="200"/>
        <v>2.094395102</v>
      </c>
      <c r="HE216" s="72">
        <f t="shared" si="201"/>
        <v>2.094395102</v>
      </c>
      <c r="HF216" s="72">
        <f t="shared" si="202"/>
        <v>2.094395102</v>
      </c>
      <c r="HG216" s="73">
        <f t="shared" si="203"/>
        <v>1</v>
      </c>
      <c r="HH216" s="73">
        <f t="shared" si="204"/>
        <v>1.685986002</v>
      </c>
      <c r="HI216" s="74">
        <f t="shared" si="205"/>
        <v>1.685986002</v>
      </c>
      <c r="HJ216" s="75">
        <f t="shared" si="206"/>
        <v>-0.8429930008</v>
      </c>
      <c r="HK216" s="75">
        <f t="shared" si="207"/>
        <v>1.460106708</v>
      </c>
      <c r="HL216" s="75">
        <f t="shared" si="208"/>
        <v>2.094395102</v>
      </c>
      <c r="HM216" s="75">
        <f t="shared" si="209"/>
        <v>1.685986002</v>
      </c>
      <c r="HN216" s="50">
        <f t="shared" si="210"/>
        <v>2.094395102</v>
      </c>
      <c r="HO216" s="50">
        <f t="shared" si="211"/>
        <v>0</v>
      </c>
      <c r="HP216" s="72">
        <f t="shared" si="212"/>
        <v>2.094395102</v>
      </c>
      <c r="HQ216" s="72">
        <f t="shared" si="213"/>
        <v>2.094395102</v>
      </c>
      <c r="HR216" s="72">
        <f t="shared" si="214"/>
        <v>2.094395102</v>
      </c>
      <c r="HS216" s="73">
        <f t="shared" si="215"/>
        <v>1</v>
      </c>
      <c r="HT216" s="73">
        <f t="shared" si="216"/>
        <v>0.7787273397</v>
      </c>
      <c r="HU216" s="74">
        <f t="shared" si="217"/>
        <v>0.7787273397</v>
      </c>
      <c r="HV216" s="75">
        <f t="shared" si="218"/>
        <v>-0.3893636699</v>
      </c>
      <c r="HW216" s="75">
        <f t="shared" si="219"/>
        <v>0.6743976588</v>
      </c>
      <c r="HX216" s="75">
        <f t="shared" si="220"/>
        <v>2.094395102</v>
      </c>
      <c r="HY216" s="75">
        <f t="shared" si="221"/>
        <v>0.7787273397</v>
      </c>
      <c r="HZ216" s="50">
        <f t="shared" si="222"/>
        <v>-2.094395102</v>
      </c>
      <c r="IA216" s="50">
        <f t="shared" si="223"/>
        <v>0</v>
      </c>
      <c r="IB216" s="72">
        <f t="shared" si="224"/>
        <v>-2.094395102</v>
      </c>
      <c r="IC216" s="72">
        <f t="shared" si="225"/>
        <v>-2.094395102</v>
      </c>
      <c r="ID216" s="72">
        <f t="shared" si="226"/>
        <v>-2.094395102</v>
      </c>
      <c r="IE216" s="73">
        <f t="shared" si="227"/>
        <v>1</v>
      </c>
      <c r="IF216" s="73">
        <f t="shared" si="228"/>
        <v>1.685986002</v>
      </c>
      <c r="IG216" s="74">
        <f t="shared" si="229"/>
        <v>1.685986002</v>
      </c>
      <c r="IH216" s="75">
        <f t="shared" si="230"/>
        <v>-0.8429930008</v>
      </c>
      <c r="II216" s="75">
        <f t="shared" si="231"/>
        <v>-1.460106708</v>
      </c>
      <c r="IJ216" s="75">
        <f t="shared" si="232"/>
        <v>-2.094395102</v>
      </c>
      <c r="IK216" s="75">
        <f t="shared" si="233"/>
        <v>1.685986002</v>
      </c>
    </row>
    <row r="217" ht="12.75" customHeight="1">
      <c r="A217" s="80">
        <f>'Cubic Input'!P221</f>
        <v>0.1421007032</v>
      </c>
      <c r="B217" s="80">
        <f>'Cubic Input'!Q221</f>
        <v>-0.2831917005</v>
      </c>
      <c r="C217" s="80">
        <f>'Cubic Input'!R221</f>
        <v>0.889365005</v>
      </c>
      <c r="D217" s="80">
        <f>'Cubic Input'!S221</f>
        <v>0.03258507501</v>
      </c>
      <c r="E217" s="80">
        <f t="shared" ref="E217:H217" si="3642">0</f>
        <v>0</v>
      </c>
      <c r="F217" s="80">
        <f t="shared" si="3642"/>
        <v>0</v>
      </c>
      <c r="G217" s="80">
        <f t="shared" si="3642"/>
        <v>0</v>
      </c>
      <c r="H217" s="81">
        <f t="shared" si="3642"/>
        <v>0</v>
      </c>
      <c r="I217" s="65">
        <f>'Cubic Input'!M221</f>
        <v>-0.03852727041</v>
      </c>
      <c r="J217" s="66">
        <f t="shared" si="27"/>
        <v>-0.03621341687</v>
      </c>
      <c r="K217" s="66">
        <f t="shared" si="28"/>
        <v>1.014553926</v>
      </c>
      <c r="L217" s="67">
        <f t="shared" si="29"/>
        <v>-0.03621341687</v>
      </c>
      <c r="M217" s="67">
        <f t="shared" si="30"/>
        <v>0</v>
      </c>
      <c r="N217" s="68">
        <f t="shared" si="31"/>
        <v>1.014553926</v>
      </c>
      <c r="O217" s="68">
        <f t="shared" si="32"/>
        <v>-2.302793211</v>
      </c>
      <c r="P217" s="69">
        <f t="shared" si="33"/>
        <v>1.014553926</v>
      </c>
      <c r="Q217" s="69">
        <f t="shared" si="34"/>
        <v>2.302793211</v>
      </c>
      <c r="R217" s="70">
        <f t="shared" ref="R217:U217" si="3643">ATAN2(A217,E217)</f>
        <v>0</v>
      </c>
      <c r="S217" s="70">
        <f t="shared" si="3643"/>
        <v>3.141592654</v>
      </c>
      <c r="T217" s="70">
        <f t="shared" si="3643"/>
        <v>0</v>
      </c>
      <c r="U217" s="70">
        <f t="shared" si="3643"/>
        <v>0</v>
      </c>
      <c r="V217" s="70">
        <f t="shared" ref="V217:Y217" si="3644">SQRT(POWER(A217,2)+POWER(E217,2))</f>
        <v>0.1421007032</v>
      </c>
      <c r="W217" s="70">
        <f t="shared" si="3644"/>
        <v>0.2831917005</v>
      </c>
      <c r="X217" s="70">
        <f t="shared" si="3644"/>
        <v>0.889365005</v>
      </c>
      <c r="Y217" s="70">
        <f t="shared" si="3644"/>
        <v>0.03258507501</v>
      </c>
      <c r="Z217" s="71">
        <f t="shared" ref="Z217:AC217" si="3645">R217-$R217</f>
        <v>0</v>
      </c>
      <c r="AA217" s="71">
        <f t="shared" si="3645"/>
        <v>3.141592654</v>
      </c>
      <c r="AB217" s="71">
        <f t="shared" si="3645"/>
        <v>0</v>
      </c>
      <c r="AC217" s="71">
        <f t="shared" si="3645"/>
        <v>0</v>
      </c>
      <c r="AD217" s="71">
        <f t="shared" ref="AD217:AG217" si="3646">V217/$V217</f>
        <v>1</v>
      </c>
      <c r="AE217" s="71">
        <f t="shared" si="3646"/>
        <v>1.992894435</v>
      </c>
      <c r="AF217" s="71">
        <f t="shared" si="3646"/>
        <v>6.258695315</v>
      </c>
      <c r="AG217" s="71">
        <f t="shared" si="3646"/>
        <v>0.229309738</v>
      </c>
      <c r="AH217" s="80">
        <f t="shared" ref="AH217:AK217" si="3647">AD217*COS(Z217)</f>
        <v>1</v>
      </c>
      <c r="AI217" s="80">
        <f t="shared" si="3647"/>
        <v>-1.992894435</v>
      </c>
      <c r="AJ217" s="80">
        <f t="shared" si="3647"/>
        <v>6.258695315</v>
      </c>
      <c r="AK217" s="80">
        <f t="shared" si="3647"/>
        <v>0.229309738</v>
      </c>
      <c r="AL217" s="80">
        <f t="shared" ref="AL217:AO217" si="3648">AD217*SIN(Z217)</f>
        <v>0</v>
      </c>
      <c r="AM217" s="80">
        <f t="shared" si="3648"/>
        <v>0</v>
      </c>
      <c r="AN217" s="80">
        <f t="shared" si="3648"/>
        <v>0</v>
      </c>
      <c r="AO217" s="80">
        <f t="shared" si="3648"/>
        <v>0</v>
      </c>
      <c r="AP217" s="50">
        <f t="shared" si="41"/>
        <v>9.424777961</v>
      </c>
      <c r="AQ217" s="72">
        <f t="shared" si="42"/>
        <v>9.424777961</v>
      </c>
      <c r="AR217" s="72">
        <f t="shared" si="43"/>
        <v>3.141592654</v>
      </c>
      <c r="AS217" s="72">
        <f t="shared" si="44"/>
        <v>3.141592654</v>
      </c>
      <c r="AT217" s="73">
        <f t="shared" si="45"/>
        <v>7.915035797</v>
      </c>
      <c r="AU217" s="74">
        <f t="shared" si="46"/>
        <v>7.915035797</v>
      </c>
      <c r="AV217" s="75">
        <f t="shared" si="47"/>
        <v>15.83007159</v>
      </c>
      <c r="AW217" s="75">
        <f t="shared" si="48"/>
        <v>0</v>
      </c>
      <c r="AX217" s="75">
        <f t="shared" si="49"/>
        <v>0</v>
      </c>
      <c r="AY217" s="75">
        <f t="shared" si="50"/>
        <v>15.83007159</v>
      </c>
      <c r="AZ217" s="50">
        <f t="shared" ref="AZ217:BA217" si="3649">AZ$1*AA217</f>
        <v>3.141592654</v>
      </c>
      <c r="BA217" s="50">
        <f t="shared" si="3649"/>
        <v>0</v>
      </c>
      <c r="BB217" s="72">
        <f t="shared" si="52"/>
        <v>3.141592654</v>
      </c>
      <c r="BC217" s="72">
        <f t="shared" si="53"/>
        <v>3.141592654</v>
      </c>
      <c r="BD217" s="72">
        <f t="shared" si="54"/>
        <v>3.141592654</v>
      </c>
      <c r="BE217" s="73">
        <f t="shared" ref="BE217:BF217" si="3650">POWER(AE217,BE$1)</f>
        <v>1.992894435</v>
      </c>
      <c r="BF217" s="73">
        <f t="shared" si="3650"/>
        <v>6.258695315</v>
      </c>
      <c r="BG217" s="74">
        <f t="shared" si="56"/>
        <v>12.47291906</v>
      </c>
      <c r="BH217" s="75">
        <f t="shared" si="57"/>
        <v>-112.2562716</v>
      </c>
      <c r="BI217" s="75">
        <f t="shared" si="58"/>
        <v>0</v>
      </c>
      <c r="BJ217" s="75">
        <f t="shared" si="59"/>
        <v>3.141592654</v>
      </c>
      <c r="BK217" s="75">
        <f t="shared" si="60"/>
        <v>112.2562716</v>
      </c>
      <c r="BL217" s="50">
        <f t="shared" si="61"/>
        <v>0</v>
      </c>
      <c r="BM217" s="72">
        <f t="shared" si="62"/>
        <v>0</v>
      </c>
      <c r="BN217" s="72">
        <f t="shared" si="63"/>
        <v>0</v>
      </c>
      <c r="BO217" s="72">
        <f t="shared" si="64"/>
        <v>0</v>
      </c>
      <c r="BP217" s="73">
        <f t="shared" si="65"/>
        <v>0.229309738</v>
      </c>
      <c r="BQ217" s="74">
        <f t="shared" si="66"/>
        <v>0.229309738</v>
      </c>
      <c r="BR217" s="75">
        <f t="shared" si="67"/>
        <v>-6.191362925</v>
      </c>
      <c r="BS217" s="75">
        <f t="shared" si="68"/>
        <v>0</v>
      </c>
      <c r="BT217" s="75">
        <f t="shared" si="69"/>
        <v>3.141592654</v>
      </c>
      <c r="BU217" s="75">
        <f t="shared" si="70"/>
        <v>6.191362925</v>
      </c>
      <c r="BV217" s="76">
        <f t="shared" ref="BV217:BW217" si="3651">AV217+BH217+BR217</f>
        <v>-102.6175629</v>
      </c>
      <c r="BW217" s="76">
        <f t="shared" si="3651"/>
        <v>0</v>
      </c>
      <c r="BX217" s="76">
        <f t="shared" si="72"/>
        <v>3.141592654</v>
      </c>
      <c r="BY217" s="77">
        <f t="shared" si="73"/>
        <v>102.6175629</v>
      </c>
      <c r="BZ217" s="50">
        <f t="shared" ref="BZ217:CA217" si="3652">BZ$1*AA217</f>
        <v>6.283185307</v>
      </c>
      <c r="CA217" s="50">
        <f t="shared" si="3652"/>
        <v>0</v>
      </c>
      <c r="CB217" s="72">
        <f t="shared" si="75"/>
        <v>6.283185307</v>
      </c>
      <c r="CC217" s="72">
        <f t="shared" si="76"/>
        <v>0</v>
      </c>
      <c r="CD217" s="72">
        <f t="shared" si="77"/>
        <v>0</v>
      </c>
      <c r="CE217" s="73">
        <f t="shared" ref="CE217:CF217" si="3653">POWER(AE217,CE$1)</f>
        <v>3.97162823</v>
      </c>
      <c r="CF217" s="73">
        <f t="shared" si="3653"/>
        <v>39.17126704</v>
      </c>
      <c r="CG217" s="74">
        <f t="shared" si="79"/>
        <v>155.57371</v>
      </c>
      <c r="CH217" s="75">
        <f t="shared" si="80"/>
        <v>-155.57371</v>
      </c>
      <c r="CI217" s="75">
        <f t="shared" si="81"/>
        <v>0</v>
      </c>
      <c r="CJ217" s="75">
        <f t="shared" si="82"/>
        <v>3.141592654</v>
      </c>
      <c r="CK217" s="75">
        <f t="shared" si="83"/>
        <v>155.57371</v>
      </c>
      <c r="CL217" s="50">
        <f t="shared" si="84"/>
        <v>0</v>
      </c>
      <c r="CM217" s="72">
        <f t="shared" si="85"/>
        <v>0</v>
      </c>
      <c r="CN217" s="72">
        <f t="shared" si="86"/>
        <v>0</v>
      </c>
      <c r="CO217" s="72">
        <f t="shared" si="87"/>
        <v>0</v>
      </c>
      <c r="CP217" s="73">
        <f t="shared" si="88"/>
        <v>245.1610255</v>
      </c>
      <c r="CQ217" s="74">
        <f t="shared" si="89"/>
        <v>245.1610255</v>
      </c>
      <c r="CR217" s="75">
        <f t="shared" si="90"/>
        <v>980.644102</v>
      </c>
      <c r="CS217" s="75">
        <f t="shared" si="91"/>
        <v>0</v>
      </c>
      <c r="CT217" s="75">
        <f t="shared" si="92"/>
        <v>0</v>
      </c>
      <c r="CU217" s="75">
        <f t="shared" si="93"/>
        <v>980.644102</v>
      </c>
      <c r="CV217" s="50">
        <f t="shared" si="94"/>
        <v>9.424777961</v>
      </c>
      <c r="CW217" s="50">
        <f t="shared" si="95"/>
        <v>0</v>
      </c>
      <c r="CX217" s="72">
        <f t="shared" si="96"/>
        <v>9.424777961</v>
      </c>
      <c r="CY217" s="72">
        <f t="shared" si="97"/>
        <v>3.141592654</v>
      </c>
      <c r="CZ217" s="72">
        <f t="shared" si="98"/>
        <v>3.141592654</v>
      </c>
      <c r="DA217" s="73">
        <f t="shared" si="99"/>
        <v>7.915035797</v>
      </c>
      <c r="DB217" s="73">
        <f t="shared" si="100"/>
        <v>0.229309738</v>
      </c>
      <c r="DC217" s="74">
        <f t="shared" si="101"/>
        <v>1.814994785</v>
      </c>
      <c r="DD217" s="75">
        <f t="shared" si="102"/>
        <v>-7.259979139</v>
      </c>
      <c r="DE217" s="75">
        <f t="shared" si="103"/>
        <v>0</v>
      </c>
      <c r="DF217" s="75">
        <f t="shared" si="104"/>
        <v>3.141592654</v>
      </c>
      <c r="DG217" s="75">
        <f t="shared" si="105"/>
        <v>7.259979139</v>
      </c>
      <c r="DH217" s="50">
        <f t="shared" ref="DH217:DJ217" si="3654">DH$1*AA217</f>
        <v>3.141592654</v>
      </c>
      <c r="DI217" s="50">
        <f t="shared" si="3654"/>
        <v>0</v>
      </c>
      <c r="DJ217" s="50">
        <f t="shared" si="3654"/>
        <v>0</v>
      </c>
      <c r="DK217" s="72">
        <f t="shared" si="107"/>
        <v>3.141592654</v>
      </c>
      <c r="DL217" s="72">
        <f t="shared" si="108"/>
        <v>3.141592654</v>
      </c>
      <c r="DM217" s="72">
        <f t="shared" si="109"/>
        <v>3.141592654</v>
      </c>
      <c r="DN217" s="73">
        <f t="shared" ref="DN217:DP217" si="3655">POWER(AE217,DN$1)</f>
        <v>1.992894435</v>
      </c>
      <c r="DO217" s="73">
        <f t="shared" si="3655"/>
        <v>6.258695315</v>
      </c>
      <c r="DP217" s="73">
        <f t="shared" si="3655"/>
        <v>0.229309738</v>
      </c>
      <c r="DQ217" s="74">
        <f t="shared" si="111"/>
        <v>2.860161802</v>
      </c>
      <c r="DR217" s="75">
        <f t="shared" si="112"/>
        <v>51.48291244</v>
      </c>
      <c r="DS217" s="75">
        <f t="shared" si="113"/>
        <v>0</v>
      </c>
      <c r="DT217" s="75">
        <f t="shared" si="114"/>
        <v>0</v>
      </c>
      <c r="DU217" s="75">
        <f t="shared" si="115"/>
        <v>51.48291244</v>
      </c>
      <c r="DV217" s="50">
        <f t="shared" si="116"/>
        <v>0</v>
      </c>
      <c r="DW217" s="72">
        <f t="shared" si="117"/>
        <v>0</v>
      </c>
      <c r="DX217" s="72">
        <f t="shared" si="118"/>
        <v>0</v>
      </c>
      <c r="DY217" s="72">
        <f t="shared" si="119"/>
        <v>0</v>
      </c>
      <c r="DZ217" s="73">
        <f t="shared" si="120"/>
        <v>0.05258295593</v>
      </c>
      <c r="EA217" s="74">
        <f t="shared" si="121"/>
        <v>0.05258295593</v>
      </c>
      <c r="EB217" s="75">
        <f t="shared" si="122"/>
        <v>1.41973981</v>
      </c>
      <c r="EC217" s="75">
        <f t="shared" si="123"/>
        <v>0</v>
      </c>
      <c r="ED217" s="75">
        <f t="shared" si="124"/>
        <v>0</v>
      </c>
      <c r="EE217" s="75">
        <f t="shared" si="125"/>
        <v>1.41973981</v>
      </c>
      <c r="EF217" s="76">
        <f t="shared" ref="EF217:EG217" si="3656">CH217+CR217+DD217+DR217+EB217</f>
        <v>870.7130651</v>
      </c>
      <c r="EG217" s="76">
        <f t="shared" si="3656"/>
        <v>0</v>
      </c>
      <c r="EH217" s="76">
        <f t="shared" si="127"/>
        <v>0</v>
      </c>
      <c r="EI217" s="77">
        <f t="shared" si="128"/>
        <v>870.7130651</v>
      </c>
      <c r="EJ217" s="50">
        <f t="shared" si="129"/>
        <v>0</v>
      </c>
      <c r="EK217" s="72">
        <f t="shared" si="130"/>
        <v>0</v>
      </c>
      <c r="EL217" s="72">
        <f t="shared" si="131"/>
        <v>0</v>
      </c>
      <c r="EM217" s="72">
        <f t="shared" si="132"/>
        <v>0</v>
      </c>
      <c r="EN217" s="73">
        <f t="shared" si="133"/>
        <v>29.50784752</v>
      </c>
      <c r="EO217" s="74">
        <f t="shared" si="134"/>
        <v>29.50784752</v>
      </c>
      <c r="EP217" s="75">
        <f t="shared" si="135"/>
        <v>153.3272734</v>
      </c>
      <c r="EQ217" s="75">
        <f t="shared" si="136"/>
        <v>0</v>
      </c>
      <c r="ER217" s="75">
        <f t="shared" si="137"/>
        <v>0</v>
      </c>
      <c r="ES217" s="75">
        <f t="shared" si="138"/>
        <v>153.3272734</v>
      </c>
      <c r="ET217" s="76">
        <f t="shared" ref="ET217:EU217" si="3657">BV217+EP217</f>
        <v>50.70971046</v>
      </c>
      <c r="EU217" s="76">
        <f t="shared" si="3657"/>
        <v>0</v>
      </c>
      <c r="EV217" s="76">
        <f t="shared" si="140"/>
        <v>0</v>
      </c>
      <c r="EW217" s="77">
        <f t="shared" si="141"/>
        <v>50.70971046</v>
      </c>
      <c r="EX217" s="50">
        <f t="shared" si="142"/>
        <v>0</v>
      </c>
      <c r="EY217" s="72">
        <f t="shared" si="143"/>
        <v>0</v>
      </c>
      <c r="EZ217" s="72">
        <f t="shared" si="144"/>
        <v>0</v>
      </c>
      <c r="FA217" s="72">
        <f t="shared" si="145"/>
        <v>0</v>
      </c>
      <c r="FB217" s="73">
        <f t="shared" si="146"/>
        <v>3.70138031</v>
      </c>
      <c r="FC217" s="74">
        <f t="shared" si="147"/>
        <v>3.70138031</v>
      </c>
      <c r="FD217" s="75">
        <f t="shared" si="148"/>
        <v>0.9792624995</v>
      </c>
      <c r="FE217" s="75">
        <f t="shared" si="149"/>
        <v>0</v>
      </c>
      <c r="FF217" s="75">
        <f t="shared" si="150"/>
        <v>0</v>
      </c>
      <c r="FG217" s="75">
        <f t="shared" si="151"/>
        <v>0.9792624995</v>
      </c>
      <c r="FH217" s="50">
        <f t="shared" si="152"/>
        <v>6.283185307</v>
      </c>
      <c r="FI217" s="72">
        <f t="shared" si="153"/>
        <v>6.283185307</v>
      </c>
      <c r="FJ217" s="72">
        <f t="shared" si="154"/>
        <v>0</v>
      </c>
      <c r="FK217" s="72">
        <f t="shared" si="155"/>
        <v>0</v>
      </c>
      <c r="FL217" s="73">
        <f t="shared" si="156"/>
        <v>3.97162823</v>
      </c>
      <c r="FM217" s="74">
        <f t="shared" si="157"/>
        <v>3.97162823</v>
      </c>
      <c r="FN217" s="75">
        <f t="shared" si="158"/>
        <v>-3.97162823</v>
      </c>
      <c r="FO217" s="75">
        <f t="shared" si="159"/>
        <v>0</v>
      </c>
      <c r="FP217" s="75">
        <f t="shared" si="160"/>
        <v>3.141592654</v>
      </c>
      <c r="FQ217" s="75">
        <f t="shared" si="161"/>
        <v>3.97162823</v>
      </c>
      <c r="FR217" s="76">
        <f t="shared" si="162"/>
        <v>14.80445771</v>
      </c>
      <c r="FS217" s="76">
        <f t="shared" si="163"/>
        <v>0</v>
      </c>
      <c r="FT217" s="76">
        <f t="shared" si="164"/>
        <v>0</v>
      </c>
      <c r="FU217" s="77">
        <f t="shared" si="165"/>
        <v>14.80445771</v>
      </c>
      <c r="FV217" s="50">
        <f t="shared" si="166"/>
        <v>0</v>
      </c>
      <c r="FW217" s="50">
        <f t="shared" si="167"/>
        <v>0</v>
      </c>
      <c r="FX217" s="72">
        <f t="shared" si="168"/>
        <v>0</v>
      </c>
      <c r="FY217" s="72">
        <f t="shared" si="169"/>
        <v>0</v>
      </c>
      <c r="FZ217" s="72">
        <f t="shared" si="170"/>
        <v>0</v>
      </c>
      <c r="GA217" s="73">
        <f t="shared" si="171"/>
        <v>14.80445771</v>
      </c>
      <c r="GB217" s="73">
        <f t="shared" si="172"/>
        <v>1.021176651</v>
      </c>
      <c r="GC217" s="74">
        <f t="shared" si="173"/>
        <v>15.11796655</v>
      </c>
      <c r="GD217" s="75">
        <f t="shared" si="174"/>
        <v>1.679774061</v>
      </c>
      <c r="GE217" s="75">
        <f t="shared" si="175"/>
        <v>0</v>
      </c>
      <c r="GF217" s="75">
        <f t="shared" si="176"/>
        <v>0</v>
      </c>
      <c r="GG217" s="75">
        <f t="shared" si="177"/>
        <v>1.679774061</v>
      </c>
      <c r="GH217" s="78">
        <f t="shared" si="178"/>
        <v>-0.5</v>
      </c>
      <c r="GI217" s="78">
        <f t="shared" si="179"/>
        <v>-0.8660254038</v>
      </c>
      <c r="GJ217" s="78">
        <f t="shared" si="180"/>
        <v>-2.094395102</v>
      </c>
      <c r="GK217" s="78">
        <f t="shared" si="181"/>
        <v>1</v>
      </c>
      <c r="GL217" s="79">
        <f t="shared" si="182"/>
        <v>-0.5</v>
      </c>
      <c r="GM217" s="79">
        <f t="shared" si="183"/>
        <v>0.8660254038</v>
      </c>
      <c r="GN217" s="79">
        <f t="shared" si="184"/>
        <v>2.094395102</v>
      </c>
      <c r="GO217" s="79">
        <f t="shared" si="185"/>
        <v>1</v>
      </c>
      <c r="GP217" s="50">
        <f t="shared" si="186"/>
        <v>-2.094395102</v>
      </c>
      <c r="GQ217" s="50">
        <f t="shared" si="187"/>
        <v>0</v>
      </c>
      <c r="GR217" s="72">
        <f t="shared" si="188"/>
        <v>-2.094395102</v>
      </c>
      <c r="GS217" s="72">
        <f t="shared" si="189"/>
        <v>-2.094395102</v>
      </c>
      <c r="GT217" s="72">
        <f t="shared" si="190"/>
        <v>-2.094395102</v>
      </c>
      <c r="GU217" s="73">
        <f t="shared" si="191"/>
        <v>1</v>
      </c>
      <c r="GV217" s="73">
        <f t="shared" si="192"/>
        <v>0.9792624995</v>
      </c>
      <c r="GW217" s="74">
        <f t="shared" si="193"/>
        <v>0.9792624995</v>
      </c>
      <c r="GX217" s="75">
        <f t="shared" si="194"/>
        <v>-0.4896312498</v>
      </c>
      <c r="GY217" s="75">
        <f t="shared" si="195"/>
        <v>-0.8480662016</v>
      </c>
      <c r="GZ217" s="75">
        <f t="shared" si="196"/>
        <v>-2.094395102</v>
      </c>
      <c r="HA217" s="75">
        <f t="shared" si="197"/>
        <v>0.9792624995</v>
      </c>
      <c r="HB217" s="50">
        <f t="shared" si="198"/>
        <v>2.094395102</v>
      </c>
      <c r="HC217" s="50">
        <f t="shared" si="199"/>
        <v>0</v>
      </c>
      <c r="HD217" s="72">
        <f t="shared" si="200"/>
        <v>2.094395102</v>
      </c>
      <c r="HE217" s="72">
        <f t="shared" si="201"/>
        <v>2.094395102</v>
      </c>
      <c r="HF217" s="72">
        <f t="shared" si="202"/>
        <v>2.094395102</v>
      </c>
      <c r="HG217" s="73">
        <f t="shared" si="203"/>
        <v>1</v>
      </c>
      <c r="HH217" s="73">
        <f t="shared" si="204"/>
        <v>1.679774061</v>
      </c>
      <c r="HI217" s="74">
        <f t="shared" si="205"/>
        <v>1.679774061</v>
      </c>
      <c r="HJ217" s="75">
        <f t="shared" si="206"/>
        <v>-0.8398870307</v>
      </c>
      <c r="HK217" s="75">
        <f t="shared" si="207"/>
        <v>1.45472701</v>
      </c>
      <c r="HL217" s="75">
        <f t="shared" si="208"/>
        <v>2.094395102</v>
      </c>
      <c r="HM217" s="75">
        <f t="shared" si="209"/>
        <v>1.679774061</v>
      </c>
      <c r="HN217" s="50">
        <f t="shared" si="210"/>
        <v>2.094395102</v>
      </c>
      <c r="HO217" s="50">
        <f t="shared" si="211"/>
        <v>0</v>
      </c>
      <c r="HP217" s="72">
        <f t="shared" si="212"/>
        <v>2.094395102</v>
      </c>
      <c r="HQ217" s="72">
        <f t="shared" si="213"/>
        <v>2.094395102</v>
      </c>
      <c r="HR217" s="72">
        <f t="shared" si="214"/>
        <v>2.094395102</v>
      </c>
      <c r="HS217" s="73">
        <f t="shared" si="215"/>
        <v>1</v>
      </c>
      <c r="HT217" s="73">
        <f t="shared" si="216"/>
        <v>0.9792624995</v>
      </c>
      <c r="HU217" s="74">
        <f t="shared" si="217"/>
        <v>0.9792624995</v>
      </c>
      <c r="HV217" s="75">
        <f t="shared" si="218"/>
        <v>-0.4896312498</v>
      </c>
      <c r="HW217" s="75">
        <f t="shared" si="219"/>
        <v>0.8480662016</v>
      </c>
      <c r="HX217" s="75">
        <f t="shared" si="220"/>
        <v>2.094395102</v>
      </c>
      <c r="HY217" s="75">
        <f t="shared" si="221"/>
        <v>0.9792624995</v>
      </c>
      <c r="HZ217" s="50">
        <f t="shared" si="222"/>
        <v>-2.094395102</v>
      </c>
      <c r="IA217" s="50">
        <f t="shared" si="223"/>
        <v>0</v>
      </c>
      <c r="IB217" s="72">
        <f t="shared" si="224"/>
        <v>-2.094395102</v>
      </c>
      <c r="IC217" s="72">
        <f t="shared" si="225"/>
        <v>-2.094395102</v>
      </c>
      <c r="ID217" s="72">
        <f t="shared" si="226"/>
        <v>-2.094395102</v>
      </c>
      <c r="IE217" s="73">
        <f t="shared" si="227"/>
        <v>1</v>
      </c>
      <c r="IF217" s="73">
        <f t="shared" si="228"/>
        <v>1.679774061</v>
      </c>
      <c r="IG217" s="74">
        <f t="shared" si="229"/>
        <v>1.679774061</v>
      </c>
      <c r="IH217" s="75">
        <f t="shared" si="230"/>
        <v>-0.8398870307</v>
      </c>
      <c r="II217" s="75">
        <f t="shared" si="231"/>
        <v>-1.45472701</v>
      </c>
      <c r="IJ217" s="75">
        <f t="shared" si="232"/>
        <v>-2.094395102</v>
      </c>
      <c r="IK217" s="75">
        <f t="shared" si="233"/>
        <v>1.679774061</v>
      </c>
    </row>
    <row r="218" ht="12.75" customHeight="1">
      <c r="A218" s="80">
        <f>'Cubic Input'!P222</f>
        <v>0.1421007032</v>
      </c>
      <c r="B218" s="80">
        <f>'Cubic Input'!Q222</f>
        <v>-0.2761860075</v>
      </c>
      <c r="C218" s="80">
        <f>'Cubic Input'!R222</f>
        <v>0.883143712</v>
      </c>
      <c r="D218" s="80">
        <f>'Cubic Input'!S222</f>
        <v>-0.01411395381</v>
      </c>
      <c r="E218" s="80">
        <f t="shared" ref="E218:H218" si="3658">0</f>
        <v>0</v>
      </c>
      <c r="F218" s="80">
        <f t="shared" si="3658"/>
        <v>0</v>
      </c>
      <c r="G218" s="80">
        <f t="shared" si="3658"/>
        <v>0</v>
      </c>
      <c r="H218" s="81">
        <f t="shared" si="3658"/>
        <v>0</v>
      </c>
      <c r="I218" s="65">
        <f>'Cubic Input'!M222</f>
        <v>0.01096767908</v>
      </c>
      <c r="J218" s="66">
        <f t="shared" si="27"/>
        <v>0.01606150057</v>
      </c>
      <c r="K218" s="66">
        <f t="shared" si="28"/>
        <v>0.9637660157</v>
      </c>
      <c r="L218" s="67">
        <f t="shared" si="29"/>
        <v>0.01606150057</v>
      </c>
      <c r="M218" s="67">
        <f t="shared" si="30"/>
        <v>0</v>
      </c>
      <c r="N218" s="68">
        <f t="shared" si="31"/>
        <v>0.9637660157</v>
      </c>
      <c r="O218" s="68">
        <f t="shared" si="32"/>
        <v>-2.292402768</v>
      </c>
      <c r="P218" s="69">
        <f t="shared" si="33"/>
        <v>0.9637660157</v>
      </c>
      <c r="Q218" s="69">
        <f t="shared" si="34"/>
        <v>2.292402768</v>
      </c>
      <c r="R218" s="70">
        <f t="shared" ref="R218:U218" si="3659">ATAN2(A218,E218)</f>
        <v>0</v>
      </c>
      <c r="S218" s="70">
        <f t="shared" si="3659"/>
        <v>3.141592654</v>
      </c>
      <c r="T218" s="70">
        <f t="shared" si="3659"/>
        <v>0</v>
      </c>
      <c r="U218" s="70">
        <f t="shared" si="3659"/>
        <v>3.141592654</v>
      </c>
      <c r="V218" s="70">
        <f t="shared" ref="V218:Y218" si="3660">SQRT(POWER(A218,2)+POWER(E218,2))</f>
        <v>0.1421007032</v>
      </c>
      <c r="W218" s="70">
        <f t="shared" si="3660"/>
        <v>0.2761860075</v>
      </c>
      <c r="X218" s="70">
        <f t="shared" si="3660"/>
        <v>0.883143712</v>
      </c>
      <c r="Y218" s="70">
        <f t="shared" si="3660"/>
        <v>0.01411395381</v>
      </c>
      <c r="Z218" s="71">
        <f t="shared" ref="Z218:AC218" si="3661">R218-$R218</f>
        <v>0</v>
      </c>
      <c r="AA218" s="71">
        <f t="shared" si="3661"/>
        <v>3.141592654</v>
      </c>
      <c r="AB218" s="71">
        <f t="shared" si="3661"/>
        <v>0</v>
      </c>
      <c r="AC218" s="71">
        <f t="shared" si="3661"/>
        <v>3.141592654</v>
      </c>
      <c r="AD218" s="71">
        <f t="shared" ref="AD218:AG218" si="3662">V218/$V218</f>
        <v>1</v>
      </c>
      <c r="AE218" s="71">
        <f t="shared" si="3662"/>
        <v>1.943593532</v>
      </c>
      <c r="AF218" s="71">
        <f t="shared" si="3662"/>
        <v>6.21491444</v>
      </c>
      <c r="AG218" s="71">
        <f t="shared" si="3662"/>
        <v>0.0993236029</v>
      </c>
      <c r="AH218" s="80">
        <f t="shared" ref="AH218:AK218" si="3663">AD218*COS(Z218)</f>
        <v>1</v>
      </c>
      <c r="AI218" s="80">
        <f t="shared" si="3663"/>
        <v>-1.943593532</v>
      </c>
      <c r="AJ218" s="80">
        <f t="shared" si="3663"/>
        <v>6.21491444</v>
      </c>
      <c r="AK218" s="80">
        <f t="shared" si="3663"/>
        <v>-0.0993236029</v>
      </c>
      <c r="AL218" s="80">
        <f t="shared" ref="AL218:AO218" si="3664">AD218*SIN(Z218)</f>
        <v>0</v>
      </c>
      <c r="AM218" s="80">
        <f t="shared" si="3664"/>
        <v>0</v>
      </c>
      <c r="AN218" s="80">
        <f t="shared" si="3664"/>
        <v>0</v>
      </c>
      <c r="AO218" s="80">
        <f t="shared" si="3664"/>
        <v>0</v>
      </c>
      <c r="AP218" s="50">
        <f t="shared" si="41"/>
        <v>9.424777961</v>
      </c>
      <c r="AQ218" s="72">
        <f t="shared" si="42"/>
        <v>9.424777961</v>
      </c>
      <c r="AR218" s="72">
        <f t="shared" si="43"/>
        <v>3.141592654</v>
      </c>
      <c r="AS218" s="72">
        <f t="shared" si="44"/>
        <v>3.141592654</v>
      </c>
      <c r="AT218" s="73">
        <f t="shared" si="45"/>
        <v>7.342033054</v>
      </c>
      <c r="AU218" s="74">
        <f t="shared" si="46"/>
        <v>7.342033054</v>
      </c>
      <c r="AV218" s="75">
        <f t="shared" si="47"/>
        <v>14.68406611</v>
      </c>
      <c r="AW218" s="75">
        <f t="shared" si="48"/>
        <v>0</v>
      </c>
      <c r="AX218" s="75">
        <f t="shared" si="49"/>
        <v>0</v>
      </c>
      <c r="AY218" s="75">
        <f t="shared" si="50"/>
        <v>14.68406611</v>
      </c>
      <c r="AZ218" s="50">
        <f t="shared" ref="AZ218:BA218" si="3665">AZ$1*AA218</f>
        <v>3.141592654</v>
      </c>
      <c r="BA218" s="50">
        <f t="shared" si="3665"/>
        <v>0</v>
      </c>
      <c r="BB218" s="72">
        <f t="shared" si="52"/>
        <v>3.141592654</v>
      </c>
      <c r="BC218" s="72">
        <f t="shared" si="53"/>
        <v>3.141592654</v>
      </c>
      <c r="BD218" s="72">
        <f t="shared" si="54"/>
        <v>3.141592654</v>
      </c>
      <c r="BE218" s="73">
        <f t="shared" ref="BE218:BF218" si="3666">POWER(AE218,BE$1)</f>
        <v>1.943593532</v>
      </c>
      <c r="BF218" s="73">
        <f t="shared" si="3666"/>
        <v>6.21491444</v>
      </c>
      <c r="BG218" s="74">
        <f t="shared" si="56"/>
        <v>12.07926751</v>
      </c>
      <c r="BH218" s="75">
        <f t="shared" si="57"/>
        <v>-108.7134076</v>
      </c>
      <c r="BI218" s="75">
        <f t="shared" si="58"/>
        <v>0</v>
      </c>
      <c r="BJ218" s="75">
        <f t="shared" si="59"/>
        <v>3.141592654</v>
      </c>
      <c r="BK218" s="75">
        <f t="shared" si="60"/>
        <v>108.7134076</v>
      </c>
      <c r="BL218" s="50">
        <f t="shared" si="61"/>
        <v>3.141592654</v>
      </c>
      <c r="BM218" s="72">
        <f t="shared" si="62"/>
        <v>3.141592654</v>
      </c>
      <c r="BN218" s="72">
        <f t="shared" si="63"/>
        <v>3.141592654</v>
      </c>
      <c r="BO218" s="72">
        <f t="shared" si="64"/>
        <v>3.141592654</v>
      </c>
      <c r="BP218" s="73">
        <f t="shared" si="65"/>
        <v>0.0993236029</v>
      </c>
      <c r="BQ218" s="74">
        <f t="shared" si="66"/>
        <v>0.0993236029</v>
      </c>
      <c r="BR218" s="75">
        <f t="shared" si="67"/>
        <v>2.681737278</v>
      </c>
      <c r="BS218" s="75">
        <f t="shared" si="68"/>
        <v>0</v>
      </c>
      <c r="BT218" s="75">
        <f t="shared" si="69"/>
        <v>0</v>
      </c>
      <c r="BU218" s="75">
        <f t="shared" si="70"/>
        <v>2.681737278</v>
      </c>
      <c r="BV218" s="76">
        <f t="shared" ref="BV218:BW218" si="3667">AV218+BH218+BR218</f>
        <v>-91.34760418</v>
      </c>
      <c r="BW218" s="76">
        <f t="shared" si="3667"/>
        <v>0</v>
      </c>
      <c r="BX218" s="76">
        <f t="shared" si="72"/>
        <v>3.141592654</v>
      </c>
      <c r="BY218" s="77">
        <f t="shared" si="73"/>
        <v>91.34760418</v>
      </c>
      <c r="BZ218" s="50">
        <f t="shared" ref="BZ218:CA218" si="3668">BZ$1*AA218</f>
        <v>6.283185307</v>
      </c>
      <c r="CA218" s="50">
        <f t="shared" si="3668"/>
        <v>0</v>
      </c>
      <c r="CB218" s="72">
        <f t="shared" si="75"/>
        <v>6.283185307</v>
      </c>
      <c r="CC218" s="72">
        <f t="shared" si="76"/>
        <v>0</v>
      </c>
      <c r="CD218" s="72">
        <f t="shared" si="77"/>
        <v>0</v>
      </c>
      <c r="CE218" s="73">
        <f t="shared" ref="CE218:CF218" si="3669">POWER(AE218,CE$1)</f>
        <v>3.777555818</v>
      </c>
      <c r="CF218" s="73">
        <f t="shared" si="3669"/>
        <v>38.6251615</v>
      </c>
      <c r="CG218" s="74">
        <f t="shared" si="79"/>
        <v>145.9087035</v>
      </c>
      <c r="CH218" s="75">
        <f t="shared" si="80"/>
        <v>-145.9087035</v>
      </c>
      <c r="CI218" s="75">
        <f t="shared" si="81"/>
        <v>0</v>
      </c>
      <c r="CJ218" s="75">
        <f t="shared" si="82"/>
        <v>3.141592654</v>
      </c>
      <c r="CK218" s="75">
        <f t="shared" si="83"/>
        <v>145.9087035</v>
      </c>
      <c r="CL218" s="50">
        <f t="shared" si="84"/>
        <v>0</v>
      </c>
      <c r="CM218" s="72">
        <f t="shared" si="85"/>
        <v>0</v>
      </c>
      <c r="CN218" s="72">
        <f t="shared" si="86"/>
        <v>0</v>
      </c>
      <c r="CO218" s="72">
        <f t="shared" si="87"/>
        <v>0</v>
      </c>
      <c r="CP218" s="73">
        <f t="shared" si="88"/>
        <v>240.0520739</v>
      </c>
      <c r="CQ218" s="74">
        <f t="shared" si="89"/>
        <v>240.0520739</v>
      </c>
      <c r="CR218" s="75">
        <f t="shared" si="90"/>
        <v>960.2082958</v>
      </c>
      <c r="CS218" s="75">
        <f t="shared" si="91"/>
        <v>0</v>
      </c>
      <c r="CT218" s="75">
        <f t="shared" si="92"/>
        <v>0</v>
      </c>
      <c r="CU218" s="75">
        <f t="shared" si="93"/>
        <v>960.2082958</v>
      </c>
      <c r="CV218" s="50">
        <f t="shared" si="94"/>
        <v>9.424777961</v>
      </c>
      <c r="CW218" s="50">
        <f t="shared" si="95"/>
        <v>3.141592654</v>
      </c>
      <c r="CX218" s="72">
        <f t="shared" si="96"/>
        <v>12.56637061</v>
      </c>
      <c r="CY218" s="72">
        <f t="shared" si="97"/>
        <v>0</v>
      </c>
      <c r="CZ218" s="72">
        <f t="shared" si="98"/>
        <v>0</v>
      </c>
      <c r="DA218" s="73">
        <f t="shared" si="99"/>
        <v>7.342033054</v>
      </c>
      <c r="DB218" s="73">
        <f t="shared" si="100"/>
        <v>0.0993236029</v>
      </c>
      <c r="DC218" s="74">
        <f t="shared" si="101"/>
        <v>0.7292371756</v>
      </c>
      <c r="DD218" s="75">
        <f t="shared" si="102"/>
        <v>2.916948702</v>
      </c>
      <c r="DE218" s="75">
        <f t="shared" si="103"/>
        <v>0</v>
      </c>
      <c r="DF218" s="75">
        <f t="shared" si="104"/>
        <v>0</v>
      </c>
      <c r="DG218" s="75">
        <f t="shared" si="105"/>
        <v>2.916948702</v>
      </c>
      <c r="DH218" s="50">
        <f t="shared" ref="DH218:DJ218" si="3670">DH$1*AA218</f>
        <v>3.141592654</v>
      </c>
      <c r="DI218" s="50">
        <f t="shared" si="3670"/>
        <v>0</v>
      </c>
      <c r="DJ218" s="50">
        <f t="shared" si="3670"/>
        <v>3.141592654</v>
      </c>
      <c r="DK218" s="72">
        <f t="shared" si="107"/>
        <v>6.283185307</v>
      </c>
      <c r="DL218" s="72">
        <f t="shared" si="108"/>
        <v>0</v>
      </c>
      <c r="DM218" s="72">
        <f t="shared" si="109"/>
        <v>0</v>
      </c>
      <c r="DN218" s="73">
        <f t="shared" ref="DN218:DP218" si="3671">POWER(AE218,DN$1)</f>
        <v>1.943593532</v>
      </c>
      <c r="DO218" s="73">
        <f t="shared" si="3671"/>
        <v>6.21491444</v>
      </c>
      <c r="DP218" s="73">
        <f t="shared" si="3671"/>
        <v>0.0993236029</v>
      </c>
      <c r="DQ218" s="74">
        <f t="shared" si="111"/>
        <v>1.199756369</v>
      </c>
      <c r="DR218" s="75">
        <f t="shared" si="112"/>
        <v>-21.59561465</v>
      </c>
      <c r="DS218" s="75">
        <f t="shared" si="113"/>
        <v>0</v>
      </c>
      <c r="DT218" s="75">
        <f t="shared" si="114"/>
        <v>3.141592654</v>
      </c>
      <c r="DU218" s="75">
        <f t="shared" si="115"/>
        <v>21.59561465</v>
      </c>
      <c r="DV218" s="50">
        <f t="shared" si="116"/>
        <v>6.283185307</v>
      </c>
      <c r="DW218" s="72">
        <f t="shared" si="117"/>
        <v>6.283185307</v>
      </c>
      <c r="DX218" s="72">
        <f t="shared" si="118"/>
        <v>0</v>
      </c>
      <c r="DY218" s="72">
        <f t="shared" si="119"/>
        <v>0</v>
      </c>
      <c r="DZ218" s="73">
        <f t="shared" si="120"/>
        <v>0.009865178093</v>
      </c>
      <c r="EA218" s="74">
        <f t="shared" si="121"/>
        <v>0.009865178093</v>
      </c>
      <c r="EB218" s="75">
        <f t="shared" si="122"/>
        <v>0.2663598085</v>
      </c>
      <c r="EC218" s="75">
        <f t="shared" si="123"/>
        <v>0</v>
      </c>
      <c r="ED218" s="75">
        <f t="shared" si="124"/>
        <v>0</v>
      </c>
      <c r="EE218" s="75">
        <f t="shared" si="125"/>
        <v>0.2663598085</v>
      </c>
      <c r="EF218" s="76">
        <f t="shared" ref="EF218:EG218" si="3672">CH218+CR218+DD218+DR218+EB218</f>
        <v>795.8872861</v>
      </c>
      <c r="EG218" s="76">
        <f t="shared" si="3672"/>
        <v>0</v>
      </c>
      <c r="EH218" s="76">
        <f t="shared" si="127"/>
        <v>0</v>
      </c>
      <c r="EI218" s="77">
        <f t="shared" si="128"/>
        <v>795.8872861</v>
      </c>
      <c r="EJ218" s="50">
        <f t="shared" si="129"/>
        <v>0</v>
      </c>
      <c r="EK218" s="72">
        <f t="shared" si="130"/>
        <v>0</v>
      </c>
      <c r="EL218" s="72">
        <f t="shared" si="131"/>
        <v>0</v>
      </c>
      <c r="EM218" s="72">
        <f t="shared" si="132"/>
        <v>0</v>
      </c>
      <c r="EN218" s="73">
        <f t="shared" si="133"/>
        <v>28.21147437</v>
      </c>
      <c r="EO218" s="74">
        <f t="shared" si="134"/>
        <v>28.21147437</v>
      </c>
      <c r="EP218" s="75">
        <f t="shared" si="135"/>
        <v>146.5911209</v>
      </c>
      <c r="EQ218" s="75">
        <f t="shared" si="136"/>
        <v>0</v>
      </c>
      <c r="ER218" s="75">
        <f t="shared" si="137"/>
        <v>0</v>
      </c>
      <c r="ES218" s="75">
        <f t="shared" si="138"/>
        <v>146.5911209</v>
      </c>
      <c r="ET218" s="76">
        <f t="shared" ref="ET218:EU218" si="3673">BV218+EP218</f>
        <v>55.24351671</v>
      </c>
      <c r="EU218" s="76">
        <f t="shared" si="3673"/>
        <v>0</v>
      </c>
      <c r="EV218" s="76">
        <f t="shared" si="140"/>
        <v>0</v>
      </c>
      <c r="EW218" s="77">
        <f t="shared" si="141"/>
        <v>55.24351671</v>
      </c>
      <c r="EX218" s="50">
        <f t="shared" si="142"/>
        <v>0</v>
      </c>
      <c r="EY218" s="72">
        <f t="shared" si="143"/>
        <v>0</v>
      </c>
      <c r="EZ218" s="72">
        <f t="shared" si="144"/>
        <v>0</v>
      </c>
      <c r="FA218" s="72">
        <f t="shared" si="145"/>
        <v>0</v>
      </c>
      <c r="FB218" s="73">
        <f t="shared" si="146"/>
        <v>3.808556819</v>
      </c>
      <c r="FC218" s="74">
        <f t="shared" si="147"/>
        <v>3.808556819</v>
      </c>
      <c r="FD218" s="75">
        <f t="shared" si="148"/>
        <v>1.00761785</v>
      </c>
      <c r="FE218" s="75">
        <f t="shared" si="149"/>
        <v>0</v>
      </c>
      <c r="FF218" s="75">
        <f t="shared" si="150"/>
        <v>0</v>
      </c>
      <c r="FG218" s="75">
        <f t="shared" si="151"/>
        <v>1.00761785</v>
      </c>
      <c r="FH218" s="50">
        <f t="shared" si="152"/>
        <v>6.283185307</v>
      </c>
      <c r="FI218" s="72">
        <f t="shared" si="153"/>
        <v>6.283185307</v>
      </c>
      <c r="FJ218" s="72">
        <f t="shared" si="154"/>
        <v>0</v>
      </c>
      <c r="FK218" s="72">
        <f t="shared" si="155"/>
        <v>0</v>
      </c>
      <c r="FL218" s="73">
        <f t="shared" si="156"/>
        <v>3.777555818</v>
      </c>
      <c r="FM218" s="74">
        <f t="shared" si="157"/>
        <v>3.777555818</v>
      </c>
      <c r="FN218" s="75">
        <f t="shared" si="158"/>
        <v>-3.777555818</v>
      </c>
      <c r="FO218" s="75">
        <f t="shared" si="159"/>
        <v>0</v>
      </c>
      <c r="FP218" s="75">
        <f t="shared" si="160"/>
        <v>3.141592654</v>
      </c>
      <c r="FQ218" s="75">
        <f t="shared" si="161"/>
        <v>3.777555818</v>
      </c>
      <c r="FR218" s="76">
        <f t="shared" si="162"/>
        <v>14.8671875</v>
      </c>
      <c r="FS218" s="76">
        <f t="shared" si="163"/>
        <v>0</v>
      </c>
      <c r="FT218" s="76">
        <f t="shared" si="164"/>
        <v>0</v>
      </c>
      <c r="FU218" s="77">
        <f t="shared" si="165"/>
        <v>14.8671875</v>
      </c>
      <c r="FV218" s="50">
        <f t="shared" si="166"/>
        <v>0</v>
      </c>
      <c r="FW218" s="50">
        <f t="shared" si="167"/>
        <v>0</v>
      </c>
      <c r="FX218" s="72">
        <f t="shared" si="168"/>
        <v>0</v>
      </c>
      <c r="FY218" s="72">
        <f t="shared" si="169"/>
        <v>0</v>
      </c>
      <c r="FZ218" s="72">
        <f t="shared" si="170"/>
        <v>0</v>
      </c>
      <c r="GA218" s="73">
        <f t="shared" si="171"/>
        <v>14.8671875</v>
      </c>
      <c r="GB218" s="73">
        <f t="shared" si="172"/>
        <v>0.9924397428</v>
      </c>
      <c r="GC218" s="74">
        <f t="shared" si="173"/>
        <v>14.75478774</v>
      </c>
      <c r="GD218" s="75">
        <f t="shared" si="174"/>
        <v>1.63942086</v>
      </c>
      <c r="GE218" s="75">
        <f t="shared" si="175"/>
        <v>0</v>
      </c>
      <c r="GF218" s="75">
        <f t="shared" si="176"/>
        <v>0</v>
      </c>
      <c r="GG218" s="75">
        <f t="shared" si="177"/>
        <v>1.63942086</v>
      </c>
      <c r="GH218" s="78">
        <f t="shared" si="178"/>
        <v>-0.5</v>
      </c>
      <c r="GI218" s="78">
        <f t="shared" si="179"/>
        <v>-0.8660254038</v>
      </c>
      <c r="GJ218" s="78">
        <f t="shared" si="180"/>
        <v>-2.094395102</v>
      </c>
      <c r="GK218" s="78">
        <f t="shared" si="181"/>
        <v>1</v>
      </c>
      <c r="GL218" s="79">
        <f t="shared" si="182"/>
        <v>-0.5</v>
      </c>
      <c r="GM218" s="79">
        <f t="shared" si="183"/>
        <v>0.8660254038</v>
      </c>
      <c r="GN218" s="79">
        <f t="shared" si="184"/>
        <v>2.094395102</v>
      </c>
      <c r="GO218" s="79">
        <f t="shared" si="185"/>
        <v>1</v>
      </c>
      <c r="GP218" s="50">
        <f t="shared" si="186"/>
        <v>-2.094395102</v>
      </c>
      <c r="GQ218" s="50">
        <f t="shared" si="187"/>
        <v>0</v>
      </c>
      <c r="GR218" s="72">
        <f t="shared" si="188"/>
        <v>-2.094395102</v>
      </c>
      <c r="GS218" s="72">
        <f t="shared" si="189"/>
        <v>-2.094395102</v>
      </c>
      <c r="GT218" s="72">
        <f t="shared" si="190"/>
        <v>-2.094395102</v>
      </c>
      <c r="GU218" s="73">
        <f t="shared" si="191"/>
        <v>1</v>
      </c>
      <c r="GV218" s="73">
        <f t="shared" si="192"/>
        <v>1.00761785</v>
      </c>
      <c r="GW218" s="74">
        <f t="shared" si="193"/>
        <v>1.00761785</v>
      </c>
      <c r="GX218" s="75">
        <f t="shared" si="194"/>
        <v>-0.503808925</v>
      </c>
      <c r="GY218" s="75">
        <f t="shared" si="195"/>
        <v>-0.8726226555</v>
      </c>
      <c r="GZ218" s="75">
        <f t="shared" si="196"/>
        <v>-2.094395102</v>
      </c>
      <c r="HA218" s="75">
        <f t="shared" si="197"/>
        <v>1.00761785</v>
      </c>
      <c r="HB218" s="50">
        <f t="shared" si="198"/>
        <v>2.094395102</v>
      </c>
      <c r="HC218" s="50">
        <f t="shared" si="199"/>
        <v>0</v>
      </c>
      <c r="HD218" s="72">
        <f t="shared" si="200"/>
        <v>2.094395102</v>
      </c>
      <c r="HE218" s="72">
        <f t="shared" si="201"/>
        <v>2.094395102</v>
      </c>
      <c r="HF218" s="72">
        <f t="shared" si="202"/>
        <v>2.094395102</v>
      </c>
      <c r="HG218" s="73">
        <f t="shared" si="203"/>
        <v>1</v>
      </c>
      <c r="HH218" s="73">
        <f t="shared" si="204"/>
        <v>1.63942086</v>
      </c>
      <c r="HI218" s="74">
        <f t="shared" si="205"/>
        <v>1.63942086</v>
      </c>
      <c r="HJ218" s="75">
        <f t="shared" si="206"/>
        <v>-0.8197104301</v>
      </c>
      <c r="HK218" s="75">
        <f t="shared" si="207"/>
        <v>1.419780112</v>
      </c>
      <c r="HL218" s="75">
        <f t="shared" si="208"/>
        <v>2.094395102</v>
      </c>
      <c r="HM218" s="75">
        <f t="shared" si="209"/>
        <v>1.63942086</v>
      </c>
      <c r="HN218" s="50">
        <f t="shared" si="210"/>
        <v>2.094395102</v>
      </c>
      <c r="HO218" s="50">
        <f t="shared" si="211"/>
        <v>0</v>
      </c>
      <c r="HP218" s="72">
        <f t="shared" si="212"/>
        <v>2.094395102</v>
      </c>
      <c r="HQ218" s="72">
        <f t="shared" si="213"/>
        <v>2.094395102</v>
      </c>
      <c r="HR218" s="72">
        <f t="shared" si="214"/>
        <v>2.094395102</v>
      </c>
      <c r="HS218" s="73">
        <f t="shared" si="215"/>
        <v>1</v>
      </c>
      <c r="HT218" s="73">
        <f t="shared" si="216"/>
        <v>1.00761785</v>
      </c>
      <c r="HU218" s="74">
        <f t="shared" si="217"/>
        <v>1.00761785</v>
      </c>
      <c r="HV218" s="75">
        <f t="shared" si="218"/>
        <v>-0.503808925</v>
      </c>
      <c r="HW218" s="75">
        <f t="shared" si="219"/>
        <v>0.8726226555</v>
      </c>
      <c r="HX218" s="75">
        <f t="shared" si="220"/>
        <v>2.094395102</v>
      </c>
      <c r="HY218" s="75">
        <f t="shared" si="221"/>
        <v>1.00761785</v>
      </c>
      <c r="HZ218" s="50">
        <f t="shared" si="222"/>
        <v>-2.094395102</v>
      </c>
      <c r="IA218" s="50">
        <f t="shared" si="223"/>
        <v>0</v>
      </c>
      <c r="IB218" s="72">
        <f t="shared" si="224"/>
        <v>-2.094395102</v>
      </c>
      <c r="IC218" s="72">
        <f t="shared" si="225"/>
        <v>-2.094395102</v>
      </c>
      <c r="ID218" s="72">
        <f t="shared" si="226"/>
        <v>-2.094395102</v>
      </c>
      <c r="IE218" s="73">
        <f t="shared" si="227"/>
        <v>1</v>
      </c>
      <c r="IF218" s="73">
        <f t="shared" si="228"/>
        <v>1.63942086</v>
      </c>
      <c r="IG218" s="74">
        <f t="shared" si="229"/>
        <v>1.63942086</v>
      </c>
      <c r="IH218" s="75">
        <f t="shared" si="230"/>
        <v>-0.8197104301</v>
      </c>
      <c r="II218" s="75">
        <f t="shared" si="231"/>
        <v>-1.419780112</v>
      </c>
      <c r="IJ218" s="75">
        <f t="shared" si="232"/>
        <v>-2.094395102</v>
      </c>
      <c r="IK218" s="75">
        <f t="shared" si="233"/>
        <v>1.63942086</v>
      </c>
    </row>
    <row r="219" ht="12.75" customHeight="1">
      <c r="A219" s="80">
        <f>'Cubic Input'!P223</f>
        <v>0.1421007032</v>
      </c>
      <c r="B219" s="80">
        <f>'Cubic Input'!Q223</f>
        <v>-0.04234733579</v>
      </c>
      <c r="C219" s="80">
        <f>'Cubic Input'!R223</f>
        <v>0.8586492444</v>
      </c>
      <c r="D219" s="80">
        <f>'Cubic Input'!S223</f>
        <v>0.04056808009</v>
      </c>
      <c r="E219" s="80">
        <f t="shared" ref="E219:H219" si="3674">0</f>
        <v>0</v>
      </c>
      <c r="F219" s="80">
        <f t="shared" si="3674"/>
        <v>0</v>
      </c>
      <c r="G219" s="80">
        <f t="shared" si="3674"/>
        <v>0</v>
      </c>
      <c r="H219" s="81">
        <f t="shared" si="3674"/>
        <v>0</v>
      </c>
      <c r="I219" s="65">
        <f>'Cubic Input'!M223</f>
        <v>-0.03486565425</v>
      </c>
      <c r="J219" s="66">
        <f t="shared" si="27"/>
        <v>-0.04711958027</v>
      </c>
      <c r="K219" s="66">
        <f t="shared" si="28"/>
        <v>0.1725644567</v>
      </c>
      <c r="L219" s="67">
        <f t="shared" si="29"/>
        <v>-0.04711958027</v>
      </c>
      <c r="M219" s="67">
        <f t="shared" si="30"/>
        <v>0</v>
      </c>
      <c r="N219" s="68">
        <f t="shared" si="31"/>
        <v>0.1725644567</v>
      </c>
      <c r="O219" s="68">
        <f t="shared" si="32"/>
        <v>-2.45540715</v>
      </c>
      <c r="P219" s="69">
        <f t="shared" si="33"/>
        <v>0.1725644567</v>
      </c>
      <c r="Q219" s="69">
        <f t="shared" si="34"/>
        <v>2.45540715</v>
      </c>
      <c r="R219" s="70">
        <f t="shared" ref="R219:U219" si="3675">ATAN2(A219,E219)</f>
        <v>0</v>
      </c>
      <c r="S219" s="70">
        <f t="shared" si="3675"/>
        <v>3.141592654</v>
      </c>
      <c r="T219" s="70">
        <f t="shared" si="3675"/>
        <v>0</v>
      </c>
      <c r="U219" s="70">
        <f t="shared" si="3675"/>
        <v>0</v>
      </c>
      <c r="V219" s="70">
        <f t="shared" ref="V219:Y219" si="3676">SQRT(POWER(A219,2)+POWER(E219,2))</f>
        <v>0.1421007032</v>
      </c>
      <c r="W219" s="70">
        <f t="shared" si="3676"/>
        <v>0.04234733579</v>
      </c>
      <c r="X219" s="70">
        <f t="shared" si="3676"/>
        <v>0.8586492444</v>
      </c>
      <c r="Y219" s="70">
        <f t="shared" si="3676"/>
        <v>0.04056808009</v>
      </c>
      <c r="Z219" s="71">
        <f t="shared" ref="Z219:AC219" si="3677">R219-$R219</f>
        <v>0</v>
      </c>
      <c r="AA219" s="71">
        <f t="shared" si="3677"/>
        <v>3.141592654</v>
      </c>
      <c r="AB219" s="71">
        <f t="shared" si="3677"/>
        <v>0</v>
      </c>
      <c r="AC219" s="71">
        <f t="shared" si="3677"/>
        <v>0</v>
      </c>
      <c r="AD219" s="71">
        <f t="shared" ref="AD219:AG219" si="3678">V219/$V219</f>
        <v>1</v>
      </c>
      <c r="AE219" s="71">
        <f t="shared" si="3678"/>
        <v>0.2980093332</v>
      </c>
      <c r="AF219" s="71">
        <f t="shared" si="3678"/>
        <v>6.042540433</v>
      </c>
      <c r="AG219" s="71">
        <f t="shared" si="3678"/>
        <v>0.2854882431</v>
      </c>
      <c r="AH219" s="80">
        <f t="shared" ref="AH219:AK219" si="3679">AD219*COS(Z219)</f>
        <v>1</v>
      </c>
      <c r="AI219" s="80">
        <f t="shared" si="3679"/>
        <v>-0.2980093332</v>
      </c>
      <c r="AJ219" s="80">
        <f t="shared" si="3679"/>
        <v>6.042540433</v>
      </c>
      <c r="AK219" s="80">
        <f t="shared" si="3679"/>
        <v>0.2854882431</v>
      </c>
      <c r="AL219" s="80">
        <f t="shared" ref="AL219:AO219" si="3680">AD219*SIN(Z219)</f>
        <v>0</v>
      </c>
      <c r="AM219" s="80">
        <f t="shared" si="3680"/>
        <v>0</v>
      </c>
      <c r="AN219" s="80">
        <f t="shared" si="3680"/>
        <v>0</v>
      </c>
      <c r="AO219" s="80">
        <f t="shared" si="3680"/>
        <v>0</v>
      </c>
      <c r="AP219" s="50">
        <f t="shared" si="41"/>
        <v>9.424777961</v>
      </c>
      <c r="AQ219" s="72">
        <f t="shared" si="42"/>
        <v>9.424777961</v>
      </c>
      <c r="AR219" s="72">
        <f t="shared" si="43"/>
        <v>3.141592654</v>
      </c>
      <c r="AS219" s="72">
        <f t="shared" si="44"/>
        <v>3.141592654</v>
      </c>
      <c r="AT219" s="73">
        <f t="shared" si="45"/>
        <v>0.02646607855</v>
      </c>
      <c r="AU219" s="74">
        <f t="shared" si="46"/>
        <v>0.02646607855</v>
      </c>
      <c r="AV219" s="75">
        <f t="shared" si="47"/>
        <v>0.0529321571</v>
      </c>
      <c r="AW219" s="75">
        <f t="shared" si="48"/>
        <v>0</v>
      </c>
      <c r="AX219" s="75">
        <f t="shared" si="49"/>
        <v>0</v>
      </c>
      <c r="AY219" s="75">
        <f t="shared" si="50"/>
        <v>0.0529321571</v>
      </c>
      <c r="AZ219" s="50">
        <f t="shared" ref="AZ219:BA219" si="3681">AZ$1*AA219</f>
        <v>3.141592654</v>
      </c>
      <c r="BA219" s="50">
        <f t="shared" si="3681"/>
        <v>0</v>
      </c>
      <c r="BB219" s="72">
        <f t="shared" si="52"/>
        <v>3.141592654</v>
      </c>
      <c r="BC219" s="72">
        <f t="shared" si="53"/>
        <v>3.141592654</v>
      </c>
      <c r="BD219" s="72">
        <f t="shared" si="54"/>
        <v>3.141592654</v>
      </c>
      <c r="BE219" s="73">
        <f t="shared" ref="BE219:BF219" si="3682">POWER(AE219,BE$1)</f>
        <v>0.2980093332</v>
      </c>
      <c r="BF219" s="73">
        <f t="shared" si="3682"/>
        <v>6.042540433</v>
      </c>
      <c r="BG219" s="74">
        <f t="shared" si="56"/>
        <v>1.800733445</v>
      </c>
      <c r="BH219" s="75">
        <f t="shared" si="57"/>
        <v>-16.20660101</v>
      </c>
      <c r="BI219" s="75">
        <f t="shared" si="58"/>
        <v>0</v>
      </c>
      <c r="BJ219" s="75">
        <f t="shared" si="59"/>
        <v>3.141592654</v>
      </c>
      <c r="BK219" s="75">
        <f t="shared" si="60"/>
        <v>16.20660101</v>
      </c>
      <c r="BL219" s="50">
        <f t="shared" si="61"/>
        <v>0</v>
      </c>
      <c r="BM219" s="72">
        <f t="shared" si="62"/>
        <v>0</v>
      </c>
      <c r="BN219" s="72">
        <f t="shared" si="63"/>
        <v>0</v>
      </c>
      <c r="BO219" s="72">
        <f t="shared" si="64"/>
        <v>0</v>
      </c>
      <c r="BP219" s="73">
        <f t="shared" si="65"/>
        <v>0.2854882431</v>
      </c>
      <c r="BQ219" s="74">
        <f t="shared" si="66"/>
        <v>0.2854882431</v>
      </c>
      <c r="BR219" s="75">
        <f t="shared" si="67"/>
        <v>-7.708182564</v>
      </c>
      <c r="BS219" s="75">
        <f t="shared" si="68"/>
        <v>0</v>
      </c>
      <c r="BT219" s="75">
        <f t="shared" si="69"/>
        <v>3.141592654</v>
      </c>
      <c r="BU219" s="75">
        <f t="shared" si="70"/>
        <v>7.708182564</v>
      </c>
      <c r="BV219" s="76">
        <f t="shared" ref="BV219:BW219" si="3683">AV219+BH219+BR219</f>
        <v>-23.86185141</v>
      </c>
      <c r="BW219" s="76">
        <f t="shared" si="3683"/>
        <v>0</v>
      </c>
      <c r="BX219" s="76">
        <f t="shared" si="72"/>
        <v>3.141592654</v>
      </c>
      <c r="BY219" s="77">
        <f t="shared" si="73"/>
        <v>23.86185141</v>
      </c>
      <c r="BZ219" s="50">
        <f t="shared" ref="BZ219:CA219" si="3684">BZ$1*AA219</f>
        <v>6.283185307</v>
      </c>
      <c r="CA219" s="50">
        <f t="shared" si="3684"/>
        <v>0</v>
      </c>
      <c r="CB219" s="72">
        <f t="shared" si="75"/>
        <v>6.283185307</v>
      </c>
      <c r="CC219" s="72">
        <f t="shared" si="76"/>
        <v>0</v>
      </c>
      <c r="CD219" s="72">
        <f t="shared" si="77"/>
        <v>0</v>
      </c>
      <c r="CE219" s="73">
        <f t="shared" ref="CE219:CF219" si="3685">POWER(AE219,CE$1)</f>
        <v>0.08880956267</v>
      </c>
      <c r="CF219" s="73">
        <f t="shared" si="3685"/>
        <v>36.51229489</v>
      </c>
      <c r="CG219" s="74">
        <f t="shared" si="79"/>
        <v>3.242640941</v>
      </c>
      <c r="CH219" s="75">
        <f t="shared" si="80"/>
        <v>-3.242640941</v>
      </c>
      <c r="CI219" s="75">
        <f t="shared" si="81"/>
        <v>0</v>
      </c>
      <c r="CJ219" s="75">
        <f t="shared" si="82"/>
        <v>3.141592654</v>
      </c>
      <c r="CK219" s="75">
        <f t="shared" si="83"/>
        <v>3.242640941</v>
      </c>
      <c r="CL219" s="50">
        <f t="shared" si="84"/>
        <v>0</v>
      </c>
      <c r="CM219" s="72">
        <f t="shared" si="85"/>
        <v>0</v>
      </c>
      <c r="CN219" s="72">
        <f t="shared" si="86"/>
        <v>0</v>
      </c>
      <c r="CO219" s="72">
        <f t="shared" si="87"/>
        <v>0</v>
      </c>
      <c r="CP219" s="73">
        <f t="shared" si="88"/>
        <v>220.6270182</v>
      </c>
      <c r="CQ219" s="74">
        <f t="shared" si="89"/>
        <v>220.6270182</v>
      </c>
      <c r="CR219" s="75">
        <f t="shared" si="90"/>
        <v>882.5080726</v>
      </c>
      <c r="CS219" s="75">
        <f t="shared" si="91"/>
        <v>0</v>
      </c>
      <c r="CT219" s="75">
        <f t="shared" si="92"/>
        <v>0</v>
      </c>
      <c r="CU219" s="75">
        <f t="shared" si="93"/>
        <v>882.5080726</v>
      </c>
      <c r="CV219" s="50">
        <f t="shared" si="94"/>
        <v>9.424777961</v>
      </c>
      <c r="CW219" s="50">
        <f t="shared" si="95"/>
        <v>0</v>
      </c>
      <c r="CX219" s="72">
        <f t="shared" si="96"/>
        <v>9.424777961</v>
      </c>
      <c r="CY219" s="72">
        <f t="shared" si="97"/>
        <v>3.141592654</v>
      </c>
      <c r="CZ219" s="72">
        <f t="shared" si="98"/>
        <v>3.141592654</v>
      </c>
      <c r="DA219" s="73">
        <f t="shared" si="99"/>
        <v>0.02646607855</v>
      </c>
      <c r="DB219" s="73">
        <f t="shared" si="100"/>
        <v>0.2854882431</v>
      </c>
      <c r="DC219" s="74">
        <f t="shared" si="101"/>
        <v>0.007555754268</v>
      </c>
      <c r="DD219" s="75">
        <f t="shared" si="102"/>
        <v>-0.03022301707</v>
      </c>
      <c r="DE219" s="75">
        <f t="shared" si="103"/>
        <v>0</v>
      </c>
      <c r="DF219" s="75">
        <f t="shared" si="104"/>
        <v>3.141592654</v>
      </c>
      <c r="DG219" s="75">
        <f t="shared" si="105"/>
        <v>0.03022301707</v>
      </c>
      <c r="DH219" s="50">
        <f t="shared" ref="DH219:DJ219" si="3686">DH$1*AA219</f>
        <v>3.141592654</v>
      </c>
      <c r="DI219" s="50">
        <f t="shared" si="3686"/>
        <v>0</v>
      </c>
      <c r="DJ219" s="50">
        <f t="shared" si="3686"/>
        <v>0</v>
      </c>
      <c r="DK219" s="72">
        <f t="shared" si="107"/>
        <v>3.141592654</v>
      </c>
      <c r="DL219" s="72">
        <f t="shared" si="108"/>
        <v>3.141592654</v>
      </c>
      <c r="DM219" s="72">
        <f t="shared" si="109"/>
        <v>3.141592654</v>
      </c>
      <c r="DN219" s="73">
        <f t="shared" ref="DN219:DP219" si="3687">POWER(AE219,DN$1)</f>
        <v>0.2980093332</v>
      </c>
      <c r="DO219" s="73">
        <f t="shared" si="3687"/>
        <v>6.042540433</v>
      </c>
      <c r="DP219" s="73">
        <f t="shared" si="3687"/>
        <v>0.2854882431</v>
      </c>
      <c r="DQ219" s="74">
        <f t="shared" si="111"/>
        <v>0.5140882276</v>
      </c>
      <c r="DR219" s="75">
        <f t="shared" si="112"/>
        <v>9.253588097</v>
      </c>
      <c r="DS219" s="75">
        <f t="shared" si="113"/>
        <v>0</v>
      </c>
      <c r="DT219" s="75">
        <f t="shared" si="114"/>
        <v>0</v>
      </c>
      <c r="DU219" s="75">
        <f t="shared" si="115"/>
        <v>9.253588097</v>
      </c>
      <c r="DV219" s="50">
        <f t="shared" si="116"/>
        <v>0</v>
      </c>
      <c r="DW219" s="72">
        <f t="shared" si="117"/>
        <v>0</v>
      </c>
      <c r="DX219" s="72">
        <f t="shared" si="118"/>
        <v>0</v>
      </c>
      <c r="DY219" s="72">
        <f t="shared" si="119"/>
        <v>0</v>
      </c>
      <c r="DZ219" s="73">
        <f t="shared" si="120"/>
        <v>0.08150353696</v>
      </c>
      <c r="EA219" s="74">
        <f t="shared" si="121"/>
        <v>0.08150353696</v>
      </c>
      <c r="EB219" s="75">
        <f t="shared" si="122"/>
        <v>2.200595498</v>
      </c>
      <c r="EC219" s="75">
        <f t="shared" si="123"/>
        <v>0</v>
      </c>
      <c r="ED219" s="75">
        <f t="shared" si="124"/>
        <v>0</v>
      </c>
      <c r="EE219" s="75">
        <f t="shared" si="125"/>
        <v>2.200595498</v>
      </c>
      <c r="EF219" s="76">
        <f t="shared" ref="EF219:EG219" si="3688">CH219+CR219+DD219+DR219+EB219</f>
        <v>890.6893923</v>
      </c>
      <c r="EG219" s="76">
        <f t="shared" si="3688"/>
        <v>0</v>
      </c>
      <c r="EH219" s="76">
        <f t="shared" si="127"/>
        <v>0</v>
      </c>
      <c r="EI219" s="77">
        <f t="shared" si="128"/>
        <v>890.6893923</v>
      </c>
      <c r="EJ219" s="50">
        <f t="shared" si="129"/>
        <v>0</v>
      </c>
      <c r="EK219" s="72">
        <f t="shared" si="130"/>
        <v>0</v>
      </c>
      <c r="EL219" s="72">
        <f t="shared" si="131"/>
        <v>0</v>
      </c>
      <c r="EM219" s="72">
        <f t="shared" si="132"/>
        <v>0</v>
      </c>
      <c r="EN219" s="73">
        <f t="shared" si="133"/>
        <v>29.84441978</v>
      </c>
      <c r="EO219" s="74">
        <f t="shared" si="134"/>
        <v>29.84441978</v>
      </c>
      <c r="EP219" s="75">
        <f t="shared" si="135"/>
        <v>155.0761542</v>
      </c>
      <c r="EQ219" s="75">
        <f t="shared" si="136"/>
        <v>0</v>
      </c>
      <c r="ER219" s="75">
        <f t="shared" si="137"/>
        <v>0</v>
      </c>
      <c r="ES219" s="75">
        <f t="shared" si="138"/>
        <v>155.0761542</v>
      </c>
      <c r="ET219" s="76">
        <f t="shared" ref="ET219:EU219" si="3689">BV219+EP219</f>
        <v>131.2143028</v>
      </c>
      <c r="EU219" s="76">
        <f t="shared" si="3689"/>
        <v>0</v>
      </c>
      <c r="EV219" s="76">
        <f t="shared" si="140"/>
        <v>0</v>
      </c>
      <c r="EW219" s="77">
        <f t="shared" si="141"/>
        <v>131.2143028</v>
      </c>
      <c r="EX219" s="50">
        <f t="shared" si="142"/>
        <v>0</v>
      </c>
      <c r="EY219" s="72">
        <f t="shared" si="143"/>
        <v>0</v>
      </c>
      <c r="EZ219" s="72">
        <f t="shared" si="144"/>
        <v>0</v>
      </c>
      <c r="FA219" s="72">
        <f t="shared" si="145"/>
        <v>0</v>
      </c>
      <c r="FB219" s="73">
        <f t="shared" si="146"/>
        <v>5.081521011</v>
      </c>
      <c r="FC219" s="74">
        <f t="shared" si="147"/>
        <v>5.081521011</v>
      </c>
      <c r="FD219" s="75">
        <f t="shared" si="148"/>
        <v>1.344401967</v>
      </c>
      <c r="FE219" s="75">
        <f t="shared" si="149"/>
        <v>0</v>
      </c>
      <c r="FF219" s="75">
        <f t="shared" si="150"/>
        <v>0</v>
      </c>
      <c r="FG219" s="75">
        <f t="shared" si="151"/>
        <v>1.344401967</v>
      </c>
      <c r="FH219" s="50">
        <f t="shared" si="152"/>
        <v>6.283185307</v>
      </c>
      <c r="FI219" s="72">
        <f t="shared" si="153"/>
        <v>6.283185307</v>
      </c>
      <c r="FJ219" s="72">
        <f t="shared" si="154"/>
        <v>0</v>
      </c>
      <c r="FK219" s="72">
        <f t="shared" si="155"/>
        <v>0</v>
      </c>
      <c r="FL219" s="73">
        <f t="shared" si="156"/>
        <v>0.08880956267</v>
      </c>
      <c r="FM219" s="74">
        <f t="shared" si="157"/>
        <v>0.08880956267</v>
      </c>
      <c r="FN219" s="75">
        <f t="shared" si="158"/>
        <v>-0.08880956267</v>
      </c>
      <c r="FO219" s="75">
        <f t="shared" si="159"/>
        <v>0</v>
      </c>
      <c r="FP219" s="75">
        <f t="shared" si="160"/>
        <v>3.141592654</v>
      </c>
      <c r="FQ219" s="75">
        <f t="shared" si="161"/>
        <v>0.08880956267</v>
      </c>
      <c r="FR219" s="76">
        <f t="shared" si="162"/>
        <v>18.03881174</v>
      </c>
      <c r="FS219" s="76">
        <f t="shared" si="163"/>
        <v>0</v>
      </c>
      <c r="FT219" s="76">
        <f t="shared" si="164"/>
        <v>0</v>
      </c>
      <c r="FU219" s="77">
        <f t="shared" si="165"/>
        <v>18.03881174</v>
      </c>
      <c r="FV219" s="50">
        <f t="shared" si="166"/>
        <v>0</v>
      </c>
      <c r="FW219" s="50">
        <f t="shared" si="167"/>
        <v>0</v>
      </c>
      <c r="FX219" s="72">
        <f t="shared" si="168"/>
        <v>0</v>
      </c>
      <c r="FY219" s="72">
        <f t="shared" si="169"/>
        <v>0</v>
      </c>
      <c r="FZ219" s="72">
        <f t="shared" si="170"/>
        <v>0</v>
      </c>
      <c r="GA219" s="73">
        <f t="shared" si="171"/>
        <v>18.03881174</v>
      </c>
      <c r="GB219" s="73">
        <f t="shared" si="172"/>
        <v>0.7438251541</v>
      </c>
      <c r="GC219" s="74">
        <f t="shared" si="173"/>
        <v>13.41772192</v>
      </c>
      <c r="GD219" s="75">
        <f t="shared" si="174"/>
        <v>1.490857991</v>
      </c>
      <c r="GE219" s="75">
        <f t="shared" si="175"/>
        <v>0</v>
      </c>
      <c r="GF219" s="75">
        <f t="shared" si="176"/>
        <v>0</v>
      </c>
      <c r="GG219" s="75">
        <f t="shared" si="177"/>
        <v>1.490857991</v>
      </c>
      <c r="GH219" s="78">
        <f t="shared" si="178"/>
        <v>-0.5</v>
      </c>
      <c r="GI219" s="78">
        <f t="shared" si="179"/>
        <v>-0.8660254038</v>
      </c>
      <c r="GJ219" s="78">
        <f t="shared" si="180"/>
        <v>-2.094395102</v>
      </c>
      <c r="GK219" s="78">
        <f t="shared" si="181"/>
        <v>1</v>
      </c>
      <c r="GL219" s="79">
        <f t="shared" si="182"/>
        <v>-0.5</v>
      </c>
      <c r="GM219" s="79">
        <f t="shared" si="183"/>
        <v>0.8660254038</v>
      </c>
      <c r="GN219" s="79">
        <f t="shared" si="184"/>
        <v>2.094395102</v>
      </c>
      <c r="GO219" s="79">
        <f t="shared" si="185"/>
        <v>1</v>
      </c>
      <c r="GP219" s="50">
        <f t="shared" si="186"/>
        <v>-2.094395102</v>
      </c>
      <c r="GQ219" s="50">
        <f t="shared" si="187"/>
        <v>0</v>
      </c>
      <c r="GR219" s="72">
        <f t="shared" si="188"/>
        <v>-2.094395102</v>
      </c>
      <c r="GS219" s="72">
        <f t="shared" si="189"/>
        <v>-2.094395102</v>
      </c>
      <c r="GT219" s="72">
        <f t="shared" si="190"/>
        <v>-2.094395102</v>
      </c>
      <c r="GU219" s="73">
        <f t="shared" si="191"/>
        <v>1</v>
      </c>
      <c r="GV219" s="73">
        <f t="shared" si="192"/>
        <v>1.344401967</v>
      </c>
      <c r="GW219" s="74">
        <f t="shared" si="193"/>
        <v>1.344401967</v>
      </c>
      <c r="GX219" s="75">
        <f t="shared" si="194"/>
        <v>-0.6722009833</v>
      </c>
      <c r="GY219" s="75">
        <f t="shared" si="195"/>
        <v>-1.164286256</v>
      </c>
      <c r="GZ219" s="75">
        <f t="shared" si="196"/>
        <v>-2.094395102</v>
      </c>
      <c r="HA219" s="75">
        <f t="shared" si="197"/>
        <v>1.344401967</v>
      </c>
      <c r="HB219" s="50">
        <f t="shared" si="198"/>
        <v>2.094395102</v>
      </c>
      <c r="HC219" s="50">
        <f t="shared" si="199"/>
        <v>0</v>
      </c>
      <c r="HD219" s="72">
        <f t="shared" si="200"/>
        <v>2.094395102</v>
      </c>
      <c r="HE219" s="72">
        <f t="shared" si="201"/>
        <v>2.094395102</v>
      </c>
      <c r="HF219" s="72">
        <f t="shared" si="202"/>
        <v>2.094395102</v>
      </c>
      <c r="HG219" s="73">
        <f t="shared" si="203"/>
        <v>1</v>
      </c>
      <c r="HH219" s="73">
        <f t="shared" si="204"/>
        <v>1.490857991</v>
      </c>
      <c r="HI219" s="74">
        <f t="shared" si="205"/>
        <v>1.490857991</v>
      </c>
      <c r="HJ219" s="75">
        <f t="shared" si="206"/>
        <v>-0.7454289956</v>
      </c>
      <c r="HK219" s="75">
        <f t="shared" si="207"/>
        <v>1.291120894</v>
      </c>
      <c r="HL219" s="75">
        <f t="shared" si="208"/>
        <v>2.094395102</v>
      </c>
      <c r="HM219" s="75">
        <f t="shared" si="209"/>
        <v>1.490857991</v>
      </c>
      <c r="HN219" s="50">
        <f t="shared" si="210"/>
        <v>2.094395102</v>
      </c>
      <c r="HO219" s="50">
        <f t="shared" si="211"/>
        <v>0</v>
      </c>
      <c r="HP219" s="72">
        <f t="shared" si="212"/>
        <v>2.094395102</v>
      </c>
      <c r="HQ219" s="72">
        <f t="shared" si="213"/>
        <v>2.094395102</v>
      </c>
      <c r="HR219" s="72">
        <f t="shared" si="214"/>
        <v>2.094395102</v>
      </c>
      <c r="HS219" s="73">
        <f t="shared" si="215"/>
        <v>1</v>
      </c>
      <c r="HT219" s="73">
        <f t="shared" si="216"/>
        <v>1.344401967</v>
      </c>
      <c r="HU219" s="74">
        <f t="shared" si="217"/>
        <v>1.344401967</v>
      </c>
      <c r="HV219" s="75">
        <f t="shared" si="218"/>
        <v>-0.6722009833</v>
      </c>
      <c r="HW219" s="75">
        <f t="shared" si="219"/>
        <v>1.164286256</v>
      </c>
      <c r="HX219" s="75">
        <f t="shared" si="220"/>
        <v>2.094395102</v>
      </c>
      <c r="HY219" s="75">
        <f t="shared" si="221"/>
        <v>1.344401967</v>
      </c>
      <c r="HZ219" s="50">
        <f t="shared" si="222"/>
        <v>-2.094395102</v>
      </c>
      <c r="IA219" s="50">
        <f t="shared" si="223"/>
        <v>0</v>
      </c>
      <c r="IB219" s="72">
        <f t="shared" si="224"/>
        <v>-2.094395102</v>
      </c>
      <c r="IC219" s="72">
        <f t="shared" si="225"/>
        <v>-2.094395102</v>
      </c>
      <c r="ID219" s="72">
        <f t="shared" si="226"/>
        <v>-2.094395102</v>
      </c>
      <c r="IE219" s="73">
        <f t="shared" si="227"/>
        <v>1</v>
      </c>
      <c r="IF219" s="73">
        <f t="shared" si="228"/>
        <v>1.490857991</v>
      </c>
      <c r="IG219" s="74">
        <f t="shared" si="229"/>
        <v>1.490857991</v>
      </c>
      <c r="IH219" s="75">
        <f t="shared" si="230"/>
        <v>-0.7454289956</v>
      </c>
      <c r="II219" s="75">
        <f t="shared" si="231"/>
        <v>-1.291120894</v>
      </c>
      <c r="IJ219" s="75">
        <f t="shared" si="232"/>
        <v>-2.094395102</v>
      </c>
      <c r="IK219" s="75">
        <f t="shared" si="233"/>
        <v>1.490857991</v>
      </c>
    </row>
    <row r="220" ht="12.75" customHeight="1">
      <c r="A220" s="80">
        <f>'Cubic Input'!P224</f>
        <v>0.1421007032</v>
      </c>
      <c r="B220" s="80">
        <f>'Cubic Input'!Q224</f>
        <v>-0.5002702342</v>
      </c>
      <c r="C220" s="80">
        <f>'Cubic Input'!R224</f>
        <v>0.880851738</v>
      </c>
      <c r="D220" s="80">
        <f>'Cubic Input'!S224</f>
        <v>0.0520758334</v>
      </c>
      <c r="E220" s="80">
        <f t="shared" ref="E220:H220" si="3690">0</f>
        <v>0</v>
      </c>
      <c r="F220" s="80">
        <f t="shared" si="3690"/>
        <v>0</v>
      </c>
      <c r="G220" s="80">
        <f t="shared" si="3690"/>
        <v>0</v>
      </c>
      <c r="H220" s="81">
        <f t="shared" si="3690"/>
        <v>0</v>
      </c>
      <c r="I220" s="65">
        <f>'Cubic Input'!M224</f>
        <v>-0.06125454314</v>
      </c>
      <c r="J220" s="66">
        <f t="shared" si="27"/>
        <v>-0.05722950079</v>
      </c>
      <c r="K220" s="66">
        <f t="shared" si="28"/>
        <v>1.788881319</v>
      </c>
      <c r="L220" s="67">
        <f t="shared" si="29"/>
        <v>-0.05722950079</v>
      </c>
      <c r="M220" s="67">
        <f t="shared" si="30"/>
        <v>0</v>
      </c>
      <c r="N220" s="68">
        <f t="shared" si="31"/>
        <v>1.788881319</v>
      </c>
      <c r="O220" s="68">
        <f t="shared" si="32"/>
        <v>-1.789816307</v>
      </c>
      <c r="P220" s="69">
        <f t="shared" si="33"/>
        <v>1.788881319</v>
      </c>
      <c r="Q220" s="69">
        <f t="shared" si="34"/>
        <v>1.789816307</v>
      </c>
      <c r="R220" s="70">
        <f t="shared" ref="R220:U220" si="3691">ATAN2(A220,E220)</f>
        <v>0</v>
      </c>
      <c r="S220" s="70">
        <f t="shared" si="3691"/>
        <v>3.141592654</v>
      </c>
      <c r="T220" s="70">
        <f t="shared" si="3691"/>
        <v>0</v>
      </c>
      <c r="U220" s="70">
        <f t="shared" si="3691"/>
        <v>0</v>
      </c>
      <c r="V220" s="70">
        <f t="shared" ref="V220:Y220" si="3692">SQRT(POWER(A220,2)+POWER(E220,2))</f>
        <v>0.1421007032</v>
      </c>
      <c r="W220" s="70">
        <f t="shared" si="3692"/>
        <v>0.5002702342</v>
      </c>
      <c r="X220" s="70">
        <f t="shared" si="3692"/>
        <v>0.880851738</v>
      </c>
      <c r="Y220" s="70">
        <f t="shared" si="3692"/>
        <v>0.0520758334</v>
      </c>
      <c r="Z220" s="71">
        <f t="shared" ref="Z220:AC220" si="3693">R220-$R220</f>
        <v>0</v>
      </c>
      <c r="AA220" s="71">
        <f t="shared" si="3693"/>
        <v>3.141592654</v>
      </c>
      <c r="AB220" s="71">
        <f t="shared" si="3693"/>
        <v>0</v>
      </c>
      <c r="AC220" s="71">
        <f t="shared" si="3693"/>
        <v>0</v>
      </c>
      <c r="AD220" s="71">
        <f t="shared" ref="AD220:AG220" si="3694">V220/$V220</f>
        <v>1</v>
      </c>
      <c r="AE220" s="71">
        <f t="shared" si="3694"/>
        <v>3.520533136</v>
      </c>
      <c r="AF220" s="71">
        <f t="shared" si="3694"/>
        <v>6.198785217</v>
      </c>
      <c r="AG220" s="71">
        <f t="shared" si="3694"/>
        <v>0.366471328</v>
      </c>
      <c r="AH220" s="80">
        <f t="shared" ref="AH220:AK220" si="3695">AD220*COS(Z220)</f>
        <v>1</v>
      </c>
      <c r="AI220" s="80">
        <f t="shared" si="3695"/>
        <v>-3.520533136</v>
      </c>
      <c r="AJ220" s="80">
        <f t="shared" si="3695"/>
        <v>6.198785217</v>
      </c>
      <c r="AK220" s="80">
        <f t="shared" si="3695"/>
        <v>0.366471328</v>
      </c>
      <c r="AL220" s="80">
        <f t="shared" ref="AL220:AO220" si="3696">AD220*SIN(Z220)</f>
        <v>0</v>
      </c>
      <c r="AM220" s="80">
        <f t="shared" si="3696"/>
        <v>0</v>
      </c>
      <c r="AN220" s="80">
        <f t="shared" si="3696"/>
        <v>0</v>
      </c>
      <c r="AO220" s="80">
        <f t="shared" si="3696"/>
        <v>0</v>
      </c>
      <c r="AP220" s="50">
        <f t="shared" si="41"/>
        <v>9.424777961</v>
      </c>
      <c r="AQ220" s="72">
        <f t="shared" si="42"/>
        <v>9.424777961</v>
      </c>
      <c r="AR220" s="72">
        <f t="shared" si="43"/>
        <v>3.141592654</v>
      </c>
      <c r="AS220" s="72">
        <f t="shared" si="44"/>
        <v>3.141592654</v>
      </c>
      <c r="AT220" s="73">
        <f t="shared" si="45"/>
        <v>43.63402832</v>
      </c>
      <c r="AU220" s="74">
        <f t="shared" si="46"/>
        <v>43.63402832</v>
      </c>
      <c r="AV220" s="75">
        <f t="shared" si="47"/>
        <v>87.26805665</v>
      </c>
      <c r="AW220" s="75">
        <f t="shared" si="48"/>
        <v>0</v>
      </c>
      <c r="AX220" s="75">
        <f t="shared" si="49"/>
        <v>0</v>
      </c>
      <c r="AY220" s="75">
        <f t="shared" si="50"/>
        <v>87.26805665</v>
      </c>
      <c r="AZ220" s="50">
        <f t="shared" ref="AZ220:BA220" si="3697">AZ$1*AA220</f>
        <v>3.141592654</v>
      </c>
      <c r="BA220" s="50">
        <f t="shared" si="3697"/>
        <v>0</v>
      </c>
      <c r="BB220" s="72">
        <f t="shared" si="52"/>
        <v>3.141592654</v>
      </c>
      <c r="BC220" s="72">
        <f t="shared" si="53"/>
        <v>3.141592654</v>
      </c>
      <c r="BD220" s="72">
        <f t="shared" si="54"/>
        <v>3.141592654</v>
      </c>
      <c r="BE220" s="73">
        <f t="shared" ref="BE220:BF220" si="3698">POWER(AE220,BE$1)</f>
        <v>3.520533136</v>
      </c>
      <c r="BF220" s="73">
        <f t="shared" si="3698"/>
        <v>6.198785217</v>
      </c>
      <c r="BG220" s="74">
        <f t="shared" si="56"/>
        <v>21.82302876</v>
      </c>
      <c r="BH220" s="75">
        <f t="shared" si="57"/>
        <v>-196.4072589</v>
      </c>
      <c r="BI220" s="75">
        <f t="shared" si="58"/>
        <v>0</v>
      </c>
      <c r="BJ220" s="75">
        <f t="shared" si="59"/>
        <v>3.141592654</v>
      </c>
      <c r="BK220" s="75">
        <f t="shared" si="60"/>
        <v>196.4072589</v>
      </c>
      <c r="BL220" s="50">
        <f t="shared" si="61"/>
        <v>0</v>
      </c>
      <c r="BM220" s="72">
        <f t="shared" si="62"/>
        <v>0</v>
      </c>
      <c r="BN220" s="72">
        <f t="shared" si="63"/>
        <v>0</v>
      </c>
      <c r="BO220" s="72">
        <f t="shared" si="64"/>
        <v>0</v>
      </c>
      <c r="BP220" s="73">
        <f t="shared" si="65"/>
        <v>0.366471328</v>
      </c>
      <c r="BQ220" s="74">
        <f t="shared" si="66"/>
        <v>0.366471328</v>
      </c>
      <c r="BR220" s="75">
        <f t="shared" si="67"/>
        <v>-9.894725857</v>
      </c>
      <c r="BS220" s="75">
        <f t="shared" si="68"/>
        <v>0</v>
      </c>
      <c r="BT220" s="75">
        <f t="shared" si="69"/>
        <v>3.141592654</v>
      </c>
      <c r="BU220" s="75">
        <f t="shared" si="70"/>
        <v>9.894725857</v>
      </c>
      <c r="BV220" s="76">
        <f t="shared" ref="BV220:BW220" si="3699">AV220+BH220+BR220</f>
        <v>-119.0339281</v>
      </c>
      <c r="BW220" s="76">
        <f t="shared" si="3699"/>
        <v>0</v>
      </c>
      <c r="BX220" s="76">
        <f t="shared" si="72"/>
        <v>3.141592654</v>
      </c>
      <c r="BY220" s="77">
        <f t="shared" si="73"/>
        <v>119.0339281</v>
      </c>
      <c r="BZ220" s="50">
        <f t="shared" ref="BZ220:CA220" si="3700">BZ$1*AA220</f>
        <v>6.283185307</v>
      </c>
      <c r="CA220" s="50">
        <f t="shared" si="3700"/>
        <v>0</v>
      </c>
      <c r="CB220" s="72">
        <f t="shared" si="75"/>
        <v>6.283185307</v>
      </c>
      <c r="CC220" s="72">
        <f t="shared" si="76"/>
        <v>0</v>
      </c>
      <c r="CD220" s="72">
        <f t="shared" si="77"/>
        <v>0</v>
      </c>
      <c r="CE220" s="73">
        <f t="shared" ref="CE220:CF220" si="3701">POWER(AE220,CE$1)</f>
        <v>12.39415356</v>
      </c>
      <c r="CF220" s="73">
        <f t="shared" si="3701"/>
        <v>38.42493817</v>
      </c>
      <c r="CG220" s="74">
        <f t="shared" si="79"/>
        <v>476.2445844</v>
      </c>
      <c r="CH220" s="75">
        <f t="shared" si="80"/>
        <v>-476.2445844</v>
      </c>
      <c r="CI220" s="75">
        <f t="shared" si="81"/>
        <v>0</v>
      </c>
      <c r="CJ220" s="75">
        <f t="shared" si="82"/>
        <v>3.141592654</v>
      </c>
      <c r="CK220" s="75">
        <f t="shared" si="83"/>
        <v>476.2445844</v>
      </c>
      <c r="CL220" s="50">
        <f t="shared" si="84"/>
        <v>0</v>
      </c>
      <c r="CM220" s="72">
        <f t="shared" si="85"/>
        <v>0</v>
      </c>
      <c r="CN220" s="72">
        <f t="shared" si="86"/>
        <v>0</v>
      </c>
      <c r="CO220" s="72">
        <f t="shared" si="87"/>
        <v>0</v>
      </c>
      <c r="CP220" s="73">
        <f t="shared" si="88"/>
        <v>238.1879387</v>
      </c>
      <c r="CQ220" s="74">
        <f t="shared" si="89"/>
        <v>238.1879387</v>
      </c>
      <c r="CR220" s="75">
        <f t="shared" si="90"/>
        <v>952.7517547</v>
      </c>
      <c r="CS220" s="75">
        <f t="shared" si="91"/>
        <v>0</v>
      </c>
      <c r="CT220" s="75">
        <f t="shared" si="92"/>
        <v>0</v>
      </c>
      <c r="CU220" s="75">
        <f t="shared" si="93"/>
        <v>952.7517547</v>
      </c>
      <c r="CV220" s="50">
        <f t="shared" si="94"/>
        <v>9.424777961</v>
      </c>
      <c r="CW220" s="50">
        <f t="shared" si="95"/>
        <v>0</v>
      </c>
      <c r="CX220" s="72">
        <f t="shared" si="96"/>
        <v>9.424777961</v>
      </c>
      <c r="CY220" s="72">
        <f t="shared" si="97"/>
        <v>3.141592654</v>
      </c>
      <c r="CZ220" s="72">
        <f t="shared" si="98"/>
        <v>3.141592654</v>
      </c>
      <c r="DA220" s="73">
        <f t="shared" si="99"/>
        <v>43.63402832</v>
      </c>
      <c r="DB220" s="73">
        <f t="shared" si="100"/>
        <v>0.366471328</v>
      </c>
      <c r="DC220" s="74">
        <f t="shared" si="101"/>
        <v>15.99062031</v>
      </c>
      <c r="DD220" s="75">
        <f t="shared" si="102"/>
        <v>-63.96248123</v>
      </c>
      <c r="DE220" s="75">
        <f t="shared" si="103"/>
        <v>0</v>
      </c>
      <c r="DF220" s="75">
        <f t="shared" si="104"/>
        <v>3.141592654</v>
      </c>
      <c r="DG220" s="75">
        <f t="shared" si="105"/>
        <v>63.96248123</v>
      </c>
      <c r="DH220" s="50">
        <f t="shared" ref="DH220:DJ220" si="3702">DH$1*AA220</f>
        <v>3.141592654</v>
      </c>
      <c r="DI220" s="50">
        <f t="shared" si="3702"/>
        <v>0</v>
      </c>
      <c r="DJ220" s="50">
        <f t="shared" si="3702"/>
        <v>0</v>
      </c>
      <c r="DK220" s="72">
        <f t="shared" si="107"/>
        <v>3.141592654</v>
      </c>
      <c r="DL220" s="72">
        <f t="shared" si="108"/>
        <v>3.141592654</v>
      </c>
      <c r="DM220" s="72">
        <f t="shared" si="109"/>
        <v>3.141592654</v>
      </c>
      <c r="DN220" s="73">
        <f t="shared" ref="DN220:DP220" si="3703">POWER(AE220,DN$1)</f>
        <v>3.520533136</v>
      </c>
      <c r="DO220" s="73">
        <f t="shared" si="3703"/>
        <v>6.198785217</v>
      </c>
      <c r="DP220" s="73">
        <f t="shared" si="3703"/>
        <v>0.366471328</v>
      </c>
      <c r="DQ220" s="74">
        <f t="shared" si="111"/>
        <v>7.997514333</v>
      </c>
      <c r="DR220" s="75">
        <f t="shared" si="112"/>
        <v>143.955258</v>
      </c>
      <c r="DS220" s="75">
        <f t="shared" si="113"/>
        <v>0</v>
      </c>
      <c r="DT220" s="75">
        <f t="shared" si="114"/>
        <v>0</v>
      </c>
      <c r="DU220" s="75">
        <f t="shared" si="115"/>
        <v>143.955258</v>
      </c>
      <c r="DV220" s="50">
        <f t="shared" si="116"/>
        <v>0</v>
      </c>
      <c r="DW220" s="72">
        <f t="shared" si="117"/>
        <v>0</v>
      </c>
      <c r="DX220" s="72">
        <f t="shared" si="118"/>
        <v>0</v>
      </c>
      <c r="DY220" s="72">
        <f t="shared" si="119"/>
        <v>0</v>
      </c>
      <c r="DZ220" s="73">
        <f t="shared" si="120"/>
        <v>0.1343012343</v>
      </c>
      <c r="EA220" s="74">
        <f t="shared" si="121"/>
        <v>0.1343012343</v>
      </c>
      <c r="EB220" s="75">
        <f t="shared" si="122"/>
        <v>3.626133326</v>
      </c>
      <c r="EC220" s="75">
        <f t="shared" si="123"/>
        <v>0</v>
      </c>
      <c r="ED220" s="75">
        <f t="shared" si="124"/>
        <v>0</v>
      </c>
      <c r="EE220" s="75">
        <f t="shared" si="125"/>
        <v>3.626133326</v>
      </c>
      <c r="EF220" s="76">
        <f t="shared" ref="EF220:EG220" si="3704">CH220+CR220+DD220+DR220+EB220</f>
        <v>560.1260804</v>
      </c>
      <c r="EG220" s="76">
        <f t="shared" si="3704"/>
        <v>0</v>
      </c>
      <c r="EH220" s="76">
        <f t="shared" si="127"/>
        <v>0</v>
      </c>
      <c r="EI220" s="77">
        <f t="shared" si="128"/>
        <v>560.1260804</v>
      </c>
      <c r="EJ220" s="50">
        <f t="shared" si="129"/>
        <v>0</v>
      </c>
      <c r="EK220" s="72">
        <f t="shared" si="130"/>
        <v>0</v>
      </c>
      <c r="EL220" s="72">
        <f t="shared" si="131"/>
        <v>0</v>
      </c>
      <c r="EM220" s="72">
        <f t="shared" si="132"/>
        <v>0</v>
      </c>
      <c r="EN220" s="73">
        <f t="shared" si="133"/>
        <v>23.66698292</v>
      </c>
      <c r="EO220" s="74">
        <f t="shared" si="134"/>
        <v>23.66698292</v>
      </c>
      <c r="EP220" s="75">
        <f t="shared" si="135"/>
        <v>122.9772506</v>
      </c>
      <c r="EQ220" s="75">
        <f t="shared" si="136"/>
        <v>0</v>
      </c>
      <c r="ER220" s="75">
        <f t="shared" si="137"/>
        <v>0</v>
      </c>
      <c r="ES220" s="75">
        <f t="shared" si="138"/>
        <v>122.9772506</v>
      </c>
      <c r="ET220" s="76">
        <f t="shared" ref="ET220:EU220" si="3705">BV220+EP220</f>
        <v>3.943322553</v>
      </c>
      <c r="EU220" s="76">
        <f t="shared" si="3705"/>
        <v>0</v>
      </c>
      <c r="EV220" s="76">
        <f t="shared" si="140"/>
        <v>0</v>
      </c>
      <c r="EW220" s="77">
        <f t="shared" si="141"/>
        <v>3.943322553</v>
      </c>
      <c r="EX220" s="50">
        <f t="shared" si="142"/>
        <v>0</v>
      </c>
      <c r="EY220" s="72">
        <f t="shared" si="143"/>
        <v>0</v>
      </c>
      <c r="EZ220" s="72">
        <f t="shared" si="144"/>
        <v>0</v>
      </c>
      <c r="FA220" s="72">
        <f t="shared" si="145"/>
        <v>0</v>
      </c>
      <c r="FB220" s="73">
        <f t="shared" si="146"/>
        <v>1.579867872</v>
      </c>
      <c r="FC220" s="74">
        <f t="shared" si="147"/>
        <v>1.579867872</v>
      </c>
      <c r="FD220" s="75">
        <f t="shared" si="148"/>
        <v>0.4179806538</v>
      </c>
      <c r="FE220" s="75">
        <f t="shared" si="149"/>
        <v>0</v>
      </c>
      <c r="FF220" s="75">
        <f t="shared" si="150"/>
        <v>0</v>
      </c>
      <c r="FG220" s="75">
        <f t="shared" si="151"/>
        <v>0.4179806538</v>
      </c>
      <c r="FH220" s="50">
        <f t="shared" si="152"/>
        <v>6.283185307</v>
      </c>
      <c r="FI220" s="72">
        <f t="shared" si="153"/>
        <v>6.283185307</v>
      </c>
      <c r="FJ220" s="72">
        <f t="shared" si="154"/>
        <v>0</v>
      </c>
      <c r="FK220" s="72">
        <f t="shared" si="155"/>
        <v>0</v>
      </c>
      <c r="FL220" s="73">
        <f t="shared" si="156"/>
        <v>12.39415356</v>
      </c>
      <c r="FM220" s="74">
        <f t="shared" si="157"/>
        <v>12.39415356</v>
      </c>
      <c r="FN220" s="75">
        <f t="shared" si="158"/>
        <v>-12.39415356</v>
      </c>
      <c r="FO220" s="75">
        <f t="shared" si="159"/>
        <v>0</v>
      </c>
      <c r="FP220" s="75">
        <f t="shared" si="160"/>
        <v>3.141592654</v>
      </c>
      <c r="FQ220" s="75">
        <f t="shared" si="161"/>
        <v>12.39415356</v>
      </c>
      <c r="FR220" s="76">
        <f t="shared" si="162"/>
        <v>6.202202086</v>
      </c>
      <c r="FS220" s="76">
        <f t="shared" si="163"/>
        <v>0</v>
      </c>
      <c r="FT220" s="76">
        <f t="shared" si="164"/>
        <v>0</v>
      </c>
      <c r="FU220" s="77">
        <f t="shared" si="165"/>
        <v>6.202202086</v>
      </c>
      <c r="FV220" s="50">
        <f t="shared" si="166"/>
        <v>0</v>
      </c>
      <c r="FW220" s="50">
        <f t="shared" si="167"/>
        <v>0</v>
      </c>
      <c r="FX220" s="72">
        <f t="shared" si="168"/>
        <v>0</v>
      </c>
      <c r="FY220" s="72">
        <f t="shared" si="169"/>
        <v>0</v>
      </c>
      <c r="FZ220" s="72">
        <f t="shared" si="170"/>
        <v>0</v>
      </c>
      <c r="GA220" s="73">
        <f t="shared" si="171"/>
        <v>6.202202086</v>
      </c>
      <c r="GB220" s="73">
        <f t="shared" si="172"/>
        <v>2.392455227</v>
      </c>
      <c r="GC220" s="74">
        <f t="shared" si="173"/>
        <v>14.8384908</v>
      </c>
      <c r="GD220" s="75">
        <f t="shared" si="174"/>
        <v>1.6487212</v>
      </c>
      <c r="GE220" s="75">
        <f t="shared" si="175"/>
        <v>0</v>
      </c>
      <c r="GF220" s="75">
        <f t="shared" si="176"/>
        <v>0</v>
      </c>
      <c r="GG220" s="75">
        <f t="shared" si="177"/>
        <v>1.6487212</v>
      </c>
      <c r="GH220" s="78">
        <f t="shared" si="178"/>
        <v>-0.5</v>
      </c>
      <c r="GI220" s="78">
        <f t="shared" si="179"/>
        <v>-0.8660254038</v>
      </c>
      <c r="GJ220" s="78">
        <f t="shared" si="180"/>
        <v>-2.094395102</v>
      </c>
      <c r="GK220" s="78">
        <f t="shared" si="181"/>
        <v>1</v>
      </c>
      <c r="GL220" s="79">
        <f t="shared" si="182"/>
        <v>-0.5</v>
      </c>
      <c r="GM220" s="79">
        <f t="shared" si="183"/>
        <v>0.8660254038</v>
      </c>
      <c r="GN220" s="79">
        <f t="shared" si="184"/>
        <v>2.094395102</v>
      </c>
      <c r="GO220" s="79">
        <f t="shared" si="185"/>
        <v>1</v>
      </c>
      <c r="GP220" s="50">
        <f t="shared" si="186"/>
        <v>-2.094395102</v>
      </c>
      <c r="GQ220" s="50">
        <f t="shared" si="187"/>
        <v>0</v>
      </c>
      <c r="GR220" s="72">
        <f t="shared" si="188"/>
        <v>-2.094395102</v>
      </c>
      <c r="GS220" s="72">
        <f t="shared" si="189"/>
        <v>-2.094395102</v>
      </c>
      <c r="GT220" s="72">
        <f t="shared" si="190"/>
        <v>-2.094395102</v>
      </c>
      <c r="GU220" s="73">
        <f t="shared" si="191"/>
        <v>1</v>
      </c>
      <c r="GV220" s="73">
        <f t="shared" si="192"/>
        <v>0.4179806538</v>
      </c>
      <c r="GW220" s="74">
        <f t="shared" si="193"/>
        <v>0.4179806538</v>
      </c>
      <c r="GX220" s="75">
        <f t="shared" si="194"/>
        <v>-0.2089903269</v>
      </c>
      <c r="GY220" s="75">
        <f t="shared" si="195"/>
        <v>-0.3619818645</v>
      </c>
      <c r="GZ220" s="75">
        <f t="shared" si="196"/>
        <v>-2.094395102</v>
      </c>
      <c r="HA220" s="75">
        <f t="shared" si="197"/>
        <v>0.4179806538</v>
      </c>
      <c r="HB220" s="50">
        <f t="shared" si="198"/>
        <v>2.094395102</v>
      </c>
      <c r="HC220" s="50">
        <f t="shared" si="199"/>
        <v>0</v>
      </c>
      <c r="HD220" s="72">
        <f t="shared" si="200"/>
        <v>2.094395102</v>
      </c>
      <c r="HE220" s="72">
        <f t="shared" si="201"/>
        <v>2.094395102</v>
      </c>
      <c r="HF220" s="72">
        <f t="shared" si="202"/>
        <v>2.094395102</v>
      </c>
      <c r="HG220" s="73">
        <f t="shared" si="203"/>
        <v>1</v>
      </c>
      <c r="HH220" s="73">
        <f t="shared" si="204"/>
        <v>1.6487212</v>
      </c>
      <c r="HI220" s="74">
        <f t="shared" si="205"/>
        <v>1.6487212</v>
      </c>
      <c r="HJ220" s="75">
        <f t="shared" si="206"/>
        <v>-0.8243606</v>
      </c>
      <c r="HK220" s="75">
        <f t="shared" si="207"/>
        <v>1.427834443</v>
      </c>
      <c r="HL220" s="75">
        <f t="shared" si="208"/>
        <v>2.094395102</v>
      </c>
      <c r="HM220" s="75">
        <f t="shared" si="209"/>
        <v>1.6487212</v>
      </c>
      <c r="HN220" s="50">
        <f t="shared" si="210"/>
        <v>2.094395102</v>
      </c>
      <c r="HO220" s="50">
        <f t="shared" si="211"/>
        <v>0</v>
      </c>
      <c r="HP220" s="72">
        <f t="shared" si="212"/>
        <v>2.094395102</v>
      </c>
      <c r="HQ220" s="72">
        <f t="shared" si="213"/>
        <v>2.094395102</v>
      </c>
      <c r="HR220" s="72">
        <f t="shared" si="214"/>
        <v>2.094395102</v>
      </c>
      <c r="HS220" s="73">
        <f t="shared" si="215"/>
        <v>1</v>
      </c>
      <c r="HT220" s="73">
        <f t="shared" si="216"/>
        <v>0.4179806538</v>
      </c>
      <c r="HU220" s="74">
        <f t="shared" si="217"/>
        <v>0.4179806538</v>
      </c>
      <c r="HV220" s="75">
        <f t="shared" si="218"/>
        <v>-0.2089903269</v>
      </c>
      <c r="HW220" s="75">
        <f t="shared" si="219"/>
        <v>0.3619818645</v>
      </c>
      <c r="HX220" s="75">
        <f t="shared" si="220"/>
        <v>2.094395102</v>
      </c>
      <c r="HY220" s="75">
        <f t="shared" si="221"/>
        <v>0.4179806538</v>
      </c>
      <c r="HZ220" s="50">
        <f t="shared" si="222"/>
        <v>-2.094395102</v>
      </c>
      <c r="IA220" s="50">
        <f t="shared" si="223"/>
        <v>0</v>
      </c>
      <c r="IB220" s="72">
        <f t="shared" si="224"/>
        <v>-2.094395102</v>
      </c>
      <c r="IC220" s="72">
        <f t="shared" si="225"/>
        <v>-2.094395102</v>
      </c>
      <c r="ID220" s="72">
        <f t="shared" si="226"/>
        <v>-2.094395102</v>
      </c>
      <c r="IE220" s="73">
        <f t="shared" si="227"/>
        <v>1</v>
      </c>
      <c r="IF220" s="73">
        <f t="shared" si="228"/>
        <v>1.6487212</v>
      </c>
      <c r="IG220" s="74">
        <f t="shared" si="229"/>
        <v>1.6487212</v>
      </c>
      <c r="IH220" s="75">
        <f t="shared" si="230"/>
        <v>-0.8243606</v>
      </c>
      <c r="II220" s="75">
        <f t="shared" si="231"/>
        <v>-1.427834443</v>
      </c>
      <c r="IJ220" s="75">
        <f t="shared" si="232"/>
        <v>-2.094395102</v>
      </c>
      <c r="IK220" s="75">
        <f t="shared" si="233"/>
        <v>1.6487212</v>
      </c>
    </row>
    <row r="221" ht="12.75" customHeight="1">
      <c r="A221" s="80">
        <f>'Cubic Input'!P225</f>
        <v>0.1421007032</v>
      </c>
      <c r="B221" s="80">
        <f>'Cubic Input'!Q225</f>
        <v>-0.3724426662</v>
      </c>
      <c r="C221" s="80">
        <f>'Cubic Input'!R225</f>
        <v>0.8801970021</v>
      </c>
      <c r="D221" s="80">
        <f>'Cubic Input'!S225</f>
        <v>-0.01456791127</v>
      </c>
      <c r="E221" s="80">
        <f t="shared" ref="E221:H221" si="3706">0</f>
        <v>0</v>
      </c>
      <c r="F221" s="80">
        <f t="shared" si="3706"/>
        <v>0</v>
      </c>
      <c r="G221" s="80">
        <f t="shared" si="3706"/>
        <v>0</v>
      </c>
      <c r="H221" s="81">
        <f t="shared" si="3706"/>
        <v>0</v>
      </c>
      <c r="I221" s="65">
        <f>'Cubic Input'!M225</f>
        <v>0.01842381943</v>
      </c>
      <c r="J221" s="66">
        <f t="shared" si="27"/>
        <v>0.01666754195</v>
      </c>
      <c r="K221" s="66">
        <f t="shared" si="28"/>
        <v>1.302154699</v>
      </c>
      <c r="L221" s="67">
        <f t="shared" si="29"/>
        <v>0.01666754195</v>
      </c>
      <c r="M221" s="67">
        <f t="shared" si="30"/>
        <v>0</v>
      </c>
      <c r="N221" s="68">
        <f t="shared" si="31"/>
        <v>1.302154699</v>
      </c>
      <c r="O221" s="68">
        <f t="shared" si="32"/>
        <v>-2.110725792</v>
      </c>
      <c r="P221" s="69">
        <f t="shared" si="33"/>
        <v>1.302154699</v>
      </c>
      <c r="Q221" s="69">
        <f t="shared" si="34"/>
        <v>2.110725792</v>
      </c>
      <c r="R221" s="70">
        <f t="shared" ref="R221:U221" si="3707">ATAN2(A221,E221)</f>
        <v>0</v>
      </c>
      <c r="S221" s="70">
        <f t="shared" si="3707"/>
        <v>3.141592654</v>
      </c>
      <c r="T221" s="70">
        <f t="shared" si="3707"/>
        <v>0</v>
      </c>
      <c r="U221" s="70">
        <f t="shared" si="3707"/>
        <v>3.141592654</v>
      </c>
      <c r="V221" s="70">
        <f t="shared" ref="V221:Y221" si="3708">SQRT(POWER(A221,2)+POWER(E221,2))</f>
        <v>0.1421007032</v>
      </c>
      <c r="W221" s="70">
        <f t="shared" si="3708"/>
        <v>0.3724426662</v>
      </c>
      <c r="X221" s="70">
        <f t="shared" si="3708"/>
        <v>0.8801970021</v>
      </c>
      <c r="Y221" s="70">
        <f t="shared" si="3708"/>
        <v>0.01456791127</v>
      </c>
      <c r="Z221" s="71">
        <f t="shared" ref="Z221:AC221" si="3709">R221-$R221</f>
        <v>0</v>
      </c>
      <c r="AA221" s="71">
        <f t="shared" si="3709"/>
        <v>3.141592654</v>
      </c>
      <c r="AB221" s="71">
        <f t="shared" si="3709"/>
        <v>0</v>
      </c>
      <c r="AC221" s="71">
        <f t="shared" si="3709"/>
        <v>3.141592654</v>
      </c>
      <c r="AD221" s="71">
        <f t="shared" ref="AD221:AG221" si="3710">V221/$V221</f>
        <v>1</v>
      </c>
      <c r="AE221" s="71">
        <f t="shared" si="3710"/>
        <v>2.620976941</v>
      </c>
      <c r="AF221" s="71">
        <f t="shared" si="3710"/>
        <v>6.194177668</v>
      </c>
      <c r="AG221" s="71">
        <f t="shared" si="3710"/>
        <v>0.1025182209</v>
      </c>
      <c r="AH221" s="80">
        <f t="shared" ref="AH221:AK221" si="3711">AD221*COS(Z221)</f>
        <v>1</v>
      </c>
      <c r="AI221" s="80">
        <f t="shared" si="3711"/>
        <v>-2.620976941</v>
      </c>
      <c r="AJ221" s="80">
        <f t="shared" si="3711"/>
        <v>6.194177668</v>
      </c>
      <c r="AK221" s="80">
        <f t="shared" si="3711"/>
        <v>-0.1025182209</v>
      </c>
      <c r="AL221" s="80">
        <f t="shared" ref="AL221:AO221" si="3712">AD221*SIN(Z221)</f>
        <v>0</v>
      </c>
      <c r="AM221" s="80">
        <f t="shared" si="3712"/>
        <v>0</v>
      </c>
      <c r="AN221" s="80">
        <f t="shared" si="3712"/>
        <v>0</v>
      </c>
      <c r="AO221" s="80">
        <f t="shared" si="3712"/>
        <v>0</v>
      </c>
      <c r="AP221" s="50">
        <f t="shared" si="41"/>
        <v>9.424777961</v>
      </c>
      <c r="AQ221" s="72">
        <f t="shared" si="42"/>
        <v>9.424777961</v>
      </c>
      <c r="AR221" s="72">
        <f t="shared" si="43"/>
        <v>3.141592654</v>
      </c>
      <c r="AS221" s="72">
        <f t="shared" si="44"/>
        <v>3.141592654</v>
      </c>
      <c r="AT221" s="73">
        <f t="shared" si="45"/>
        <v>18.00485384</v>
      </c>
      <c r="AU221" s="74">
        <f t="shared" si="46"/>
        <v>18.00485384</v>
      </c>
      <c r="AV221" s="75">
        <f t="shared" si="47"/>
        <v>36.00970768</v>
      </c>
      <c r="AW221" s="75">
        <f t="shared" si="48"/>
        <v>0</v>
      </c>
      <c r="AX221" s="75">
        <f t="shared" si="49"/>
        <v>0</v>
      </c>
      <c r="AY221" s="75">
        <f t="shared" si="50"/>
        <v>36.00970768</v>
      </c>
      <c r="AZ221" s="50">
        <f t="shared" ref="AZ221:BA221" si="3713">AZ$1*AA221</f>
        <v>3.141592654</v>
      </c>
      <c r="BA221" s="50">
        <f t="shared" si="3713"/>
        <v>0</v>
      </c>
      <c r="BB221" s="72">
        <f t="shared" si="52"/>
        <v>3.141592654</v>
      </c>
      <c r="BC221" s="72">
        <f t="shared" si="53"/>
        <v>3.141592654</v>
      </c>
      <c r="BD221" s="72">
        <f t="shared" si="54"/>
        <v>3.141592654</v>
      </c>
      <c r="BE221" s="73">
        <f t="shared" ref="BE221:BF221" si="3714">POWER(AE221,BE$1)</f>
        <v>2.620976941</v>
      </c>
      <c r="BF221" s="73">
        <f t="shared" si="3714"/>
        <v>6.194177668</v>
      </c>
      <c r="BG221" s="74">
        <f t="shared" si="56"/>
        <v>16.23479683</v>
      </c>
      <c r="BH221" s="75">
        <f t="shared" si="57"/>
        <v>-146.1131715</v>
      </c>
      <c r="BI221" s="75">
        <f t="shared" si="58"/>
        <v>0</v>
      </c>
      <c r="BJ221" s="75">
        <f t="shared" si="59"/>
        <v>3.141592654</v>
      </c>
      <c r="BK221" s="75">
        <f t="shared" si="60"/>
        <v>146.1131715</v>
      </c>
      <c r="BL221" s="50">
        <f t="shared" si="61"/>
        <v>3.141592654</v>
      </c>
      <c r="BM221" s="72">
        <f t="shared" si="62"/>
        <v>3.141592654</v>
      </c>
      <c r="BN221" s="72">
        <f t="shared" si="63"/>
        <v>3.141592654</v>
      </c>
      <c r="BO221" s="72">
        <f t="shared" si="64"/>
        <v>3.141592654</v>
      </c>
      <c r="BP221" s="73">
        <f t="shared" si="65"/>
        <v>0.1025182209</v>
      </c>
      <c r="BQ221" s="74">
        <f t="shared" si="66"/>
        <v>0.1025182209</v>
      </c>
      <c r="BR221" s="75">
        <f t="shared" si="67"/>
        <v>2.767991964</v>
      </c>
      <c r="BS221" s="75">
        <f t="shared" si="68"/>
        <v>0</v>
      </c>
      <c r="BT221" s="75">
        <f t="shared" si="69"/>
        <v>0</v>
      </c>
      <c r="BU221" s="75">
        <f t="shared" si="70"/>
        <v>2.767991964</v>
      </c>
      <c r="BV221" s="76">
        <f t="shared" ref="BV221:BW221" si="3715">AV221+BH221+BR221</f>
        <v>-107.3354719</v>
      </c>
      <c r="BW221" s="76">
        <f t="shared" si="3715"/>
        <v>0</v>
      </c>
      <c r="BX221" s="76">
        <f t="shared" si="72"/>
        <v>3.141592654</v>
      </c>
      <c r="BY221" s="77">
        <f t="shared" si="73"/>
        <v>107.3354719</v>
      </c>
      <c r="BZ221" s="50">
        <f t="shared" ref="BZ221:CA221" si="3716">BZ$1*AA221</f>
        <v>6.283185307</v>
      </c>
      <c r="CA221" s="50">
        <f t="shared" si="3716"/>
        <v>0</v>
      </c>
      <c r="CB221" s="72">
        <f t="shared" si="75"/>
        <v>6.283185307</v>
      </c>
      <c r="CC221" s="72">
        <f t="shared" si="76"/>
        <v>0</v>
      </c>
      <c r="CD221" s="72">
        <f t="shared" si="77"/>
        <v>0</v>
      </c>
      <c r="CE221" s="73">
        <f t="shared" ref="CE221:CF221" si="3717">POWER(AE221,CE$1)</f>
        <v>6.869520124</v>
      </c>
      <c r="CF221" s="73">
        <f t="shared" si="3717"/>
        <v>38.36783698</v>
      </c>
      <c r="CG221" s="74">
        <f t="shared" si="79"/>
        <v>263.5686283</v>
      </c>
      <c r="CH221" s="75">
        <f t="shared" si="80"/>
        <v>-263.5686283</v>
      </c>
      <c r="CI221" s="75">
        <f t="shared" si="81"/>
        <v>0</v>
      </c>
      <c r="CJ221" s="75">
        <f t="shared" si="82"/>
        <v>3.141592654</v>
      </c>
      <c r="CK221" s="75">
        <f t="shared" si="83"/>
        <v>263.5686283</v>
      </c>
      <c r="CL221" s="50">
        <f t="shared" si="84"/>
        <v>0</v>
      </c>
      <c r="CM221" s="72">
        <f t="shared" si="85"/>
        <v>0</v>
      </c>
      <c r="CN221" s="72">
        <f t="shared" si="86"/>
        <v>0</v>
      </c>
      <c r="CO221" s="72">
        <f t="shared" si="87"/>
        <v>0</v>
      </c>
      <c r="CP221" s="73">
        <f t="shared" si="88"/>
        <v>237.657199</v>
      </c>
      <c r="CQ221" s="74">
        <f t="shared" si="89"/>
        <v>237.657199</v>
      </c>
      <c r="CR221" s="75">
        <f t="shared" si="90"/>
        <v>950.628796</v>
      </c>
      <c r="CS221" s="75">
        <f t="shared" si="91"/>
        <v>0</v>
      </c>
      <c r="CT221" s="75">
        <f t="shared" si="92"/>
        <v>0</v>
      </c>
      <c r="CU221" s="75">
        <f t="shared" si="93"/>
        <v>950.628796</v>
      </c>
      <c r="CV221" s="50">
        <f t="shared" si="94"/>
        <v>9.424777961</v>
      </c>
      <c r="CW221" s="50">
        <f t="shared" si="95"/>
        <v>3.141592654</v>
      </c>
      <c r="CX221" s="72">
        <f t="shared" si="96"/>
        <v>12.56637061</v>
      </c>
      <c r="CY221" s="72">
        <f t="shared" si="97"/>
        <v>0</v>
      </c>
      <c r="CZ221" s="72">
        <f t="shared" si="98"/>
        <v>0</v>
      </c>
      <c r="DA221" s="73">
        <f t="shared" si="99"/>
        <v>18.00485384</v>
      </c>
      <c r="DB221" s="73">
        <f t="shared" si="100"/>
        <v>0.1025182209</v>
      </c>
      <c r="DC221" s="74">
        <f t="shared" si="101"/>
        <v>1.845825583</v>
      </c>
      <c r="DD221" s="75">
        <f t="shared" si="102"/>
        <v>7.383302331</v>
      </c>
      <c r="DE221" s="75">
        <f t="shared" si="103"/>
        <v>0</v>
      </c>
      <c r="DF221" s="75">
        <f t="shared" si="104"/>
        <v>0</v>
      </c>
      <c r="DG221" s="75">
        <f t="shared" si="105"/>
        <v>7.383302331</v>
      </c>
      <c r="DH221" s="50">
        <f t="shared" ref="DH221:DJ221" si="3718">DH$1*AA221</f>
        <v>3.141592654</v>
      </c>
      <c r="DI221" s="50">
        <f t="shared" si="3718"/>
        <v>0</v>
      </c>
      <c r="DJ221" s="50">
        <f t="shared" si="3718"/>
        <v>3.141592654</v>
      </c>
      <c r="DK221" s="72">
        <f t="shared" si="107"/>
        <v>6.283185307</v>
      </c>
      <c r="DL221" s="72">
        <f t="shared" si="108"/>
        <v>0</v>
      </c>
      <c r="DM221" s="72">
        <f t="shared" si="109"/>
        <v>0</v>
      </c>
      <c r="DN221" s="73">
        <f t="shared" ref="DN221:DP221" si="3719">POWER(AE221,DN$1)</f>
        <v>2.620976941</v>
      </c>
      <c r="DO221" s="73">
        <f t="shared" si="3719"/>
        <v>6.194177668</v>
      </c>
      <c r="DP221" s="73">
        <f t="shared" si="3719"/>
        <v>0.1025182209</v>
      </c>
      <c r="DQ221" s="74">
        <f t="shared" si="111"/>
        <v>1.664362488</v>
      </c>
      <c r="DR221" s="75">
        <f t="shared" si="112"/>
        <v>-29.95852478</v>
      </c>
      <c r="DS221" s="75">
        <f t="shared" si="113"/>
        <v>0</v>
      </c>
      <c r="DT221" s="75">
        <f t="shared" si="114"/>
        <v>3.141592654</v>
      </c>
      <c r="DU221" s="75">
        <f t="shared" si="115"/>
        <v>29.95852478</v>
      </c>
      <c r="DV221" s="50">
        <f t="shared" si="116"/>
        <v>6.283185307</v>
      </c>
      <c r="DW221" s="72">
        <f t="shared" si="117"/>
        <v>6.283185307</v>
      </c>
      <c r="DX221" s="72">
        <f t="shared" si="118"/>
        <v>0</v>
      </c>
      <c r="DY221" s="72">
        <f t="shared" si="119"/>
        <v>0</v>
      </c>
      <c r="DZ221" s="73">
        <f t="shared" si="120"/>
        <v>0.01050998561</v>
      </c>
      <c r="EA221" s="74">
        <f t="shared" si="121"/>
        <v>0.01050998561</v>
      </c>
      <c r="EB221" s="75">
        <f t="shared" si="122"/>
        <v>0.2837696115</v>
      </c>
      <c r="EC221" s="75">
        <f t="shared" si="123"/>
        <v>0</v>
      </c>
      <c r="ED221" s="75">
        <f t="shared" si="124"/>
        <v>0</v>
      </c>
      <c r="EE221" s="75">
        <f t="shared" si="125"/>
        <v>0.2837696115</v>
      </c>
      <c r="EF221" s="76">
        <f t="shared" ref="EF221:EG221" si="3720">CH221+CR221+DD221+DR221+EB221</f>
        <v>664.7687149</v>
      </c>
      <c r="EG221" s="76">
        <f t="shared" si="3720"/>
        <v>0</v>
      </c>
      <c r="EH221" s="76">
        <f t="shared" si="127"/>
        <v>0</v>
      </c>
      <c r="EI221" s="77">
        <f t="shared" si="128"/>
        <v>664.7687149</v>
      </c>
      <c r="EJ221" s="50">
        <f t="shared" si="129"/>
        <v>0</v>
      </c>
      <c r="EK221" s="72">
        <f t="shared" si="130"/>
        <v>0</v>
      </c>
      <c r="EL221" s="72">
        <f t="shared" si="131"/>
        <v>0</v>
      </c>
      <c r="EM221" s="72">
        <f t="shared" si="132"/>
        <v>0</v>
      </c>
      <c r="EN221" s="73">
        <f t="shared" si="133"/>
        <v>25.7831091</v>
      </c>
      <c r="EO221" s="74">
        <f t="shared" si="134"/>
        <v>25.7831091</v>
      </c>
      <c r="EP221" s="75">
        <f t="shared" si="135"/>
        <v>133.9729648</v>
      </c>
      <c r="EQ221" s="75">
        <f t="shared" si="136"/>
        <v>0</v>
      </c>
      <c r="ER221" s="75">
        <f t="shared" si="137"/>
        <v>0</v>
      </c>
      <c r="ES221" s="75">
        <f t="shared" si="138"/>
        <v>133.9729648</v>
      </c>
      <c r="ET221" s="76">
        <f t="shared" ref="ET221:EU221" si="3721">BV221+EP221</f>
        <v>26.63749295</v>
      </c>
      <c r="EU221" s="76">
        <f t="shared" si="3721"/>
        <v>0</v>
      </c>
      <c r="EV221" s="76">
        <f t="shared" si="140"/>
        <v>0</v>
      </c>
      <c r="EW221" s="77">
        <f t="shared" si="141"/>
        <v>26.63749295</v>
      </c>
      <c r="EX221" s="50">
        <f t="shared" si="142"/>
        <v>0</v>
      </c>
      <c r="EY221" s="72">
        <f t="shared" si="143"/>
        <v>0</v>
      </c>
      <c r="EZ221" s="72">
        <f t="shared" si="144"/>
        <v>0</v>
      </c>
      <c r="FA221" s="72">
        <f t="shared" si="145"/>
        <v>0</v>
      </c>
      <c r="FB221" s="73">
        <f t="shared" si="146"/>
        <v>2.986513273</v>
      </c>
      <c r="FC221" s="74">
        <f t="shared" si="147"/>
        <v>2.986513273</v>
      </c>
      <c r="FD221" s="75">
        <f t="shared" si="148"/>
        <v>0.7901323853</v>
      </c>
      <c r="FE221" s="75">
        <f t="shared" si="149"/>
        <v>0</v>
      </c>
      <c r="FF221" s="75">
        <f t="shared" si="150"/>
        <v>0</v>
      </c>
      <c r="FG221" s="75">
        <f t="shared" si="151"/>
        <v>0.7901323853</v>
      </c>
      <c r="FH221" s="50">
        <f t="shared" si="152"/>
        <v>6.283185307</v>
      </c>
      <c r="FI221" s="72">
        <f t="shared" si="153"/>
        <v>6.283185307</v>
      </c>
      <c r="FJ221" s="72">
        <f t="shared" si="154"/>
        <v>0</v>
      </c>
      <c r="FK221" s="72">
        <f t="shared" si="155"/>
        <v>0</v>
      </c>
      <c r="FL221" s="73">
        <f t="shared" si="156"/>
        <v>6.869520124</v>
      </c>
      <c r="FM221" s="74">
        <f t="shared" si="157"/>
        <v>6.869520124</v>
      </c>
      <c r="FN221" s="75">
        <f t="shared" si="158"/>
        <v>-6.869520124</v>
      </c>
      <c r="FO221" s="75">
        <f t="shared" si="159"/>
        <v>0</v>
      </c>
      <c r="FP221" s="75">
        <f t="shared" si="160"/>
        <v>3.141592654</v>
      </c>
      <c r="FQ221" s="75">
        <f t="shared" si="161"/>
        <v>6.869520124</v>
      </c>
      <c r="FR221" s="76">
        <f t="shared" si="162"/>
        <v>11.71301288</v>
      </c>
      <c r="FS221" s="76">
        <f t="shared" si="163"/>
        <v>0</v>
      </c>
      <c r="FT221" s="76">
        <f t="shared" si="164"/>
        <v>0</v>
      </c>
      <c r="FU221" s="77">
        <f t="shared" si="165"/>
        <v>11.71301288</v>
      </c>
      <c r="FV221" s="50">
        <f t="shared" si="166"/>
        <v>0</v>
      </c>
      <c r="FW221" s="50">
        <f t="shared" si="167"/>
        <v>0</v>
      </c>
      <c r="FX221" s="72">
        <f t="shared" si="168"/>
        <v>0</v>
      </c>
      <c r="FY221" s="72">
        <f t="shared" si="169"/>
        <v>0</v>
      </c>
      <c r="FZ221" s="72">
        <f t="shared" si="170"/>
        <v>0</v>
      </c>
      <c r="GA221" s="73">
        <f t="shared" si="171"/>
        <v>11.71301288</v>
      </c>
      <c r="GB221" s="73">
        <f t="shared" si="172"/>
        <v>1.265610698</v>
      </c>
      <c r="GC221" s="74">
        <f t="shared" si="173"/>
        <v>14.82411441</v>
      </c>
      <c r="GD221" s="75">
        <f t="shared" si="174"/>
        <v>1.647123824</v>
      </c>
      <c r="GE221" s="75">
        <f t="shared" si="175"/>
        <v>0</v>
      </c>
      <c r="GF221" s="75">
        <f t="shared" si="176"/>
        <v>0</v>
      </c>
      <c r="GG221" s="75">
        <f t="shared" si="177"/>
        <v>1.647123824</v>
      </c>
      <c r="GH221" s="78">
        <f t="shared" si="178"/>
        <v>-0.5</v>
      </c>
      <c r="GI221" s="78">
        <f t="shared" si="179"/>
        <v>-0.8660254038</v>
      </c>
      <c r="GJ221" s="78">
        <f t="shared" si="180"/>
        <v>-2.094395102</v>
      </c>
      <c r="GK221" s="78">
        <f t="shared" si="181"/>
        <v>1</v>
      </c>
      <c r="GL221" s="79">
        <f t="shared" si="182"/>
        <v>-0.5</v>
      </c>
      <c r="GM221" s="79">
        <f t="shared" si="183"/>
        <v>0.8660254038</v>
      </c>
      <c r="GN221" s="79">
        <f t="shared" si="184"/>
        <v>2.094395102</v>
      </c>
      <c r="GO221" s="79">
        <f t="shared" si="185"/>
        <v>1</v>
      </c>
      <c r="GP221" s="50">
        <f t="shared" si="186"/>
        <v>-2.094395102</v>
      </c>
      <c r="GQ221" s="50">
        <f t="shared" si="187"/>
        <v>0</v>
      </c>
      <c r="GR221" s="72">
        <f t="shared" si="188"/>
        <v>-2.094395102</v>
      </c>
      <c r="GS221" s="72">
        <f t="shared" si="189"/>
        <v>-2.094395102</v>
      </c>
      <c r="GT221" s="72">
        <f t="shared" si="190"/>
        <v>-2.094395102</v>
      </c>
      <c r="GU221" s="73">
        <f t="shared" si="191"/>
        <v>1</v>
      </c>
      <c r="GV221" s="73">
        <f t="shared" si="192"/>
        <v>0.7901323853</v>
      </c>
      <c r="GW221" s="74">
        <f t="shared" si="193"/>
        <v>0.7901323853</v>
      </c>
      <c r="GX221" s="75">
        <f t="shared" si="194"/>
        <v>-0.3950661926</v>
      </c>
      <c r="GY221" s="75">
        <f t="shared" si="195"/>
        <v>-0.684274718</v>
      </c>
      <c r="GZ221" s="75">
        <f t="shared" si="196"/>
        <v>-2.094395102</v>
      </c>
      <c r="HA221" s="75">
        <f t="shared" si="197"/>
        <v>0.7901323853</v>
      </c>
      <c r="HB221" s="50">
        <f t="shared" si="198"/>
        <v>2.094395102</v>
      </c>
      <c r="HC221" s="50">
        <f t="shared" si="199"/>
        <v>0</v>
      </c>
      <c r="HD221" s="72">
        <f t="shared" si="200"/>
        <v>2.094395102</v>
      </c>
      <c r="HE221" s="72">
        <f t="shared" si="201"/>
        <v>2.094395102</v>
      </c>
      <c r="HF221" s="72">
        <f t="shared" si="202"/>
        <v>2.094395102</v>
      </c>
      <c r="HG221" s="73">
        <f t="shared" si="203"/>
        <v>1</v>
      </c>
      <c r="HH221" s="73">
        <f t="shared" si="204"/>
        <v>1.647123824</v>
      </c>
      <c r="HI221" s="74">
        <f t="shared" si="205"/>
        <v>1.647123824</v>
      </c>
      <c r="HJ221" s="75">
        <f t="shared" si="206"/>
        <v>-0.8235619118</v>
      </c>
      <c r="HK221" s="75">
        <f t="shared" si="207"/>
        <v>1.426451074</v>
      </c>
      <c r="HL221" s="75">
        <f t="shared" si="208"/>
        <v>2.094395102</v>
      </c>
      <c r="HM221" s="75">
        <f t="shared" si="209"/>
        <v>1.647123824</v>
      </c>
      <c r="HN221" s="50">
        <f t="shared" si="210"/>
        <v>2.094395102</v>
      </c>
      <c r="HO221" s="50">
        <f t="shared" si="211"/>
        <v>0</v>
      </c>
      <c r="HP221" s="72">
        <f t="shared" si="212"/>
        <v>2.094395102</v>
      </c>
      <c r="HQ221" s="72">
        <f t="shared" si="213"/>
        <v>2.094395102</v>
      </c>
      <c r="HR221" s="72">
        <f t="shared" si="214"/>
        <v>2.094395102</v>
      </c>
      <c r="HS221" s="73">
        <f t="shared" si="215"/>
        <v>1</v>
      </c>
      <c r="HT221" s="73">
        <f t="shared" si="216"/>
        <v>0.7901323853</v>
      </c>
      <c r="HU221" s="74">
        <f t="shared" si="217"/>
        <v>0.7901323853</v>
      </c>
      <c r="HV221" s="75">
        <f t="shared" si="218"/>
        <v>-0.3950661926</v>
      </c>
      <c r="HW221" s="75">
        <f t="shared" si="219"/>
        <v>0.684274718</v>
      </c>
      <c r="HX221" s="75">
        <f t="shared" si="220"/>
        <v>2.094395102</v>
      </c>
      <c r="HY221" s="75">
        <f t="shared" si="221"/>
        <v>0.7901323853</v>
      </c>
      <c r="HZ221" s="50">
        <f t="shared" si="222"/>
        <v>-2.094395102</v>
      </c>
      <c r="IA221" s="50">
        <f t="shared" si="223"/>
        <v>0</v>
      </c>
      <c r="IB221" s="72">
        <f t="shared" si="224"/>
        <v>-2.094395102</v>
      </c>
      <c r="IC221" s="72">
        <f t="shared" si="225"/>
        <v>-2.094395102</v>
      </c>
      <c r="ID221" s="72">
        <f t="shared" si="226"/>
        <v>-2.094395102</v>
      </c>
      <c r="IE221" s="73">
        <f t="shared" si="227"/>
        <v>1</v>
      </c>
      <c r="IF221" s="73">
        <f t="shared" si="228"/>
        <v>1.647123824</v>
      </c>
      <c r="IG221" s="74">
        <f t="shared" si="229"/>
        <v>1.647123824</v>
      </c>
      <c r="IH221" s="75">
        <f t="shared" si="230"/>
        <v>-0.8235619118</v>
      </c>
      <c r="II221" s="75">
        <f t="shared" si="231"/>
        <v>-1.426451074</v>
      </c>
      <c r="IJ221" s="75">
        <f t="shared" si="232"/>
        <v>-2.094395102</v>
      </c>
      <c r="IK221" s="75">
        <f t="shared" si="233"/>
        <v>1.647123824</v>
      </c>
    </row>
    <row r="222" ht="12.75" customHeight="1">
      <c r="A222" s="80">
        <f>'Cubic Input'!P226</f>
        <v>0.1421007032</v>
      </c>
      <c r="B222" s="80">
        <f>'Cubic Input'!Q226</f>
        <v>-0.1484701115</v>
      </c>
      <c r="C222" s="80">
        <f>'Cubic Input'!R226</f>
        <v>0.8752278988</v>
      </c>
      <c r="D222" s="80">
        <f>'Cubic Input'!S226</f>
        <v>-0.01333294067</v>
      </c>
      <c r="E222" s="80">
        <f t="shared" ref="E222:H222" si="3722">0</f>
        <v>0</v>
      </c>
      <c r="F222" s="80">
        <f t="shared" si="3722"/>
        <v>0</v>
      </c>
      <c r="G222" s="80">
        <f t="shared" si="3722"/>
        <v>0</v>
      </c>
      <c r="H222" s="81">
        <f t="shared" si="3722"/>
        <v>0</v>
      </c>
      <c r="I222" s="65">
        <f>'Cubic Input'!M226</f>
        <v>0.01811053622</v>
      </c>
      <c r="J222" s="66">
        <f t="shared" si="27"/>
        <v>0.01527266873</v>
      </c>
      <c r="K222" s="66">
        <f t="shared" si="28"/>
        <v>0.5147752662</v>
      </c>
      <c r="L222" s="67">
        <f t="shared" si="29"/>
        <v>0.01527266873</v>
      </c>
      <c r="M222" s="67">
        <f t="shared" si="30"/>
        <v>0</v>
      </c>
      <c r="N222" s="68">
        <f t="shared" si="31"/>
        <v>0.5147752662</v>
      </c>
      <c r="O222" s="68">
        <f t="shared" si="32"/>
        <v>-2.424560006</v>
      </c>
      <c r="P222" s="69">
        <f t="shared" si="33"/>
        <v>0.5147752662</v>
      </c>
      <c r="Q222" s="69">
        <f t="shared" si="34"/>
        <v>2.424560006</v>
      </c>
      <c r="R222" s="70">
        <f t="shared" ref="R222:U222" si="3723">ATAN2(A222,E222)</f>
        <v>0</v>
      </c>
      <c r="S222" s="70">
        <f t="shared" si="3723"/>
        <v>3.141592654</v>
      </c>
      <c r="T222" s="70">
        <f t="shared" si="3723"/>
        <v>0</v>
      </c>
      <c r="U222" s="70">
        <f t="shared" si="3723"/>
        <v>3.141592654</v>
      </c>
      <c r="V222" s="70">
        <f t="shared" ref="V222:Y222" si="3724">SQRT(POWER(A222,2)+POWER(E222,2))</f>
        <v>0.1421007032</v>
      </c>
      <c r="W222" s="70">
        <f t="shared" si="3724"/>
        <v>0.1484701115</v>
      </c>
      <c r="X222" s="70">
        <f t="shared" si="3724"/>
        <v>0.8752278988</v>
      </c>
      <c r="Y222" s="70">
        <f t="shared" si="3724"/>
        <v>0.01333294067</v>
      </c>
      <c r="Z222" s="71">
        <f t="shared" ref="Z222:AC222" si="3725">R222-$R222</f>
        <v>0</v>
      </c>
      <c r="AA222" s="71">
        <f t="shared" si="3725"/>
        <v>3.141592654</v>
      </c>
      <c r="AB222" s="71">
        <f t="shared" si="3725"/>
        <v>0</v>
      </c>
      <c r="AC222" s="71">
        <f t="shared" si="3725"/>
        <v>3.141592654</v>
      </c>
      <c r="AD222" s="71">
        <f t="shared" ref="AD222:AG222" si="3726">V222/$V222</f>
        <v>1</v>
      </c>
      <c r="AE222" s="71">
        <f t="shared" si="3726"/>
        <v>1.044823201</v>
      </c>
      <c r="AF222" s="71">
        <f t="shared" si="3726"/>
        <v>6.159208782</v>
      </c>
      <c r="AG222" s="71">
        <f t="shared" si="3726"/>
        <v>0.09382740816</v>
      </c>
      <c r="AH222" s="80">
        <f t="shared" ref="AH222:AK222" si="3727">AD222*COS(Z222)</f>
        <v>1</v>
      </c>
      <c r="AI222" s="80">
        <f t="shared" si="3727"/>
        <v>-1.044823201</v>
      </c>
      <c r="AJ222" s="80">
        <f t="shared" si="3727"/>
        <v>6.159208782</v>
      </c>
      <c r="AK222" s="80">
        <f t="shared" si="3727"/>
        <v>-0.09382740816</v>
      </c>
      <c r="AL222" s="80">
        <f t="shared" ref="AL222:AO222" si="3728">AD222*SIN(Z222)</f>
        <v>0</v>
      </c>
      <c r="AM222" s="80">
        <f t="shared" si="3728"/>
        <v>0</v>
      </c>
      <c r="AN222" s="80">
        <f t="shared" si="3728"/>
        <v>0</v>
      </c>
      <c r="AO222" s="80">
        <f t="shared" si="3728"/>
        <v>0</v>
      </c>
      <c r="AP222" s="50">
        <f t="shared" si="41"/>
        <v>9.424777961</v>
      </c>
      <c r="AQ222" s="72">
        <f t="shared" si="42"/>
        <v>9.424777961</v>
      </c>
      <c r="AR222" s="72">
        <f t="shared" si="43"/>
        <v>3.141592654</v>
      </c>
      <c r="AS222" s="72">
        <f t="shared" si="44"/>
        <v>3.141592654</v>
      </c>
      <c r="AT222" s="73">
        <f t="shared" si="45"/>
        <v>1.140587017</v>
      </c>
      <c r="AU222" s="74">
        <f t="shared" si="46"/>
        <v>1.140587017</v>
      </c>
      <c r="AV222" s="75">
        <f t="shared" si="47"/>
        <v>2.281174033</v>
      </c>
      <c r="AW222" s="75">
        <f t="shared" si="48"/>
        <v>0</v>
      </c>
      <c r="AX222" s="75">
        <f t="shared" si="49"/>
        <v>0</v>
      </c>
      <c r="AY222" s="75">
        <f t="shared" si="50"/>
        <v>2.281174033</v>
      </c>
      <c r="AZ222" s="50">
        <f t="shared" ref="AZ222:BA222" si="3729">AZ$1*AA222</f>
        <v>3.141592654</v>
      </c>
      <c r="BA222" s="50">
        <f t="shared" si="3729"/>
        <v>0</v>
      </c>
      <c r="BB222" s="72">
        <f t="shared" si="52"/>
        <v>3.141592654</v>
      </c>
      <c r="BC222" s="72">
        <f t="shared" si="53"/>
        <v>3.141592654</v>
      </c>
      <c r="BD222" s="72">
        <f t="shared" si="54"/>
        <v>3.141592654</v>
      </c>
      <c r="BE222" s="73">
        <f t="shared" ref="BE222:BF222" si="3730">POWER(AE222,BE$1)</f>
        <v>1.044823201</v>
      </c>
      <c r="BF222" s="73">
        <f t="shared" si="3730"/>
        <v>6.159208782</v>
      </c>
      <c r="BG222" s="74">
        <f t="shared" si="56"/>
        <v>6.435284236</v>
      </c>
      <c r="BH222" s="75">
        <f t="shared" si="57"/>
        <v>-57.91755812</v>
      </c>
      <c r="BI222" s="75">
        <f t="shared" si="58"/>
        <v>0</v>
      </c>
      <c r="BJ222" s="75">
        <f t="shared" si="59"/>
        <v>3.141592654</v>
      </c>
      <c r="BK222" s="75">
        <f t="shared" si="60"/>
        <v>57.91755812</v>
      </c>
      <c r="BL222" s="50">
        <f t="shared" si="61"/>
        <v>3.141592654</v>
      </c>
      <c r="BM222" s="72">
        <f t="shared" si="62"/>
        <v>3.141592654</v>
      </c>
      <c r="BN222" s="72">
        <f t="shared" si="63"/>
        <v>3.141592654</v>
      </c>
      <c r="BO222" s="72">
        <f t="shared" si="64"/>
        <v>3.141592654</v>
      </c>
      <c r="BP222" s="73">
        <f t="shared" si="65"/>
        <v>0.09382740816</v>
      </c>
      <c r="BQ222" s="74">
        <f t="shared" si="66"/>
        <v>0.09382740816</v>
      </c>
      <c r="BR222" s="75">
        <f t="shared" si="67"/>
        <v>2.53334002</v>
      </c>
      <c r="BS222" s="75">
        <f t="shared" si="68"/>
        <v>0</v>
      </c>
      <c r="BT222" s="75">
        <f t="shared" si="69"/>
        <v>0</v>
      </c>
      <c r="BU222" s="75">
        <f t="shared" si="70"/>
        <v>2.53334002</v>
      </c>
      <c r="BV222" s="76">
        <f t="shared" ref="BV222:BW222" si="3731">AV222+BH222+BR222</f>
        <v>-53.10304407</v>
      </c>
      <c r="BW222" s="76">
        <f t="shared" si="3731"/>
        <v>0</v>
      </c>
      <c r="BX222" s="76">
        <f t="shared" si="72"/>
        <v>3.141592654</v>
      </c>
      <c r="BY222" s="77">
        <f t="shared" si="73"/>
        <v>53.10304407</v>
      </c>
      <c r="BZ222" s="50">
        <f t="shared" ref="BZ222:CA222" si="3732">BZ$1*AA222</f>
        <v>6.283185307</v>
      </c>
      <c r="CA222" s="50">
        <f t="shared" si="3732"/>
        <v>0</v>
      </c>
      <c r="CB222" s="72">
        <f t="shared" si="75"/>
        <v>6.283185307</v>
      </c>
      <c r="CC222" s="72">
        <f t="shared" si="76"/>
        <v>0</v>
      </c>
      <c r="CD222" s="72">
        <f t="shared" si="77"/>
        <v>0</v>
      </c>
      <c r="CE222" s="73">
        <f t="shared" ref="CE222:CF222" si="3733">POWER(AE222,CE$1)</f>
        <v>1.091655522</v>
      </c>
      <c r="CF222" s="73">
        <f t="shared" si="3733"/>
        <v>37.93585282</v>
      </c>
      <c r="CG222" s="74">
        <f t="shared" si="79"/>
        <v>41.4128832</v>
      </c>
      <c r="CH222" s="75">
        <f t="shared" si="80"/>
        <v>-41.4128832</v>
      </c>
      <c r="CI222" s="75">
        <f t="shared" si="81"/>
        <v>0</v>
      </c>
      <c r="CJ222" s="75">
        <f t="shared" si="82"/>
        <v>3.141592654</v>
      </c>
      <c r="CK222" s="75">
        <f t="shared" si="83"/>
        <v>41.4128832</v>
      </c>
      <c r="CL222" s="50">
        <f t="shared" si="84"/>
        <v>0</v>
      </c>
      <c r="CM222" s="72">
        <f t="shared" si="85"/>
        <v>0</v>
      </c>
      <c r="CN222" s="72">
        <f t="shared" si="86"/>
        <v>0</v>
      </c>
      <c r="CO222" s="72">
        <f t="shared" si="87"/>
        <v>0</v>
      </c>
      <c r="CP222" s="73">
        <f t="shared" si="88"/>
        <v>233.6548379</v>
      </c>
      <c r="CQ222" s="74">
        <f t="shared" si="89"/>
        <v>233.6548379</v>
      </c>
      <c r="CR222" s="75">
        <f t="shared" si="90"/>
        <v>934.6193514</v>
      </c>
      <c r="CS222" s="75">
        <f t="shared" si="91"/>
        <v>0</v>
      </c>
      <c r="CT222" s="75">
        <f t="shared" si="92"/>
        <v>0</v>
      </c>
      <c r="CU222" s="75">
        <f t="shared" si="93"/>
        <v>934.6193514</v>
      </c>
      <c r="CV222" s="50">
        <f t="shared" si="94"/>
        <v>9.424777961</v>
      </c>
      <c r="CW222" s="50">
        <f t="shared" si="95"/>
        <v>3.141592654</v>
      </c>
      <c r="CX222" s="72">
        <f t="shared" si="96"/>
        <v>12.56637061</v>
      </c>
      <c r="CY222" s="72">
        <f t="shared" si="97"/>
        <v>0</v>
      </c>
      <c r="CZ222" s="72">
        <f t="shared" si="98"/>
        <v>0</v>
      </c>
      <c r="DA222" s="73">
        <f t="shared" si="99"/>
        <v>1.140587017</v>
      </c>
      <c r="DB222" s="73">
        <f t="shared" si="100"/>
        <v>0.09382740816</v>
      </c>
      <c r="DC222" s="74">
        <f t="shared" si="101"/>
        <v>0.1070183235</v>
      </c>
      <c r="DD222" s="75">
        <f t="shared" si="102"/>
        <v>0.4280732941</v>
      </c>
      <c r="DE222" s="75">
        <f t="shared" si="103"/>
        <v>0</v>
      </c>
      <c r="DF222" s="75">
        <f t="shared" si="104"/>
        <v>0</v>
      </c>
      <c r="DG222" s="75">
        <f t="shared" si="105"/>
        <v>0.4280732941</v>
      </c>
      <c r="DH222" s="50">
        <f t="shared" ref="DH222:DJ222" si="3734">DH$1*AA222</f>
        <v>3.141592654</v>
      </c>
      <c r="DI222" s="50">
        <f t="shared" si="3734"/>
        <v>0</v>
      </c>
      <c r="DJ222" s="50">
        <f t="shared" si="3734"/>
        <v>3.141592654</v>
      </c>
      <c r="DK222" s="72">
        <f t="shared" si="107"/>
        <v>6.283185307</v>
      </c>
      <c r="DL222" s="72">
        <f t="shared" si="108"/>
        <v>0</v>
      </c>
      <c r="DM222" s="72">
        <f t="shared" si="109"/>
        <v>0</v>
      </c>
      <c r="DN222" s="73">
        <f t="shared" ref="DN222:DP222" si="3735">POWER(AE222,DN$1)</f>
        <v>1.044823201</v>
      </c>
      <c r="DO222" s="73">
        <f t="shared" si="3735"/>
        <v>6.159208782</v>
      </c>
      <c r="DP222" s="73">
        <f t="shared" si="3735"/>
        <v>0.09382740816</v>
      </c>
      <c r="DQ222" s="74">
        <f t="shared" si="111"/>
        <v>0.6038060406</v>
      </c>
      <c r="DR222" s="75">
        <f t="shared" si="112"/>
        <v>-10.86850873</v>
      </c>
      <c r="DS222" s="75">
        <f t="shared" si="113"/>
        <v>0</v>
      </c>
      <c r="DT222" s="75">
        <f t="shared" si="114"/>
        <v>3.141592654</v>
      </c>
      <c r="DU222" s="75">
        <f t="shared" si="115"/>
        <v>10.86850873</v>
      </c>
      <c r="DV222" s="50">
        <f t="shared" si="116"/>
        <v>6.283185307</v>
      </c>
      <c r="DW222" s="72">
        <f t="shared" si="117"/>
        <v>6.283185307</v>
      </c>
      <c r="DX222" s="72">
        <f t="shared" si="118"/>
        <v>0</v>
      </c>
      <c r="DY222" s="72">
        <f t="shared" si="119"/>
        <v>0</v>
      </c>
      <c r="DZ222" s="73">
        <f t="shared" si="120"/>
        <v>0.008803582522</v>
      </c>
      <c r="EA222" s="74">
        <f t="shared" si="121"/>
        <v>0.008803582522</v>
      </c>
      <c r="EB222" s="75">
        <f t="shared" si="122"/>
        <v>0.2376967281</v>
      </c>
      <c r="EC222" s="75">
        <f t="shared" si="123"/>
        <v>0</v>
      </c>
      <c r="ED222" s="75">
        <f t="shared" si="124"/>
        <v>0</v>
      </c>
      <c r="EE222" s="75">
        <f t="shared" si="125"/>
        <v>0.2376967281</v>
      </c>
      <c r="EF222" s="76">
        <f t="shared" ref="EF222:EG222" si="3736">CH222+CR222+DD222+DR222+EB222</f>
        <v>883.0037295</v>
      </c>
      <c r="EG222" s="76">
        <f t="shared" si="3736"/>
        <v>0</v>
      </c>
      <c r="EH222" s="76">
        <f t="shared" si="127"/>
        <v>0</v>
      </c>
      <c r="EI222" s="77">
        <f t="shared" si="128"/>
        <v>883.0037295</v>
      </c>
      <c r="EJ222" s="50">
        <f t="shared" si="129"/>
        <v>0</v>
      </c>
      <c r="EK222" s="72">
        <f t="shared" si="130"/>
        <v>0</v>
      </c>
      <c r="EL222" s="72">
        <f t="shared" si="131"/>
        <v>0</v>
      </c>
      <c r="EM222" s="72">
        <f t="shared" si="132"/>
        <v>0</v>
      </c>
      <c r="EN222" s="73">
        <f t="shared" si="133"/>
        <v>29.71537867</v>
      </c>
      <c r="EO222" s="74">
        <f t="shared" si="134"/>
        <v>29.71537867</v>
      </c>
      <c r="EP222" s="75">
        <f t="shared" si="135"/>
        <v>154.4056369</v>
      </c>
      <c r="EQ222" s="75">
        <f t="shared" si="136"/>
        <v>0</v>
      </c>
      <c r="ER222" s="75">
        <f t="shared" si="137"/>
        <v>0</v>
      </c>
      <c r="ES222" s="75">
        <f t="shared" si="138"/>
        <v>154.4056369</v>
      </c>
      <c r="ET222" s="76">
        <f t="shared" ref="ET222:EU222" si="3737">BV222+EP222</f>
        <v>101.3025928</v>
      </c>
      <c r="EU222" s="76">
        <f t="shared" si="3737"/>
        <v>0</v>
      </c>
      <c r="EV222" s="76">
        <f t="shared" si="140"/>
        <v>0</v>
      </c>
      <c r="EW222" s="77">
        <f t="shared" si="141"/>
        <v>101.3025928</v>
      </c>
      <c r="EX222" s="50">
        <f t="shared" si="142"/>
        <v>0</v>
      </c>
      <c r="EY222" s="72">
        <f t="shared" si="143"/>
        <v>0</v>
      </c>
      <c r="EZ222" s="72">
        <f t="shared" si="144"/>
        <v>0</v>
      </c>
      <c r="FA222" s="72">
        <f t="shared" si="145"/>
        <v>0</v>
      </c>
      <c r="FB222" s="73">
        <f t="shared" si="146"/>
        <v>4.661655622</v>
      </c>
      <c r="FC222" s="74">
        <f t="shared" si="147"/>
        <v>4.661655622</v>
      </c>
      <c r="FD222" s="75">
        <f t="shared" si="148"/>
        <v>1.233319506</v>
      </c>
      <c r="FE222" s="75">
        <f t="shared" si="149"/>
        <v>0</v>
      </c>
      <c r="FF222" s="75">
        <f t="shared" si="150"/>
        <v>0</v>
      </c>
      <c r="FG222" s="75">
        <f t="shared" si="151"/>
        <v>1.233319506</v>
      </c>
      <c r="FH222" s="50">
        <f t="shared" si="152"/>
        <v>6.283185307</v>
      </c>
      <c r="FI222" s="72">
        <f t="shared" si="153"/>
        <v>6.283185307</v>
      </c>
      <c r="FJ222" s="72">
        <f t="shared" si="154"/>
        <v>0</v>
      </c>
      <c r="FK222" s="72">
        <f t="shared" si="155"/>
        <v>0</v>
      </c>
      <c r="FL222" s="73">
        <f t="shared" si="156"/>
        <v>1.091655522</v>
      </c>
      <c r="FM222" s="74">
        <f t="shared" si="157"/>
        <v>1.091655522</v>
      </c>
      <c r="FN222" s="75">
        <f t="shared" si="158"/>
        <v>-1.091655522</v>
      </c>
      <c r="FO222" s="75">
        <f t="shared" si="159"/>
        <v>0</v>
      </c>
      <c r="FP222" s="75">
        <f t="shared" si="160"/>
        <v>3.141592654</v>
      </c>
      <c r="FQ222" s="75">
        <f t="shared" si="161"/>
        <v>1.091655522</v>
      </c>
      <c r="FR222" s="76">
        <f t="shared" si="162"/>
        <v>17.38597082</v>
      </c>
      <c r="FS222" s="76">
        <f t="shared" si="163"/>
        <v>0</v>
      </c>
      <c r="FT222" s="76">
        <f t="shared" si="164"/>
        <v>0</v>
      </c>
      <c r="FU222" s="77">
        <f t="shared" si="165"/>
        <v>17.38597082</v>
      </c>
      <c r="FV222" s="50">
        <f t="shared" si="166"/>
        <v>0</v>
      </c>
      <c r="FW222" s="50">
        <f t="shared" si="167"/>
        <v>0</v>
      </c>
      <c r="FX222" s="72">
        <f t="shared" si="168"/>
        <v>0</v>
      </c>
      <c r="FY222" s="72">
        <f t="shared" si="169"/>
        <v>0</v>
      </c>
      <c r="FZ222" s="72">
        <f t="shared" si="170"/>
        <v>0</v>
      </c>
      <c r="GA222" s="73">
        <f t="shared" si="171"/>
        <v>17.38597082</v>
      </c>
      <c r="GB222" s="73">
        <f t="shared" si="172"/>
        <v>0.8108199009</v>
      </c>
      <c r="GC222" s="74">
        <f t="shared" si="173"/>
        <v>14.09689114</v>
      </c>
      <c r="GD222" s="75">
        <f t="shared" si="174"/>
        <v>1.566321238</v>
      </c>
      <c r="GE222" s="75">
        <f t="shared" si="175"/>
        <v>0</v>
      </c>
      <c r="GF222" s="75">
        <f t="shared" si="176"/>
        <v>0</v>
      </c>
      <c r="GG222" s="75">
        <f t="shared" si="177"/>
        <v>1.566321238</v>
      </c>
      <c r="GH222" s="78">
        <f t="shared" si="178"/>
        <v>-0.5</v>
      </c>
      <c r="GI222" s="78">
        <f t="shared" si="179"/>
        <v>-0.8660254038</v>
      </c>
      <c r="GJ222" s="78">
        <f t="shared" si="180"/>
        <v>-2.094395102</v>
      </c>
      <c r="GK222" s="78">
        <f t="shared" si="181"/>
        <v>1</v>
      </c>
      <c r="GL222" s="79">
        <f t="shared" si="182"/>
        <v>-0.5</v>
      </c>
      <c r="GM222" s="79">
        <f t="shared" si="183"/>
        <v>0.8660254038</v>
      </c>
      <c r="GN222" s="79">
        <f t="shared" si="184"/>
        <v>2.094395102</v>
      </c>
      <c r="GO222" s="79">
        <f t="shared" si="185"/>
        <v>1</v>
      </c>
      <c r="GP222" s="50">
        <f t="shared" si="186"/>
        <v>-2.094395102</v>
      </c>
      <c r="GQ222" s="50">
        <f t="shared" si="187"/>
        <v>0</v>
      </c>
      <c r="GR222" s="72">
        <f t="shared" si="188"/>
        <v>-2.094395102</v>
      </c>
      <c r="GS222" s="72">
        <f t="shared" si="189"/>
        <v>-2.094395102</v>
      </c>
      <c r="GT222" s="72">
        <f t="shared" si="190"/>
        <v>-2.094395102</v>
      </c>
      <c r="GU222" s="73">
        <f t="shared" si="191"/>
        <v>1</v>
      </c>
      <c r="GV222" s="73">
        <f t="shared" si="192"/>
        <v>1.233319506</v>
      </c>
      <c r="GW222" s="74">
        <f t="shared" si="193"/>
        <v>1.233319506</v>
      </c>
      <c r="GX222" s="75">
        <f t="shared" si="194"/>
        <v>-0.6166597532</v>
      </c>
      <c r="GY222" s="75">
        <f t="shared" si="195"/>
        <v>-1.068086024</v>
      </c>
      <c r="GZ222" s="75">
        <f t="shared" si="196"/>
        <v>-2.094395102</v>
      </c>
      <c r="HA222" s="75">
        <f t="shared" si="197"/>
        <v>1.233319506</v>
      </c>
      <c r="HB222" s="50">
        <f t="shared" si="198"/>
        <v>2.094395102</v>
      </c>
      <c r="HC222" s="50">
        <f t="shared" si="199"/>
        <v>0</v>
      </c>
      <c r="HD222" s="72">
        <f t="shared" si="200"/>
        <v>2.094395102</v>
      </c>
      <c r="HE222" s="72">
        <f t="shared" si="201"/>
        <v>2.094395102</v>
      </c>
      <c r="HF222" s="72">
        <f t="shared" si="202"/>
        <v>2.094395102</v>
      </c>
      <c r="HG222" s="73">
        <f t="shared" si="203"/>
        <v>1</v>
      </c>
      <c r="HH222" s="73">
        <f t="shared" si="204"/>
        <v>1.566321238</v>
      </c>
      <c r="HI222" s="74">
        <f t="shared" si="205"/>
        <v>1.566321238</v>
      </c>
      <c r="HJ222" s="75">
        <f t="shared" si="206"/>
        <v>-0.783160619</v>
      </c>
      <c r="HK222" s="75">
        <f t="shared" si="207"/>
        <v>1.356473983</v>
      </c>
      <c r="HL222" s="75">
        <f t="shared" si="208"/>
        <v>2.094395102</v>
      </c>
      <c r="HM222" s="75">
        <f t="shared" si="209"/>
        <v>1.566321238</v>
      </c>
      <c r="HN222" s="50">
        <f t="shared" si="210"/>
        <v>2.094395102</v>
      </c>
      <c r="HO222" s="50">
        <f t="shared" si="211"/>
        <v>0</v>
      </c>
      <c r="HP222" s="72">
        <f t="shared" si="212"/>
        <v>2.094395102</v>
      </c>
      <c r="HQ222" s="72">
        <f t="shared" si="213"/>
        <v>2.094395102</v>
      </c>
      <c r="HR222" s="72">
        <f t="shared" si="214"/>
        <v>2.094395102</v>
      </c>
      <c r="HS222" s="73">
        <f t="shared" si="215"/>
        <v>1</v>
      </c>
      <c r="HT222" s="73">
        <f t="shared" si="216"/>
        <v>1.233319506</v>
      </c>
      <c r="HU222" s="74">
        <f t="shared" si="217"/>
        <v>1.233319506</v>
      </c>
      <c r="HV222" s="75">
        <f t="shared" si="218"/>
        <v>-0.6166597532</v>
      </c>
      <c r="HW222" s="75">
        <f t="shared" si="219"/>
        <v>1.068086024</v>
      </c>
      <c r="HX222" s="75">
        <f t="shared" si="220"/>
        <v>2.094395102</v>
      </c>
      <c r="HY222" s="75">
        <f t="shared" si="221"/>
        <v>1.233319506</v>
      </c>
      <c r="HZ222" s="50">
        <f t="shared" si="222"/>
        <v>-2.094395102</v>
      </c>
      <c r="IA222" s="50">
        <f t="shared" si="223"/>
        <v>0</v>
      </c>
      <c r="IB222" s="72">
        <f t="shared" si="224"/>
        <v>-2.094395102</v>
      </c>
      <c r="IC222" s="72">
        <f t="shared" si="225"/>
        <v>-2.094395102</v>
      </c>
      <c r="ID222" s="72">
        <f t="shared" si="226"/>
        <v>-2.094395102</v>
      </c>
      <c r="IE222" s="73">
        <f t="shared" si="227"/>
        <v>1</v>
      </c>
      <c r="IF222" s="73">
        <f t="shared" si="228"/>
        <v>1.566321238</v>
      </c>
      <c r="IG222" s="74">
        <f t="shared" si="229"/>
        <v>1.566321238</v>
      </c>
      <c r="IH222" s="75">
        <f t="shared" si="230"/>
        <v>-0.783160619</v>
      </c>
      <c r="II222" s="75">
        <f t="shared" si="231"/>
        <v>-1.356473983</v>
      </c>
      <c r="IJ222" s="75">
        <f t="shared" si="232"/>
        <v>-2.094395102</v>
      </c>
      <c r="IK222" s="75">
        <f t="shared" si="233"/>
        <v>1.566321238</v>
      </c>
    </row>
    <row r="223" ht="12.75" customHeight="1">
      <c r="A223" s="80">
        <f>'Cubic Input'!P227</f>
        <v>0.1421007032</v>
      </c>
      <c r="B223" s="80">
        <f>'Cubic Input'!Q227</f>
        <v>0.06657376482</v>
      </c>
      <c r="C223" s="80">
        <f>'Cubic Input'!R227</f>
        <v>0.8326822335</v>
      </c>
      <c r="D223" s="80">
        <f>'Cubic Input'!S227</f>
        <v>-0.01236024182</v>
      </c>
      <c r="E223" s="80">
        <f t="shared" ref="E223:H223" si="3738">0</f>
        <v>0</v>
      </c>
      <c r="F223" s="80">
        <f t="shared" si="3738"/>
        <v>0</v>
      </c>
      <c r="G223" s="80">
        <f t="shared" si="3738"/>
        <v>0</v>
      </c>
      <c r="H223" s="81">
        <f t="shared" si="3738"/>
        <v>0</v>
      </c>
      <c r="I223" s="65">
        <f>'Cubic Input'!M227</f>
        <v>0.01380455851</v>
      </c>
      <c r="J223" s="66">
        <f t="shared" si="27"/>
        <v>0.01482575842</v>
      </c>
      <c r="K223" s="66">
        <f t="shared" si="28"/>
        <v>-0.2416614204</v>
      </c>
      <c r="L223" s="67">
        <f t="shared" si="29"/>
        <v>0.01482575842</v>
      </c>
      <c r="M223" s="67">
        <f t="shared" si="30"/>
        <v>0</v>
      </c>
      <c r="N223" s="68">
        <f t="shared" si="31"/>
        <v>-0.2416614204</v>
      </c>
      <c r="O223" s="68">
        <f t="shared" si="32"/>
        <v>-2.41009733</v>
      </c>
      <c r="P223" s="69">
        <f t="shared" si="33"/>
        <v>-0.2416614204</v>
      </c>
      <c r="Q223" s="69">
        <f t="shared" si="34"/>
        <v>2.41009733</v>
      </c>
      <c r="R223" s="70">
        <f t="shared" ref="R223:U223" si="3739">ATAN2(A223,E223)</f>
        <v>0</v>
      </c>
      <c r="S223" s="70">
        <f t="shared" si="3739"/>
        <v>0</v>
      </c>
      <c r="T223" s="70">
        <f t="shared" si="3739"/>
        <v>0</v>
      </c>
      <c r="U223" s="70">
        <f t="shared" si="3739"/>
        <v>3.141592654</v>
      </c>
      <c r="V223" s="70">
        <f t="shared" ref="V223:Y223" si="3740">SQRT(POWER(A223,2)+POWER(E223,2))</f>
        <v>0.1421007032</v>
      </c>
      <c r="W223" s="70">
        <f t="shared" si="3740"/>
        <v>0.06657376482</v>
      </c>
      <c r="X223" s="70">
        <f t="shared" si="3740"/>
        <v>0.8326822335</v>
      </c>
      <c r="Y223" s="70">
        <f t="shared" si="3740"/>
        <v>0.01236024182</v>
      </c>
      <c r="Z223" s="71">
        <f t="shared" ref="Z223:AC223" si="3741">R223-$R223</f>
        <v>0</v>
      </c>
      <c r="AA223" s="71">
        <f t="shared" si="3741"/>
        <v>0</v>
      </c>
      <c r="AB223" s="71">
        <f t="shared" si="3741"/>
        <v>0</v>
      </c>
      <c r="AC223" s="71">
        <f t="shared" si="3741"/>
        <v>3.141592654</v>
      </c>
      <c r="AD223" s="71">
        <f t="shared" ref="AD223:AG223" si="3742">V223/$V223</f>
        <v>1</v>
      </c>
      <c r="AE223" s="71">
        <f t="shared" si="3742"/>
        <v>0.4684970823</v>
      </c>
      <c r="AF223" s="71">
        <f t="shared" si="3742"/>
        <v>5.859803752</v>
      </c>
      <c r="AG223" s="71">
        <f t="shared" si="3742"/>
        <v>0.08698227065</v>
      </c>
      <c r="AH223" s="80">
        <f t="shared" ref="AH223:AK223" si="3743">AD223*COS(Z223)</f>
        <v>1</v>
      </c>
      <c r="AI223" s="80">
        <f t="shared" si="3743"/>
        <v>0.4684970823</v>
      </c>
      <c r="AJ223" s="80">
        <f t="shared" si="3743"/>
        <v>5.859803752</v>
      </c>
      <c r="AK223" s="80">
        <f t="shared" si="3743"/>
        <v>-0.08698227065</v>
      </c>
      <c r="AL223" s="80">
        <f t="shared" ref="AL223:AO223" si="3744">AD223*SIN(Z223)</f>
        <v>0</v>
      </c>
      <c r="AM223" s="80">
        <f t="shared" si="3744"/>
        <v>0</v>
      </c>
      <c r="AN223" s="80">
        <f t="shared" si="3744"/>
        <v>0</v>
      </c>
      <c r="AO223" s="80">
        <f t="shared" si="3744"/>
        <v>0</v>
      </c>
      <c r="AP223" s="50">
        <f t="shared" si="41"/>
        <v>0</v>
      </c>
      <c r="AQ223" s="72">
        <f t="shared" si="42"/>
        <v>0</v>
      </c>
      <c r="AR223" s="72">
        <f t="shared" si="43"/>
        <v>0</v>
      </c>
      <c r="AS223" s="72">
        <f t="shared" si="44"/>
        <v>0</v>
      </c>
      <c r="AT223" s="73">
        <f t="shared" si="45"/>
        <v>0.1028301979</v>
      </c>
      <c r="AU223" s="74">
        <f t="shared" si="46"/>
        <v>0.1028301979</v>
      </c>
      <c r="AV223" s="75">
        <f t="shared" si="47"/>
        <v>-0.2056603958</v>
      </c>
      <c r="AW223" s="75">
        <f t="shared" si="48"/>
        <v>0</v>
      </c>
      <c r="AX223" s="75">
        <f t="shared" si="49"/>
        <v>3.141592654</v>
      </c>
      <c r="AY223" s="75">
        <f t="shared" si="50"/>
        <v>0.2056603958</v>
      </c>
      <c r="AZ223" s="50">
        <f t="shared" ref="AZ223:BA223" si="3745">AZ$1*AA223</f>
        <v>0</v>
      </c>
      <c r="BA223" s="50">
        <f t="shared" si="3745"/>
        <v>0</v>
      </c>
      <c r="BB223" s="72">
        <f t="shared" si="52"/>
        <v>0</v>
      </c>
      <c r="BC223" s="72">
        <f t="shared" si="53"/>
        <v>0</v>
      </c>
      <c r="BD223" s="72">
        <f t="shared" si="54"/>
        <v>0</v>
      </c>
      <c r="BE223" s="73">
        <f t="shared" ref="BE223:BF223" si="3746">POWER(AE223,BE$1)</f>
        <v>0.4684970823</v>
      </c>
      <c r="BF223" s="73">
        <f t="shared" si="3746"/>
        <v>5.859803752</v>
      </c>
      <c r="BG223" s="74">
        <f t="shared" si="56"/>
        <v>2.745300961</v>
      </c>
      <c r="BH223" s="75">
        <f t="shared" si="57"/>
        <v>24.70770865</v>
      </c>
      <c r="BI223" s="75">
        <f t="shared" si="58"/>
        <v>0</v>
      </c>
      <c r="BJ223" s="75">
        <f t="shared" si="59"/>
        <v>0</v>
      </c>
      <c r="BK223" s="75">
        <f t="shared" si="60"/>
        <v>24.70770865</v>
      </c>
      <c r="BL223" s="50">
        <f t="shared" si="61"/>
        <v>3.141592654</v>
      </c>
      <c r="BM223" s="72">
        <f t="shared" si="62"/>
        <v>3.141592654</v>
      </c>
      <c r="BN223" s="72">
        <f t="shared" si="63"/>
        <v>3.141592654</v>
      </c>
      <c r="BO223" s="72">
        <f t="shared" si="64"/>
        <v>3.141592654</v>
      </c>
      <c r="BP223" s="73">
        <f t="shared" si="65"/>
        <v>0.08698227065</v>
      </c>
      <c r="BQ223" s="74">
        <f t="shared" si="66"/>
        <v>0.08698227065</v>
      </c>
      <c r="BR223" s="75">
        <f t="shared" si="67"/>
        <v>2.348521308</v>
      </c>
      <c r="BS223" s="75">
        <f t="shared" si="68"/>
        <v>0</v>
      </c>
      <c r="BT223" s="75">
        <f t="shared" si="69"/>
        <v>0</v>
      </c>
      <c r="BU223" s="75">
        <f t="shared" si="70"/>
        <v>2.348521308</v>
      </c>
      <c r="BV223" s="76">
        <f t="shared" ref="BV223:BW223" si="3747">AV223+BH223+BR223</f>
        <v>26.85056956</v>
      </c>
      <c r="BW223" s="76">
        <f t="shared" si="3747"/>
        <v>0</v>
      </c>
      <c r="BX223" s="76">
        <f t="shared" si="72"/>
        <v>0</v>
      </c>
      <c r="BY223" s="77">
        <f t="shared" si="73"/>
        <v>26.85056956</v>
      </c>
      <c r="BZ223" s="50">
        <f t="shared" ref="BZ223:CA223" si="3748">BZ$1*AA223</f>
        <v>0</v>
      </c>
      <c r="CA223" s="50">
        <f t="shared" si="3748"/>
        <v>0</v>
      </c>
      <c r="CB223" s="72">
        <f t="shared" si="75"/>
        <v>0</v>
      </c>
      <c r="CC223" s="72">
        <f t="shared" si="76"/>
        <v>0</v>
      </c>
      <c r="CD223" s="72">
        <f t="shared" si="77"/>
        <v>0</v>
      </c>
      <c r="CE223" s="73">
        <f t="shared" ref="CE223:CF223" si="3749">POWER(AE223,CE$1)</f>
        <v>0.2194895161</v>
      </c>
      <c r="CF223" s="73">
        <f t="shared" si="3749"/>
        <v>34.33730001</v>
      </c>
      <c r="CG223" s="74">
        <f t="shared" si="79"/>
        <v>7.536677366</v>
      </c>
      <c r="CH223" s="75">
        <f t="shared" si="80"/>
        <v>-7.536677366</v>
      </c>
      <c r="CI223" s="75">
        <f t="shared" si="81"/>
        <v>0</v>
      </c>
      <c r="CJ223" s="75">
        <f t="shared" si="82"/>
        <v>3.141592654</v>
      </c>
      <c r="CK223" s="75">
        <f t="shared" si="83"/>
        <v>7.536677366</v>
      </c>
      <c r="CL223" s="50">
        <f t="shared" si="84"/>
        <v>0</v>
      </c>
      <c r="CM223" s="72">
        <f t="shared" si="85"/>
        <v>0</v>
      </c>
      <c r="CN223" s="72">
        <f t="shared" si="86"/>
        <v>0</v>
      </c>
      <c r="CO223" s="72">
        <f t="shared" si="87"/>
        <v>0</v>
      </c>
      <c r="CP223" s="73">
        <f t="shared" si="88"/>
        <v>201.2098395</v>
      </c>
      <c r="CQ223" s="74">
        <f t="shared" si="89"/>
        <v>201.2098395</v>
      </c>
      <c r="CR223" s="75">
        <f t="shared" si="90"/>
        <v>804.8393578</v>
      </c>
      <c r="CS223" s="75">
        <f t="shared" si="91"/>
        <v>0</v>
      </c>
      <c r="CT223" s="75">
        <f t="shared" si="92"/>
        <v>0</v>
      </c>
      <c r="CU223" s="75">
        <f t="shared" si="93"/>
        <v>804.8393578</v>
      </c>
      <c r="CV223" s="50">
        <f t="shared" si="94"/>
        <v>0</v>
      </c>
      <c r="CW223" s="50">
        <f t="shared" si="95"/>
        <v>3.141592654</v>
      </c>
      <c r="CX223" s="72">
        <f t="shared" si="96"/>
        <v>3.141592654</v>
      </c>
      <c r="CY223" s="72">
        <f t="shared" si="97"/>
        <v>3.141592654</v>
      </c>
      <c r="CZ223" s="72">
        <f t="shared" si="98"/>
        <v>3.141592654</v>
      </c>
      <c r="DA223" s="73">
        <f t="shared" si="99"/>
        <v>0.1028301979</v>
      </c>
      <c r="DB223" s="73">
        <f t="shared" si="100"/>
        <v>0.08698227065</v>
      </c>
      <c r="DC223" s="74">
        <f t="shared" si="101"/>
        <v>0.008944404107</v>
      </c>
      <c r="DD223" s="75">
        <f t="shared" si="102"/>
        <v>-0.03577761643</v>
      </c>
      <c r="DE223" s="75">
        <f t="shared" si="103"/>
        <v>0</v>
      </c>
      <c r="DF223" s="75">
        <f t="shared" si="104"/>
        <v>3.141592654</v>
      </c>
      <c r="DG223" s="75">
        <f t="shared" si="105"/>
        <v>0.03577761643</v>
      </c>
      <c r="DH223" s="50">
        <f t="shared" ref="DH223:DJ223" si="3750">DH$1*AA223</f>
        <v>0</v>
      </c>
      <c r="DI223" s="50">
        <f t="shared" si="3750"/>
        <v>0</v>
      </c>
      <c r="DJ223" s="50">
        <f t="shared" si="3750"/>
        <v>3.141592654</v>
      </c>
      <c r="DK223" s="72">
        <f t="shared" si="107"/>
        <v>3.141592654</v>
      </c>
      <c r="DL223" s="72">
        <f t="shared" si="108"/>
        <v>3.141592654</v>
      </c>
      <c r="DM223" s="72">
        <f t="shared" si="109"/>
        <v>3.141592654</v>
      </c>
      <c r="DN223" s="73">
        <f t="shared" ref="DN223:DP223" si="3751">POWER(AE223,DN$1)</f>
        <v>0.4684970823</v>
      </c>
      <c r="DO223" s="73">
        <f t="shared" si="3751"/>
        <v>5.859803752</v>
      </c>
      <c r="DP223" s="73">
        <f t="shared" si="3751"/>
        <v>0.08698227065</v>
      </c>
      <c r="DQ223" s="74">
        <f t="shared" si="111"/>
        <v>0.2387925112</v>
      </c>
      <c r="DR223" s="75">
        <f t="shared" si="112"/>
        <v>4.298265202</v>
      </c>
      <c r="DS223" s="75">
        <f t="shared" si="113"/>
        <v>0</v>
      </c>
      <c r="DT223" s="75">
        <f t="shared" si="114"/>
        <v>0</v>
      </c>
      <c r="DU223" s="75">
        <f t="shared" si="115"/>
        <v>4.298265202</v>
      </c>
      <c r="DV223" s="50">
        <f t="shared" si="116"/>
        <v>6.283185307</v>
      </c>
      <c r="DW223" s="72">
        <f t="shared" si="117"/>
        <v>6.283185307</v>
      </c>
      <c r="DX223" s="72">
        <f t="shared" si="118"/>
        <v>0</v>
      </c>
      <c r="DY223" s="72">
        <f t="shared" si="119"/>
        <v>0</v>
      </c>
      <c r="DZ223" s="73">
        <f t="shared" si="120"/>
        <v>0.007565915408</v>
      </c>
      <c r="EA223" s="74">
        <f t="shared" si="121"/>
        <v>0.007565915408</v>
      </c>
      <c r="EB223" s="75">
        <f t="shared" si="122"/>
        <v>0.204279716</v>
      </c>
      <c r="EC223" s="75">
        <f t="shared" si="123"/>
        <v>0</v>
      </c>
      <c r="ED223" s="75">
        <f t="shared" si="124"/>
        <v>0</v>
      </c>
      <c r="EE223" s="75">
        <f t="shared" si="125"/>
        <v>0.204279716</v>
      </c>
      <c r="EF223" s="76">
        <f t="shared" ref="EF223:EG223" si="3752">CH223+CR223+DD223+DR223+EB223</f>
        <v>801.7694477</v>
      </c>
      <c r="EG223" s="76">
        <f t="shared" si="3752"/>
        <v>0</v>
      </c>
      <c r="EH223" s="76">
        <f t="shared" si="127"/>
        <v>0</v>
      </c>
      <c r="EI223" s="77">
        <f t="shared" si="128"/>
        <v>801.7694477</v>
      </c>
      <c r="EJ223" s="50">
        <f t="shared" si="129"/>
        <v>0</v>
      </c>
      <c r="EK223" s="72">
        <f t="shared" si="130"/>
        <v>0</v>
      </c>
      <c r="EL223" s="72">
        <f t="shared" si="131"/>
        <v>0</v>
      </c>
      <c r="EM223" s="72">
        <f t="shared" si="132"/>
        <v>0</v>
      </c>
      <c r="EN223" s="73">
        <f t="shared" si="133"/>
        <v>28.31553368</v>
      </c>
      <c r="EO223" s="74">
        <f t="shared" si="134"/>
        <v>28.31553368</v>
      </c>
      <c r="EP223" s="75">
        <f t="shared" si="135"/>
        <v>147.1318289</v>
      </c>
      <c r="EQ223" s="75">
        <f t="shared" si="136"/>
        <v>0</v>
      </c>
      <c r="ER223" s="75">
        <f t="shared" si="137"/>
        <v>0</v>
      </c>
      <c r="ES223" s="75">
        <f t="shared" si="138"/>
        <v>147.1318289</v>
      </c>
      <c r="ET223" s="76">
        <f t="shared" ref="ET223:EU223" si="3753">BV223+EP223</f>
        <v>173.9823985</v>
      </c>
      <c r="EU223" s="76">
        <f t="shared" si="3753"/>
        <v>0</v>
      </c>
      <c r="EV223" s="76">
        <f t="shared" si="140"/>
        <v>0</v>
      </c>
      <c r="EW223" s="77">
        <f t="shared" si="141"/>
        <v>173.9823985</v>
      </c>
      <c r="EX223" s="50">
        <f t="shared" si="142"/>
        <v>0</v>
      </c>
      <c r="EY223" s="72">
        <f t="shared" si="143"/>
        <v>0</v>
      </c>
      <c r="EZ223" s="72">
        <f t="shared" si="144"/>
        <v>0</v>
      </c>
      <c r="FA223" s="72">
        <f t="shared" si="145"/>
        <v>0</v>
      </c>
      <c r="FB223" s="73">
        <f t="shared" si="146"/>
        <v>5.582581918</v>
      </c>
      <c r="FC223" s="74">
        <f t="shared" si="147"/>
        <v>5.582581918</v>
      </c>
      <c r="FD223" s="75">
        <f t="shared" si="148"/>
        <v>1.476966068</v>
      </c>
      <c r="FE223" s="75">
        <f t="shared" si="149"/>
        <v>0</v>
      </c>
      <c r="FF223" s="75">
        <f t="shared" si="150"/>
        <v>0</v>
      </c>
      <c r="FG223" s="75">
        <f t="shared" si="151"/>
        <v>1.476966068</v>
      </c>
      <c r="FH223" s="50">
        <f t="shared" si="152"/>
        <v>0</v>
      </c>
      <c r="FI223" s="72">
        <f t="shared" si="153"/>
        <v>0</v>
      </c>
      <c r="FJ223" s="72">
        <f t="shared" si="154"/>
        <v>0</v>
      </c>
      <c r="FK223" s="72">
        <f t="shared" si="155"/>
        <v>0</v>
      </c>
      <c r="FL223" s="73">
        <f t="shared" si="156"/>
        <v>0.2194895161</v>
      </c>
      <c r="FM223" s="74">
        <f t="shared" si="157"/>
        <v>0.2194895161</v>
      </c>
      <c r="FN223" s="75">
        <f t="shared" si="158"/>
        <v>-0.2194895161</v>
      </c>
      <c r="FO223" s="75">
        <f t="shared" si="159"/>
        <v>0</v>
      </c>
      <c r="FP223" s="75">
        <f t="shared" si="160"/>
        <v>3.141592654</v>
      </c>
      <c r="FQ223" s="75">
        <f t="shared" si="161"/>
        <v>0.2194895161</v>
      </c>
      <c r="FR223" s="76">
        <f t="shared" si="162"/>
        <v>17.35992174</v>
      </c>
      <c r="FS223" s="76">
        <f t="shared" si="163"/>
        <v>0</v>
      </c>
      <c r="FT223" s="76">
        <f t="shared" si="164"/>
        <v>0</v>
      </c>
      <c r="FU223" s="77">
        <f t="shared" si="165"/>
        <v>17.35992174</v>
      </c>
      <c r="FV223" s="50">
        <f t="shared" si="166"/>
        <v>0</v>
      </c>
      <c r="FW223" s="50">
        <f t="shared" si="167"/>
        <v>0</v>
      </c>
      <c r="FX223" s="72">
        <f t="shared" si="168"/>
        <v>0</v>
      </c>
      <c r="FY223" s="72">
        <f t="shared" si="169"/>
        <v>0</v>
      </c>
      <c r="FZ223" s="72">
        <f t="shared" si="170"/>
        <v>0</v>
      </c>
      <c r="GA223" s="73">
        <f t="shared" si="171"/>
        <v>17.35992174</v>
      </c>
      <c r="GB223" s="73">
        <f t="shared" si="172"/>
        <v>0.6770636249</v>
      </c>
      <c r="GC223" s="74">
        <f t="shared" si="173"/>
        <v>11.75377154</v>
      </c>
      <c r="GD223" s="75">
        <f t="shared" si="174"/>
        <v>1.305974616</v>
      </c>
      <c r="GE223" s="75">
        <f t="shared" si="175"/>
        <v>0</v>
      </c>
      <c r="GF223" s="75">
        <f t="shared" si="176"/>
        <v>0</v>
      </c>
      <c r="GG223" s="75">
        <f t="shared" si="177"/>
        <v>1.305974616</v>
      </c>
      <c r="GH223" s="78">
        <f t="shared" si="178"/>
        <v>-0.5</v>
      </c>
      <c r="GI223" s="78">
        <f t="shared" si="179"/>
        <v>-0.8660254038</v>
      </c>
      <c r="GJ223" s="78">
        <f t="shared" si="180"/>
        <v>-2.094395102</v>
      </c>
      <c r="GK223" s="78">
        <f t="shared" si="181"/>
        <v>1</v>
      </c>
      <c r="GL223" s="79">
        <f t="shared" si="182"/>
        <v>-0.5</v>
      </c>
      <c r="GM223" s="79">
        <f t="shared" si="183"/>
        <v>0.8660254038</v>
      </c>
      <c r="GN223" s="79">
        <f t="shared" si="184"/>
        <v>2.094395102</v>
      </c>
      <c r="GO223" s="79">
        <f t="shared" si="185"/>
        <v>1</v>
      </c>
      <c r="GP223" s="50">
        <f t="shared" si="186"/>
        <v>-2.094395102</v>
      </c>
      <c r="GQ223" s="50">
        <f t="shared" si="187"/>
        <v>0</v>
      </c>
      <c r="GR223" s="72">
        <f t="shared" si="188"/>
        <v>-2.094395102</v>
      </c>
      <c r="GS223" s="72">
        <f t="shared" si="189"/>
        <v>-2.094395102</v>
      </c>
      <c r="GT223" s="72">
        <f t="shared" si="190"/>
        <v>-2.094395102</v>
      </c>
      <c r="GU223" s="73">
        <f t="shared" si="191"/>
        <v>1</v>
      </c>
      <c r="GV223" s="73">
        <f t="shared" si="192"/>
        <v>1.476966068</v>
      </c>
      <c r="GW223" s="74">
        <f t="shared" si="193"/>
        <v>1.476966068</v>
      </c>
      <c r="GX223" s="75">
        <f t="shared" si="194"/>
        <v>-0.7384830341</v>
      </c>
      <c r="GY223" s="75">
        <f t="shared" si="195"/>
        <v>-1.279090136</v>
      </c>
      <c r="GZ223" s="75">
        <f t="shared" si="196"/>
        <v>-2.094395102</v>
      </c>
      <c r="HA223" s="75">
        <f t="shared" si="197"/>
        <v>1.476966068</v>
      </c>
      <c r="HB223" s="50">
        <f t="shared" si="198"/>
        <v>2.094395102</v>
      </c>
      <c r="HC223" s="50">
        <f t="shared" si="199"/>
        <v>0</v>
      </c>
      <c r="HD223" s="72">
        <f t="shared" si="200"/>
        <v>2.094395102</v>
      </c>
      <c r="HE223" s="72">
        <f t="shared" si="201"/>
        <v>2.094395102</v>
      </c>
      <c r="HF223" s="72">
        <f t="shared" si="202"/>
        <v>2.094395102</v>
      </c>
      <c r="HG223" s="73">
        <f t="shared" si="203"/>
        <v>1</v>
      </c>
      <c r="HH223" s="73">
        <f t="shared" si="204"/>
        <v>1.305974616</v>
      </c>
      <c r="HI223" s="74">
        <f t="shared" si="205"/>
        <v>1.305974616</v>
      </c>
      <c r="HJ223" s="75">
        <f t="shared" si="206"/>
        <v>-0.6529873078</v>
      </c>
      <c r="HK223" s="75">
        <f t="shared" si="207"/>
        <v>1.131007194</v>
      </c>
      <c r="HL223" s="75">
        <f t="shared" si="208"/>
        <v>2.094395102</v>
      </c>
      <c r="HM223" s="75">
        <f t="shared" si="209"/>
        <v>1.305974616</v>
      </c>
      <c r="HN223" s="50">
        <f t="shared" si="210"/>
        <v>2.094395102</v>
      </c>
      <c r="HO223" s="50">
        <f t="shared" si="211"/>
        <v>0</v>
      </c>
      <c r="HP223" s="72">
        <f t="shared" si="212"/>
        <v>2.094395102</v>
      </c>
      <c r="HQ223" s="72">
        <f t="shared" si="213"/>
        <v>2.094395102</v>
      </c>
      <c r="HR223" s="72">
        <f t="shared" si="214"/>
        <v>2.094395102</v>
      </c>
      <c r="HS223" s="73">
        <f t="shared" si="215"/>
        <v>1</v>
      </c>
      <c r="HT223" s="73">
        <f t="shared" si="216"/>
        <v>1.476966068</v>
      </c>
      <c r="HU223" s="74">
        <f t="shared" si="217"/>
        <v>1.476966068</v>
      </c>
      <c r="HV223" s="75">
        <f t="shared" si="218"/>
        <v>-0.7384830341</v>
      </c>
      <c r="HW223" s="75">
        <f t="shared" si="219"/>
        <v>1.279090136</v>
      </c>
      <c r="HX223" s="75">
        <f t="shared" si="220"/>
        <v>2.094395102</v>
      </c>
      <c r="HY223" s="75">
        <f t="shared" si="221"/>
        <v>1.476966068</v>
      </c>
      <c r="HZ223" s="50">
        <f t="shared" si="222"/>
        <v>-2.094395102</v>
      </c>
      <c r="IA223" s="50">
        <f t="shared" si="223"/>
        <v>0</v>
      </c>
      <c r="IB223" s="72">
        <f t="shared" si="224"/>
        <v>-2.094395102</v>
      </c>
      <c r="IC223" s="72">
        <f t="shared" si="225"/>
        <v>-2.094395102</v>
      </c>
      <c r="ID223" s="72">
        <f t="shared" si="226"/>
        <v>-2.094395102</v>
      </c>
      <c r="IE223" s="73">
        <f t="shared" si="227"/>
        <v>1</v>
      </c>
      <c r="IF223" s="73">
        <f t="shared" si="228"/>
        <v>1.305974616</v>
      </c>
      <c r="IG223" s="74">
        <f t="shared" si="229"/>
        <v>1.305974616</v>
      </c>
      <c r="IH223" s="75">
        <f t="shared" si="230"/>
        <v>-0.6529873078</v>
      </c>
      <c r="II223" s="75">
        <f t="shared" si="231"/>
        <v>-1.131007194</v>
      </c>
      <c r="IJ223" s="75">
        <f t="shared" si="232"/>
        <v>-2.094395102</v>
      </c>
      <c r="IK223" s="75">
        <f t="shared" si="233"/>
        <v>1.305974616</v>
      </c>
    </row>
    <row r="224" ht="12.75" customHeight="1">
      <c r="A224" s="80">
        <f>'Cubic Input'!P228</f>
        <v>0.1421007032</v>
      </c>
      <c r="B224" s="80">
        <f>'Cubic Input'!Q228</f>
        <v>0.1355249058</v>
      </c>
      <c r="C224" s="80">
        <f>'Cubic Input'!R228</f>
        <v>0.8012281481</v>
      </c>
      <c r="D224" s="80">
        <f>'Cubic Input'!S228</f>
        <v>0.09238798597</v>
      </c>
      <c r="E224" s="80">
        <f t="shared" ref="E224:H224" si="3754">0</f>
        <v>0</v>
      </c>
      <c r="F224" s="80">
        <f t="shared" si="3754"/>
        <v>0</v>
      </c>
      <c r="G224" s="80">
        <f t="shared" si="3754"/>
        <v>0</v>
      </c>
      <c r="H224" s="81">
        <f t="shared" si="3754"/>
        <v>0</v>
      </c>
      <c r="I224" s="65">
        <f>'Cubic Input'!M228</f>
        <v>-0.1152949472</v>
      </c>
      <c r="J224" s="66">
        <f t="shared" si="27"/>
        <v>-0.117350697</v>
      </c>
      <c r="K224" s="66">
        <f t="shared" si="28"/>
        <v>-0.4181868442</v>
      </c>
      <c r="L224" s="67">
        <f t="shared" si="29"/>
        <v>-0.117350697</v>
      </c>
      <c r="M224" s="67">
        <f t="shared" si="30"/>
        <v>0</v>
      </c>
      <c r="N224" s="68">
        <f t="shared" si="31"/>
        <v>-0.4181868442</v>
      </c>
      <c r="O224" s="68">
        <f t="shared" si="32"/>
        <v>-2.31633845</v>
      </c>
      <c r="P224" s="69">
        <f t="shared" si="33"/>
        <v>-0.4181868442</v>
      </c>
      <c r="Q224" s="69">
        <f t="shared" si="34"/>
        <v>2.31633845</v>
      </c>
      <c r="R224" s="70">
        <f t="shared" ref="R224:U224" si="3755">ATAN2(A224,E224)</f>
        <v>0</v>
      </c>
      <c r="S224" s="70">
        <f t="shared" si="3755"/>
        <v>0</v>
      </c>
      <c r="T224" s="70">
        <f t="shared" si="3755"/>
        <v>0</v>
      </c>
      <c r="U224" s="70">
        <f t="shared" si="3755"/>
        <v>0</v>
      </c>
      <c r="V224" s="70">
        <f t="shared" ref="V224:Y224" si="3756">SQRT(POWER(A224,2)+POWER(E224,2))</f>
        <v>0.1421007032</v>
      </c>
      <c r="W224" s="70">
        <f t="shared" si="3756"/>
        <v>0.1355249058</v>
      </c>
      <c r="X224" s="70">
        <f t="shared" si="3756"/>
        <v>0.8012281481</v>
      </c>
      <c r="Y224" s="70">
        <f t="shared" si="3756"/>
        <v>0.09238798597</v>
      </c>
      <c r="Z224" s="71">
        <f t="shared" ref="Z224:AC224" si="3757">R224-$R224</f>
        <v>0</v>
      </c>
      <c r="AA224" s="71">
        <f t="shared" si="3757"/>
        <v>0</v>
      </c>
      <c r="AB224" s="71">
        <f t="shared" si="3757"/>
        <v>0</v>
      </c>
      <c r="AC224" s="71">
        <f t="shared" si="3757"/>
        <v>0</v>
      </c>
      <c r="AD224" s="71">
        <f t="shared" ref="AD224:AG224" si="3758">V224/$V224</f>
        <v>1</v>
      </c>
      <c r="AE224" s="71">
        <f t="shared" si="3758"/>
        <v>0.9537243854</v>
      </c>
      <c r="AF224" s="71">
        <f t="shared" si="3758"/>
        <v>5.638453085</v>
      </c>
      <c r="AG224" s="71">
        <f t="shared" si="3758"/>
        <v>0.6501585419</v>
      </c>
      <c r="AH224" s="80">
        <f t="shared" ref="AH224:AK224" si="3759">AD224*COS(Z224)</f>
        <v>1</v>
      </c>
      <c r="AI224" s="80">
        <f t="shared" si="3759"/>
        <v>0.9537243854</v>
      </c>
      <c r="AJ224" s="80">
        <f t="shared" si="3759"/>
        <v>5.638453085</v>
      </c>
      <c r="AK224" s="80">
        <f t="shared" si="3759"/>
        <v>0.6501585419</v>
      </c>
      <c r="AL224" s="80">
        <f t="shared" ref="AL224:AO224" si="3760">AD224*SIN(Z224)</f>
        <v>0</v>
      </c>
      <c r="AM224" s="80">
        <f t="shared" si="3760"/>
        <v>0</v>
      </c>
      <c r="AN224" s="80">
        <f t="shared" si="3760"/>
        <v>0</v>
      </c>
      <c r="AO224" s="80">
        <f t="shared" si="3760"/>
        <v>0</v>
      </c>
      <c r="AP224" s="50">
        <f t="shared" si="41"/>
        <v>0</v>
      </c>
      <c r="AQ224" s="72">
        <f t="shared" si="42"/>
        <v>0</v>
      </c>
      <c r="AR224" s="72">
        <f t="shared" si="43"/>
        <v>0</v>
      </c>
      <c r="AS224" s="72">
        <f t="shared" si="44"/>
        <v>0</v>
      </c>
      <c r="AT224" s="73">
        <f t="shared" si="45"/>
        <v>0.8674983575</v>
      </c>
      <c r="AU224" s="74">
        <f t="shared" si="46"/>
        <v>0.8674983575</v>
      </c>
      <c r="AV224" s="75">
        <f t="shared" si="47"/>
        <v>-1.734996715</v>
      </c>
      <c r="AW224" s="75">
        <f t="shared" si="48"/>
        <v>0</v>
      </c>
      <c r="AX224" s="75">
        <f t="shared" si="49"/>
        <v>3.141592654</v>
      </c>
      <c r="AY224" s="75">
        <f t="shared" si="50"/>
        <v>1.734996715</v>
      </c>
      <c r="AZ224" s="50">
        <f t="shared" ref="AZ224:BA224" si="3761">AZ$1*AA224</f>
        <v>0</v>
      </c>
      <c r="BA224" s="50">
        <f t="shared" si="3761"/>
        <v>0</v>
      </c>
      <c r="BB224" s="72">
        <f t="shared" si="52"/>
        <v>0</v>
      </c>
      <c r="BC224" s="72">
        <f t="shared" si="53"/>
        <v>0</v>
      </c>
      <c r="BD224" s="72">
        <f t="shared" si="54"/>
        <v>0</v>
      </c>
      <c r="BE224" s="73">
        <f t="shared" ref="BE224:BF224" si="3762">POWER(AE224,BE$1)</f>
        <v>0.9537243854</v>
      </c>
      <c r="BF224" s="73">
        <f t="shared" si="3762"/>
        <v>5.638453085</v>
      </c>
      <c r="BG224" s="74">
        <f t="shared" si="56"/>
        <v>5.377530203</v>
      </c>
      <c r="BH224" s="75">
        <f t="shared" si="57"/>
        <v>48.39777183</v>
      </c>
      <c r="BI224" s="75">
        <f t="shared" si="58"/>
        <v>0</v>
      </c>
      <c r="BJ224" s="75">
        <f t="shared" si="59"/>
        <v>0</v>
      </c>
      <c r="BK224" s="75">
        <f t="shared" si="60"/>
        <v>48.39777183</v>
      </c>
      <c r="BL224" s="50">
        <f t="shared" si="61"/>
        <v>0</v>
      </c>
      <c r="BM224" s="72">
        <f t="shared" si="62"/>
        <v>0</v>
      </c>
      <c r="BN224" s="72">
        <f t="shared" si="63"/>
        <v>0</v>
      </c>
      <c r="BO224" s="72">
        <f t="shared" si="64"/>
        <v>0</v>
      </c>
      <c r="BP224" s="73">
        <f t="shared" si="65"/>
        <v>0.6501585419</v>
      </c>
      <c r="BQ224" s="74">
        <f t="shared" si="66"/>
        <v>0.6501585419</v>
      </c>
      <c r="BR224" s="75">
        <f t="shared" si="67"/>
        <v>-17.55428063</v>
      </c>
      <c r="BS224" s="75">
        <f t="shared" si="68"/>
        <v>0</v>
      </c>
      <c r="BT224" s="75">
        <f t="shared" si="69"/>
        <v>3.141592654</v>
      </c>
      <c r="BU224" s="75">
        <f t="shared" si="70"/>
        <v>17.55428063</v>
      </c>
      <c r="BV224" s="76">
        <f t="shared" ref="BV224:BW224" si="3763">AV224+BH224+BR224</f>
        <v>29.10849448</v>
      </c>
      <c r="BW224" s="76">
        <f t="shared" si="3763"/>
        <v>0</v>
      </c>
      <c r="BX224" s="76">
        <f t="shared" si="72"/>
        <v>0</v>
      </c>
      <c r="BY224" s="77">
        <f t="shared" si="73"/>
        <v>29.10849448</v>
      </c>
      <c r="BZ224" s="50">
        <f t="shared" ref="BZ224:CA224" si="3764">BZ$1*AA224</f>
        <v>0</v>
      </c>
      <c r="CA224" s="50">
        <f t="shared" si="3764"/>
        <v>0</v>
      </c>
      <c r="CB224" s="72">
        <f t="shared" si="75"/>
        <v>0</v>
      </c>
      <c r="CC224" s="72">
        <f t="shared" si="76"/>
        <v>0</v>
      </c>
      <c r="CD224" s="72">
        <f t="shared" si="77"/>
        <v>0</v>
      </c>
      <c r="CE224" s="73">
        <f t="shared" ref="CE224:CF224" si="3765">POWER(AE224,CE$1)</f>
        <v>0.9095902032</v>
      </c>
      <c r="CF224" s="73">
        <f t="shared" si="3765"/>
        <v>31.79215319</v>
      </c>
      <c r="CG224" s="74">
        <f t="shared" si="79"/>
        <v>28.91783108</v>
      </c>
      <c r="CH224" s="75">
        <f t="shared" si="80"/>
        <v>-28.91783108</v>
      </c>
      <c r="CI224" s="75">
        <f t="shared" si="81"/>
        <v>0</v>
      </c>
      <c r="CJ224" s="75">
        <f t="shared" si="82"/>
        <v>3.141592654</v>
      </c>
      <c r="CK224" s="75">
        <f t="shared" si="83"/>
        <v>28.91783108</v>
      </c>
      <c r="CL224" s="50">
        <f t="shared" si="84"/>
        <v>0</v>
      </c>
      <c r="CM224" s="72">
        <f t="shared" si="85"/>
        <v>0</v>
      </c>
      <c r="CN224" s="72">
        <f t="shared" si="86"/>
        <v>0</v>
      </c>
      <c r="CO224" s="72">
        <f t="shared" si="87"/>
        <v>0</v>
      </c>
      <c r="CP224" s="73">
        <f t="shared" si="88"/>
        <v>179.2585642</v>
      </c>
      <c r="CQ224" s="74">
        <f t="shared" si="89"/>
        <v>179.2585642</v>
      </c>
      <c r="CR224" s="75">
        <f t="shared" si="90"/>
        <v>717.0342569</v>
      </c>
      <c r="CS224" s="75">
        <f t="shared" si="91"/>
        <v>0</v>
      </c>
      <c r="CT224" s="75">
        <f t="shared" si="92"/>
        <v>0</v>
      </c>
      <c r="CU224" s="75">
        <f t="shared" si="93"/>
        <v>717.0342569</v>
      </c>
      <c r="CV224" s="50">
        <f t="shared" si="94"/>
        <v>0</v>
      </c>
      <c r="CW224" s="50">
        <f t="shared" si="95"/>
        <v>0</v>
      </c>
      <c r="CX224" s="72">
        <f t="shared" si="96"/>
        <v>0</v>
      </c>
      <c r="CY224" s="72">
        <f t="shared" si="97"/>
        <v>0</v>
      </c>
      <c r="CZ224" s="72">
        <f t="shared" si="98"/>
        <v>0</v>
      </c>
      <c r="DA224" s="73">
        <f t="shared" si="99"/>
        <v>0.8674983575</v>
      </c>
      <c r="DB224" s="73">
        <f t="shared" si="100"/>
        <v>0.6501585419</v>
      </c>
      <c r="DC224" s="74">
        <f t="shared" si="101"/>
        <v>0.5640114672</v>
      </c>
      <c r="DD224" s="75">
        <f t="shared" si="102"/>
        <v>2.256045869</v>
      </c>
      <c r="DE224" s="75">
        <f t="shared" si="103"/>
        <v>0</v>
      </c>
      <c r="DF224" s="75">
        <f t="shared" si="104"/>
        <v>0</v>
      </c>
      <c r="DG224" s="75">
        <f t="shared" si="105"/>
        <v>2.256045869</v>
      </c>
      <c r="DH224" s="50">
        <f t="shared" ref="DH224:DJ224" si="3766">DH$1*AA224</f>
        <v>0</v>
      </c>
      <c r="DI224" s="50">
        <f t="shared" si="3766"/>
        <v>0</v>
      </c>
      <c r="DJ224" s="50">
        <f t="shared" si="3766"/>
        <v>0</v>
      </c>
      <c r="DK224" s="72">
        <f t="shared" si="107"/>
        <v>0</v>
      </c>
      <c r="DL224" s="72">
        <f t="shared" si="108"/>
        <v>0</v>
      </c>
      <c r="DM224" s="72">
        <f t="shared" si="109"/>
        <v>0</v>
      </c>
      <c r="DN224" s="73">
        <f t="shared" ref="DN224:DP224" si="3767">POWER(AE224,DN$1)</f>
        <v>0.9537243854</v>
      </c>
      <c r="DO224" s="73">
        <f t="shared" si="3767"/>
        <v>5.638453085</v>
      </c>
      <c r="DP224" s="73">
        <f t="shared" si="3767"/>
        <v>0.6501585419</v>
      </c>
      <c r="DQ224" s="74">
        <f t="shared" si="111"/>
        <v>3.496247196</v>
      </c>
      <c r="DR224" s="75">
        <f t="shared" si="112"/>
        <v>-62.93244953</v>
      </c>
      <c r="DS224" s="75">
        <f t="shared" si="113"/>
        <v>0</v>
      </c>
      <c r="DT224" s="75">
        <f t="shared" si="114"/>
        <v>3.141592654</v>
      </c>
      <c r="DU224" s="75">
        <f t="shared" si="115"/>
        <v>62.93244953</v>
      </c>
      <c r="DV224" s="50">
        <f t="shared" si="116"/>
        <v>0</v>
      </c>
      <c r="DW224" s="72">
        <f t="shared" si="117"/>
        <v>0</v>
      </c>
      <c r="DX224" s="72">
        <f t="shared" si="118"/>
        <v>0</v>
      </c>
      <c r="DY224" s="72">
        <f t="shared" si="119"/>
        <v>0</v>
      </c>
      <c r="DZ224" s="73">
        <f t="shared" si="120"/>
        <v>0.4227061296</v>
      </c>
      <c r="EA224" s="74">
        <f t="shared" si="121"/>
        <v>0.4227061296</v>
      </c>
      <c r="EB224" s="75">
        <f t="shared" si="122"/>
        <v>11.4130655</v>
      </c>
      <c r="EC224" s="75">
        <f t="shared" si="123"/>
        <v>0</v>
      </c>
      <c r="ED224" s="75">
        <f t="shared" si="124"/>
        <v>0</v>
      </c>
      <c r="EE224" s="75">
        <f t="shared" si="125"/>
        <v>11.4130655</v>
      </c>
      <c r="EF224" s="76">
        <f t="shared" ref="EF224:EG224" si="3768">CH224+CR224+DD224+DR224+EB224</f>
        <v>638.8530877</v>
      </c>
      <c r="EG224" s="76">
        <f t="shared" si="3768"/>
        <v>0</v>
      </c>
      <c r="EH224" s="76">
        <f t="shared" si="127"/>
        <v>0</v>
      </c>
      <c r="EI224" s="77">
        <f t="shared" si="128"/>
        <v>638.8530877</v>
      </c>
      <c r="EJ224" s="50">
        <f t="shared" si="129"/>
        <v>0</v>
      </c>
      <c r="EK224" s="72">
        <f t="shared" si="130"/>
        <v>0</v>
      </c>
      <c r="EL224" s="72">
        <f t="shared" si="131"/>
        <v>0</v>
      </c>
      <c r="EM224" s="72">
        <f t="shared" si="132"/>
        <v>0</v>
      </c>
      <c r="EN224" s="73">
        <f t="shared" si="133"/>
        <v>25.27554327</v>
      </c>
      <c r="EO224" s="74">
        <f t="shared" si="134"/>
        <v>25.27554327</v>
      </c>
      <c r="EP224" s="75">
        <f t="shared" si="135"/>
        <v>131.3355754</v>
      </c>
      <c r="EQ224" s="75">
        <f t="shared" si="136"/>
        <v>0</v>
      </c>
      <c r="ER224" s="75">
        <f t="shared" si="137"/>
        <v>0</v>
      </c>
      <c r="ES224" s="75">
        <f t="shared" si="138"/>
        <v>131.3355754</v>
      </c>
      <c r="ET224" s="76">
        <f t="shared" ref="ET224:EU224" si="3769">BV224+EP224</f>
        <v>160.4440699</v>
      </c>
      <c r="EU224" s="76">
        <f t="shared" si="3769"/>
        <v>0</v>
      </c>
      <c r="EV224" s="76">
        <f t="shared" si="140"/>
        <v>0</v>
      </c>
      <c r="EW224" s="77">
        <f t="shared" si="141"/>
        <v>160.4440699</v>
      </c>
      <c r="EX224" s="50">
        <f t="shared" si="142"/>
        <v>0</v>
      </c>
      <c r="EY224" s="72">
        <f t="shared" si="143"/>
        <v>0</v>
      </c>
      <c r="EZ224" s="72">
        <f t="shared" si="144"/>
        <v>0</v>
      </c>
      <c r="FA224" s="72">
        <f t="shared" si="145"/>
        <v>0</v>
      </c>
      <c r="FB224" s="73">
        <f t="shared" si="146"/>
        <v>5.433853057</v>
      </c>
      <c r="FC224" s="74">
        <f t="shared" si="147"/>
        <v>5.433853057</v>
      </c>
      <c r="FD224" s="75">
        <f t="shared" si="148"/>
        <v>1.437617343</v>
      </c>
      <c r="FE224" s="75">
        <f t="shared" si="149"/>
        <v>0</v>
      </c>
      <c r="FF224" s="75">
        <f t="shared" si="150"/>
        <v>0</v>
      </c>
      <c r="FG224" s="75">
        <f t="shared" si="151"/>
        <v>1.437617343</v>
      </c>
      <c r="FH224" s="50">
        <f t="shared" si="152"/>
        <v>0</v>
      </c>
      <c r="FI224" s="72">
        <f t="shared" si="153"/>
        <v>0</v>
      </c>
      <c r="FJ224" s="72">
        <f t="shared" si="154"/>
        <v>0</v>
      </c>
      <c r="FK224" s="72">
        <f t="shared" si="155"/>
        <v>0</v>
      </c>
      <c r="FL224" s="73">
        <f t="shared" si="156"/>
        <v>0.9095902032</v>
      </c>
      <c r="FM224" s="74">
        <f t="shared" si="157"/>
        <v>0.9095902032</v>
      </c>
      <c r="FN224" s="75">
        <f t="shared" si="158"/>
        <v>-0.9095902032</v>
      </c>
      <c r="FO224" s="75">
        <f t="shared" si="159"/>
        <v>0</v>
      </c>
      <c r="FP224" s="75">
        <f t="shared" si="160"/>
        <v>3.141592654</v>
      </c>
      <c r="FQ224" s="75">
        <f t="shared" si="161"/>
        <v>0.9095902032</v>
      </c>
      <c r="FR224" s="76">
        <f t="shared" si="162"/>
        <v>16.00576905</v>
      </c>
      <c r="FS224" s="76">
        <f t="shared" si="163"/>
        <v>0</v>
      </c>
      <c r="FT224" s="76">
        <f t="shared" si="164"/>
        <v>0</v>
      </c>
      <c r="FU224" s="77">
        <f t="shared" si="165"/>
        <v>16.00576905</v>
      </c>
      <c r="FV224" s="50">
        <f t="shared" si="166"/>
        <v>0</v>
      </c>
      <c r="FW224" s="50">
        <f t="shared" si="167"/>
        <v>0</v>
      </c>
      <c r="FX224" s="72">
        <f t="shared" si="168"/>
        <v>0</v>
      </c>
      <c r="FY224" s="72">
        <f t="shared" si="169"/>
        <v>0</v>
      </c>
      <c r="FZ224" s="72">
        <f t="shared" si="170"/>
        <v>0</v>
      </c>
      <c r="GA224" s="73">
        <f t="shared" si="171"/>
        <v>16.00576905</v>
      </c>
      <c r="GB224" s="73">
        <f t="shared" si="172"/>
        <v>0.6955953925</v>
      </c>
      <c r="GC224" s="74">
        <f t="shared" si="173"/>
        <v>11.13353921</v>
      </c>
      <c r="GD224" s="75">
        <f t="shared" si="174"/>
        <v>1.237059912</v>
      </c>
      <c r="GE224" s="75">
        <f t="shared" si="175"/>
        <v>0</v>
      </c>
      <c r="GF224" s="75">
        <f t="shared" si="176"/>
        <v>0</v>
      </c>
      <c r="GG224" s="75">
        <f t="shared" si="177"/>
        <v>1.237059912</v>
      </c>
      <c r="GH224" s="78">
        <f t="shared" si="178"/>
        <v>-0.5</v>
      </c>
      <c r="GI224" s="78">
        <f t="shared" si="179"/>
        <v>-0.8660254038</v>
      </c>
      <c r="GJ224" s="78">
        <f t="shared" si="180"/>
        <v>-2.094395102</v>
      </c>
      <c r="GK224" s="78">
        <f t="shared" si="181"/>
        <v>1</v>
      </c>
      <c r="GL224" s="79">
        <f t="shared" si="182"/>
        <v>-0.5</v>
      </c>
      <c r="GM224" s="79">
        <f t="shared" si="183"/>
        <v>0.8660254038</v>
      </c>
      <c r="GN224" s="79">
        <f t="shared" si="184"/>
        <v>2.094395102</v>
      </c>
      <c r="GO224" s="79">
        <f t="shared" si="185"/>
        <v>1</v>
      </c>
      <c r="GP224" s="50">
        <f t="shared" si="186"/>
        <v>-2.094395102</v>
      </c>
      <c r="GQ224" s="50">
        <f t="shared" si="187"/>
        <v>0</v>
      </c>
      <c r="GR224" s="72">
        <f t="shared" si="188"/>
        <v>-2.094395102</v>
      </c>
      <c r="GS224" s="72">
        <f t="shared" si="189"/>
        <v>-2.094395102</v>
      </c>
      <c r="GT224" s="72">
        <f t="shared" si="190"/>
        <v>-2.094395102</v>
      </c>
      <c r="GU224" s="73">
        <f t="shared" si="191"/>
        <v>1</v>
      </c>
      <c r="GV224" s="73">
        <f t="shared" si="192"/>
        <v>1.437617343</v>
      </c>
      <c r="GW224" s="74">
        <f t="shared" si="193"/>
        <v>1.437617343</v>
      </c>
      <c r="GX224" s="75">
        <f t="shared" si="194"/>
        <v>-0.7188086716</v>
      </c>
      <c r="GY224" s="75">
        <f t="shared" si="195"/>
        <v>-1.24501314</v>
      </c>
      <c r="GZ224" s="75">
        <f t="shared" si="196"/>
        <v>-2.094395102</v>
      </c>
      <c r="HA224" s="75">
        <f t="shared" si="197"/>
        <v>1.437617343</v>
      </c>
      <c r="HB224" s="50">
        <f t="shared" si="198"/>
        <v>2.094395102</v>
      </c>
      <c r="HC224" s="50">
        <f t="shared" si="199"/>
        <v>0</v>
      </c>
      <c r="HD224" s="72">
        <f t="shared" si="200"/>
        <v>2.094395102</v>
      </c>
      <c r="HE224" s="72">
        <f t="shared" si="201"/>
        <v>2.094395102</v>
      </c>
      <c r="HF224" s="72">
        <f t="shared" si="202"/>
        <v>2.094395102</v>
      </c>
      <c r="HG224" s="73">
        <f t="shared" si="203"/>
        <v>1</v>
      </c>
      <c r="HH224" s="73">
        <f t="shared" si="204"/>
        <v>1.237059912</v>
      </c>
      <c r="HI224" s="74">
        <f t="shared" si="205"/>
        <v>1.237059912</v>
      </c>
      <c r="HJ224" s="75">
        <f t="shared" si="206"/>
        <v>-0.6185299558</v>
      </c>
      <c r="HK224" s="75">
        <f t="shared" si="207"/>
        <v>1.07132531</v>
      </c>
      <c r="HL224" s="75">
        <f t="shared" si="208"/>
        <v>2.094395102</v>
      </c>
      <c r="HM224" s="75">
        <f t="shared" si="209"/>
        <v>1.237059912</v>
      </c>
      <c r="HN224" s="50">
        <f t="shared" si="210"/>
        <v>2.094395102</v>
      </c>
      <c r="HO224" s="50">
        <f t="shared" si="211"/>
        <v>0</v>
      </c>
      <c r="HP224" s="72">
        <f t="shared" si="212"/>
        <v>2.094395102</v>
      </c>
      <c r="HQ224" s="72">
        <f t="shared" si="213"/>
        <v>2.094395102</v>
      </c>
      <c r="HR224" s="72">
        <f t="shared" si="214"/>
        <v>2.094395102</v>
      </c>
      <c r="HS224" s="73">
        <f t="shared" si="215"/>
        <v>1</v>
      </c>
      <c r="HT224" s="73">
        <f t="shared" si="216"/>
        <v>1.437617343</v>
      </c>
      <c r="HU224" s="74">
        <f t="shared" si="217"/>
        <v>1.437617343</v>
      </c>
      <c r="HV224" s="75">
        <f t="shared" si="218"/>
        <v>-0.7188086716</v>
      </c>
      <c r="HW224" s="75">
        <f t="shared" si="219"/>
        <v>1.24501314</v>
      </c>
      <c r="HX224" s="75">
        <f t="shared" si="220"/>
        <v>2.094395102</v>
      </c>
      <c r="HY224" s="75">
        <f t="shared" si="221"/>
        <v>1.437617343</v>
      </c>
      <c r="HZ224" s="50">
        <f t="shared" si="222"/>
        <v>-2.094395102</v>
      </c>
      <c r="IA224" s="50">
        <f t="shared" si="223"/>
        <v>0</v>
      </c>
      <c r="IB224" s="72">
        <f t="shared" si="224"/>
        <v>-2.094395102</v>
      </c>
      <c r="IC224" s="72">
        <f t="shared" si="225"/>
        <v>-2.094395102</v>
      </c>
      <c r="ID224" s="72">
        <f t="shared" si="226"/>
        <v>-2.094395102</v>
      </c>
      <c r="IE224" s="73">
        <f t="shared" si="227"/>
        <v>1</v>
      </c>
      <c r="IF224" s="73">
        <f t="shared" si="228"/>
        <v>1.237059912</v>
      </c>
      <c r="IG224" s="74">
        <f t="shared" si="229"/>
        <v>1.237059912</v>
      </c>
      <c r="IH224" s="75">
        <f t="shared" si="230"/>
        <v>-0.6185299558</v>
      </c>
      <c r="II224" s="75">
        <f t="shared" si="231"/>
        <v>-1.07132531</v>
      </c>
      <c r="IJ224" s="75">
        <f t="shared" si="232"/>
        <v>-2.094395102</v>
      </c>
      <c r="IK224" s="75">
        <f t="shared" si="233"/>
        <v>1.237059912</v>
      </c>
    </row>
    <row r="225" ht="12.75" customHeight="1">
      <c r="A225" s="80">
        <f>'Cubic Input'!P229</f>
        <v>0.1421007032</v>
      </c>
      <c r="B225" s="80">
        <f>'Cubic Input'!Q229</f>
        <v>-0.1263704288</v>
      </c>
      <c r="C225" s="80">
        <f>'Cubic Input'!R229</f>
        <v>0.8722139178</v>
      </c>
      <c r="D225" s="80">
        <f>'Cubic Input'!S229</f>
        <v>-0.01983470952</v>
      </c>
      <c r="E225" s="80">
        <f t="shared" ref="E225:H225" si="3770">0</f>
        <v>0</v>
      </c>
      <c r="F225" s="80">
        <f t="shared" si="3770"/>
        <v>0</v>
      </c>
      <c r="G225" s="80">
        <f t="shared" si="3770"/>
        <v>0</v>
      </c>
      <c r="H225" s="81">
        <f t="shared" si="3770"/>
        <v>0</v>
      </c>
      <c r="I225" s="65">
        <f>'Cubic Input'!M229</f>
        <v>0.01907578719</v>
      </c>
      <c r="J225" s="66">
        <f t="shared" si="27"/>
        <v>0.02281412343</v>
      </c>
      <c r="K225" s="66">
        <f t="shared" si="28"/>
        <v>0.4332439008</v>
      </c>
      <c r="L225" s="67">
        <f t="shared" si="29"/>
        <v>0.02281412343</v>
      </c>
      <c r="M225" s="67">
        <f t="shared" si="30"/>
        <v>0</v>
      </c>
      <c r="N225" s="68">
        <f t="shared" si="31"/>
        <v>0.4332439008</v>
      </c>
      <c r="O225" s="68">
        <f t="shared" si="32"/>
        <v>-2.435267987</v>
      </c>
      <c r="P225" s="69">
        <f t="shared" si="33"/>
        <v>0.4332439008</v>
      </c>
      <c r="Q225" s="69">
        <f t="shared" si="34"/>
        <v>2.435267987</v>
      </c>
      <c r="R225" s="70">
        <f t="shared" ref="R225:U225" si="3771">ATAN2(A225,E225)</f>
        <v>0</v>
      </c>
      <c r="S225" s="70">
        <f t="shared" si="3771"/>
        <v>3.141592654</v>
      </c>
      <c r="T225" s="70">
        <f t="shared" si="3771"/>
        <v>0</v>
      </c>
      <c r="U225" s="70">
        <f t="shared" si="3771"/>
        <v>3.141592654</v>
      </c>
      <c r="V225" s="70">
        <f t="shared" ref="V225:Y225" si="3772">SQRT(POWER(A225,2)+POWER(E225,2))</f>
        <v>0.1421007032</v>
      </c>
      <c r="W225" s="70">
        <f t="shared" si="3772"/>
        <v>0.1263704288</v>
      </c>
      <c r="X225" s="70">
        <f t="shared" si="3772"/>
        <v>0.8722139178</v>
      </c>
      <c r="Y225" s="70">
        <f t="shared" si="3772"/>
        <v>0.01983470952</v>
      </c>
      <c r="Z225" s="71">
        <f t="shared" ref="Z225:AC225" si="3773">R225-$R225</f>
        <v>0</v>
      </c>
      <c r="AA225" s="71">
        <f t="shared" si="3773"/>
        <v>3.141592654</v>
      </c>
      <c r="AB225" s="71">
        <f t="shared" si="3773"/>
        <v>0</v>
      </c>
      <c r="AC225" s="71">
        <f t="shared" si="3773"/>
        <v>3.141592654</v>
      </c>
      <c r="AD225" s="71">
        <f t="shared" ref="AD225:AG225" si="3774">V225/$V225</f>
        <v>1</v>
      </c>
      <c r="AE225" s="71">
        <f t="shared" si="3774"/>
        <v>0.8893019249</v>
      </c>
      <c r="AF225" s="71">
        <f t="shared" si="3774"/>
        <v>6.137998606</v>
      </c>
      <c r="AG225" s="71">
        <f t="shared" si="3774"/>
        <v>0.1395820646</v>
      </c>
      <c r="AH225" s="80">
        <f t="shared" ref="AH225:AK225" si="3775">AD225*COS(Z225)</f>
        <v>1</v>
      </c>
      <c r="AI225" s="80">
        <f t="shared" si="3775"/>
        <v>-0.8893019249</v>
      </c>
      <c r="AJ225" s="80">
        <f t="shared" si="3775"/>
        <v>6.137998606</v>
      </c>
      <c r="AK225" s="80">
        <f t="shared" si="3775"/>
        <v>-0.1395820646</v>
      </c>
      <c r="AL225" s="80">
        <f t="shared" ref="AL225:AO225" si="3776">AD225*SIN(Z225)</f>
        <v>0</v>
      </c>
      <c r="AM225" s="80">
        <f t="shared" si="3776"/>
        <v>0</v>
      </c>
      <c r="AN225" s="80">
        <f t="shared" si="3776"/>
        <v>0</v>
      </c>
      <c r="AO225" s="80">
        <f t="shared" si="3776"/>
        <v>0</v>
      </c>
      <c r="AP225" s="50">
        <f t="shared" si="41"/>
        <v>9.424777961</v>
      </c>
      <c r="AQ225" s="72">
        <f t="shared" si="42"/>
        <v>9.424777961</v>
      </c>
      <c r="AR225" s="72">
        <f t="shared" si="43"/>
        <v>3.141592654</v>
      </c>
      <c r="AS225" s="72">
        <f t="shared" si="44"/>
        <v>3.141592654</v>
      </c>
      <c r="AT225" s="73">
        <f t="shared" si="45"/>
        <v>0.703311465</v>
      </c>
      <c r="AU225" s="74">
        <f t="shared" si="46"/>
        <v>0.703311465</v>
      </c>
      <c r="AV225" s="75">
        <f t="shared" si="47"/>
        <v>1.40662293</v>
      </c>
      <c r="AW225" s="75">
        <f t="shared" si="48"/>
        <v>0</v>
      </c>
      <c r="AX225" s="75">
        <f t="shared" si="49"/>
        <v>0</v>
      </c>
      <c r="AY225" s="75">
        <f t="shared" si="50"/>
        <v>1.40662293</v>
      </c>
      <c r="AZ225" s="50">
        <f t="shared" ref="AZ225:BA225" si="3777">AZ$1*AA225</f>
        <v>3.141592654</v>
      </c>
      <c r="BA225" s="50">
        <f t="shared" si="3777"/>
        <v>0</v>
      </c>
      <c r="BB225" s="72">
        <f t="shared" si="52"/>
        <v>3.141592654</v>
      </c>
      <c r="BC225" s="72">
        <f t="shared" si="53"/>
        <v>3.141592654</v>
      </c>
      <c r="BD225" s="72">
        <f t="shared" si="54"/>
        <v>3.141592654</v>
      </c>
      <c r="BE225" s="73">
        <f t="shared" ref="BE225:BF225" si="3778">POWER(AE225,BE$1)</f>
        <v>0.8893019249</v>
      </c>
      <c r="BF225" s="73">
        <f t="shared" si="3778"/>
        <v>6.137998606</v>
      </c>
      <c r="BG225" s="74">
        <f t="shared" si="56"/>
        <v>5.458533975</v>
      </c>
      <c r="BH225" s="75">
        <f t="shared" si="57"/>
        <v>-49.12680578</v>
      </c>
      <c r="BI225" s="75">
        <f t="shared" si="58"/>
        <v>0</v>
      </c>
      <c r="BJ225" s="75">
        <f t="shared" si="59"/>
        <v>3.141592654</v>
      </c>
      <c r="BK225" s="75">
        <f t="shared" si="60"/>
        <v>49.12680578</v>
      </c>
      <c r="BL225" s="50">
        <f t="shared" si="61"/>
        <v>3.141592654</v>
      </c>
      <c r="BM225" s="72">
        <f t="shared" si="62"/>
        <v>3.141592654</v>
      </c>
      <c r="BN225" s="72">
        <f t="shared" si="63"/>
        <v>3.141592654</v>
      </c>
      <c r="BO225" s="72">
        <f t="shared" si="64"/>
        <v>3.141592654</v>
      </c>
      <c r="BP225" s="73">
        <f t="shared" si="65"/>
        <v>0.1395820646</v>
      </c>
      <c r="BQ225" s="74">
        <f t="shared" si="66"/>
        <v>0.1395820646</v>
      </c>
      <c r="BR225" s="75">
        <f t="shared" si="67"/>
        <v>3.768715743</v>
      </c>
      <c r="BS225" s="75">
        <f t="shared" si="68"/>
        <v>0</v>
      </c>
      <c r="BT225" s="75">
        <f t="shared" si="69"/>
        <v>0</v>
      </c>
      <c r="BU225" s="75">
        <f t="shared" si="70"/>
        <v>3.768715743</v>
      </c>
      <c r="BV225" s="76">
        <f t="shared" ref="BV225:BW225" si="3779">AV225+BH225+BR225</f>
        <v>-43.9514671</v>
      </c>
      <c r="BW225" s="76">
        <f t="shared" si="3779"/>
        <v>0</v>
      </c>
      <c r="BX225" s="76">
        <f t="shared" si="72"/>
        <v>3.141592654</v>
      </c>
      <c r="BY225" s="77">
        <f t="shared" si="73"/>
        <v>43.9514671</v>
      </c>
      <c r="BZ225" s="50">
        <f t="shared" ref="BZ225:CA225" si="3780">BZ$1*AA225</f>
        <v>6.283185307</v>
      </c>
      <c r="CA225" s="50">
        <f t="shared" si="3780"/>
        <v>0</v>
      </c>
      <c r="CB225" s="72">
        <f t="shared" si="75"/>
        <v>6.283185307</v>
      </c>
      <c r="CC225" s="72">
        <f t="shared" si="76"/>
        <v>0</v>
      </c>
      <c r="CD225" s="72">
        <f t="shared" si="77"/>
        <v>0</v>
      </c>
      <c r="CE225" s="73">
        <f t="shared" ref="CE225:CF225" si="3781">POWER(AE225,CE$1)</f>
        <v>0.7908579137</v>
      </c>
      <c r="CF225" s="73">
        <f t="shared" si="3781"/>
        <v>37.67502688</v>
      </c>
      <c r="CG225" s="74">
        <f t="shared" si="79"/>
        <v>29.79559316</v>
      </c>
      <c r="CH225" s="75">
        <f t="shared" si="80"/>
        <v>-29.79559316</v>
      </c>
      <c r="CI225" s="75">
        <f t="shared" si="81"/>
        <v>0</v>
      </c>
      <c r="CJ225" s="75">
        <f t="shared" si="82"/>
        <v>3.141592654</v>
      </c>
      <c r="CK225" s="75">
        <f t="shared" si="83"/>
        <v>29.79559316</v>
      </c>
      <c r="CL225" s="50">
        <f t="shared" si="84"/>
        <v>0</v>
      </c>
      <c r="CM225" s="72">
        <f t="shared" si="85"/>
        <v>0</v>
      </c>
      <c r="CN225" s="72">
        <f t="shared" si="86"/>
        <v>0</v>
      </c>
      <c r="CO225" s="72">
        <f t="shared" si="87"/>
        <v>0</v>
      </c>
      <c r="CP225" s="73">
        <f t="shared" si="88"/>
        <v>231.2492625</v>
      </c>
      <c r="CQ225" s="74">
        <f t="shared" si="89"/>
        <v>231.2492625</v>
      </c>
      <c r="CR225" s="75">
        <f t="shared" si="90"/>
        <v>924.9970499</v>
      </c>
      <c r="CS225" s="75">
        <f t="shared" si="91"/>
        <v>0</v>
      </c>
      <c r="CT225" s="75">
        <f t="shared" si="92"/>
        <v>0</v>
      </c>
      <c r="CU225" s="75">
        <f t="shared" si="93"/>
        <v>924.9970499</v>
      </c>
      <c r="CV225" s="50">
        <f t="shared" si="94"/>
        <v>9.424777961</v>
      </c>
      <c r="CW225" s="50">
        <f t="shared" si="95"/>
        <v>3.141592654</v>
      </c>
      <c r="CX225" s="72">
        <f t="shared" si="96"/>
        <v>12.56637061</v>
      </c>
      <c r="CY225" s="72">
        <f t="shared" si="97"/>
        <v>0</v>
      </c>
      <c r="CZ225" s="72">
        <f t="shared" si="98"/>
        <v>0</v>
      </c>
      <c r="DA225" s="73">
        <f t="shared" si="99"/>
        <v>0.703311465</v>
      </c>
      <c r="DB225" s="73">
        <f t="shared" si="100"/>
        <v>0.1395820646</v>
      </c>
      <c r="DC225" s="74">
        <f t="shared" si="101"/>
        <v>0.09816966631</v>
      </c>
      <c r="DD225" s="75">
        <f t="shared" si="102"/>
        <v>0.3926786653</v>
      </c>
      <c r="DE225" s="75">
        <f t="shared" si="103"/>
        <v>0</v>
      </c>
      <c r="DF225" s="75">
        <f t="shared" si="104"/>
        <v>0</v>
      </c>
      <c r="DG225" s="75">
        <f t="shared" si="105"/>
        <v>0.3926786653</v>
      </c>
      <c r="DH225" s="50">
        <f t="shared" ref="DH225:DJ225" si="3782">DH$1*AA225</f>
        <v>3.141592654</v>
      </c>
      <c r="DI225" s="50">
        <f t="shared" si="3782"/>
        <v>0</v>
      </c>
      <c r="DJ225" s="50">
        <f t="shared" si="3782"/>
        <v>3.141592654</v>
      </c>
      <c r="DK225" s="72">
        <f t="shared" si="107"/>
        <v>6.283185307</v>
      </c>
      <c r="DL225" s="72">
        <f t="shared" si="108"/>
        <v>0</v>
      </c>
      <c r="DM225" s="72">
        <f t="shared" si="109"/>
        <v>0</v>
      </c>
      <c r="DN225" s="73">
        <f t="shared" ref="DN225:DP225" si="3783">POWER(AE225,DN$1)</f>
        <v>0.8893019249</v>
      </c>
      <c r="DO225" s="73">
        <f t="shared" si="3783"/>
        <v>6.137998606</v>
      </c>
      <c r="DP225" s="73">
        <f t="shared" si="3783"/>
        <v>0.1395820646</v>
      </c>
      <c r="DQ225" s="74">
        <f t="shared" si="111"/>
        <v>0.7619134418</v>
      </c>
      <c r="DR225" s="75">
        <f t="shared" si="112"/>
        <v>-13.71444195</v>
      </c>
      <c r="DS225" s="75">
        <f t="shared" si="113"/>
        <v>0</v>
      </c>
      <c r="DT225" s="75">
        <f t="shared" si="114"/>
        <v>3.141592654</v>
      </c>
      <c r="DU225" s="75">
        <f t="shared" si="115"/>
        <v>13.71444195</v>
      </c>
      <c r="DV225" s="50">
        <f t="shared" si="116"/>
        <v>6.283185307</v>
      </c>
      <c r="DW225" s="72">
        <f t="shared" si="117"/>
        <v>6.283185307</v>
      </c>
      <c r="DX225" s="72">
        <f t="shared" si="118"/>
        <v>0</v>
      </c>
      <c r="DY225" s="72">
        <f t="shared" si="119"/>
        <v>0</v>
      </c>
      <c r="DZ225" s="73">
        <f t="shared" si="120"/>
        <v>0.01948315275</v>
      </c>
      <c r="EA225" s="74">
        <f t="shared" si="121"/>
        <v>0.01948315275</v>
      </c>
      <c r="EB225" s="75">
        <f t="shared" si="122"/>
        <v>0.5260451242</v>
      </c>
      <c r="EC225" s="75">
        <f t="shared" si="123"/>
        <v>0</v>
      </c>
      <c r="ED225" s="75">
        <f t="shared" si="124"/>
        <v>0</v>
      </c>
      <c r="EE225" s="75">
        <f t="shared" si="125"/>
        <v>0.5260451242</v>
      </c>
      <c r="EF225" s="76">
        <f t="shared" ref="EF225:EG225" si="3784">CH225+CR225+DD225+DR225+EB225</f>
        <v>882.4057386</v>
      </c>
      <c r="EG225" s="76">
        <f t="shared" si="3784"/>
        <v>0</v>
      </c>
      <c r="EH225" s="76">
        <f t="shared" si="127"/>
        <v>0</v>
      </c>
      <c r="EI225" s="77">
        <f t="shared" si="128"/>
        <v>882.4057386</v>
      </c>
      <c r="EJ225" s="50">
        <f t="shared" si="129"/>
        <v>0</v>
      </c>
      <c r="EK225" s="72">
        <f t="shared" si="130"/>
        <v>0</v>
      </c>
      <c r="EL225" s="72">
        <f t="shared" si="131"/>
        <v>0</v>
      </c>
      <c r="EM225" s="72">
        <f t="shared" si="132"/>
        <v>0</v>
      </c>
      <c r="EN225" s="73">
        <f t="shared" si="133"/>
        <v>29.70531499</v>
      </c>
      <c r="EO225" s="74">
        <f t="shared" si="134"/>
        <v>29.70531499</v>
      </c>
      <c r="EP225" s="75">
        <f t="shared" si="135"/>
        <v>154.3533444</v>
      </c>
      <c r="EQ225" s="75">
        <f t="shared" si="136"/>
        <v>0</v>
      </c>
      <c r="ER225" s="75">
        <f t="shared" si="137"/>
        <v>0</v>
      </c>
      <c r="ES225" s="75">
        <f t="shared" si="138"/>
        <v>154.3533444</v>
      </c>
      <c r="ET225" s="76">
        <f t="shared" ref="ET225:EU225" si="3785">BV225+EP225</f>
        <v>110.4018773</v>
      </c>
      <c r="EU225" s="76">
        <f t="shared" si="3785"/>
        <v>0</v>
      </c>
      <c r="EV225" s="76">
        <f t="shared" si="140"/>
        <v>0</v>
      </c>
      <c r="EW225" s="77">
        <f t="shared" si="141"/>
        <v>110.4018773</v>
      </c>
      <c r="EX225" s="50">
        <f t="shared" si="142"/>
        <v>0</v>
      </c>
      <c r="EY225" s="72">
        <f t="shared" si="143"/>
        <v>0</v>
      </c>
      <c r="EZ225" s="72">
        <f t="shared" si="144"/>
        <v>0</v>
      </c>
      <c r="FA225" s="72">
        <f t="shared" si="145"/>
        <v>0</v>
      </c>
      <c r="FB225" s="73">
        <f t="shared" si="146"/>
        <v>4.797247805</v>
      </c>
      <c r="FC225" s="74">
        <f t="shared" si="147"/>
        <v>4.797247805</v>
      </c>
      <c r="FD225" s="75">
        <f t="shared" si="148"/>
        <v>1.269192702</v>
      </c>
      <c r="FE225" s="75">
        <f t="shared" si="149"/>
        <v>0</v>
      </c>
      <c r="FF225" s="75">
        <f t="shared" si="150"/>
        <v>0</v>
      </c>
      <c r="FG225" s="75">
        <f t="shared" si="151"/>
        <v>1.269192702</v>
      </c>
      <c r="FH225" s="50">
        <f t="shared" si="152"/>
        <v>6.283185307</v>
      </c>
      <c r="FI225" s="72">
        <f t="shared" si="153"/>
        <v>6.283185307</v>
      </c>
      <c r="FJ225" s="72">
        <f t="shared" si="154"/>
        <v>0</v>
      </c>
      <c r="FK225" s="72">
        <f t="shared" si="155"/>
        <v>0</v>
      </c>
      <c r="FL225" s="73">
        <f t="shared" si="156"/>
        <v>0.7908579137</v>
      </c>
      <c r="FM225" s="74">
        <f t="shared" si="157"/>
        <v>0.7908579137</v>
      </c>
      <c r="FN225" s="75">
        <f t="shared" si="158"/>
        <v>-0.7908579137</v>
      </c>
      <c r="FO225" s="75">
        <f t="shared" si="159"/>
        <v>0</v>
      </c>
      <c r="FP225" s="75">
        <f t="shared" si="160"/>
        <v>3.141592654</v>
      </c>
      <c r="FQ225" s="75">
        <f t="shared" si="161"/>
        <v>0.7908579137</v>
      </c>
      <c r="FR225" s="76">
        <f t="shared" si="162"/>
        <v>17.6231379</v>
      </c>
      <c r="FS225" s="76">
        <f t="shared" si="163"/>
        <v>0</v>
      </c>
      <c r="FT225" s="76">
        <f t="shared" si="164"/>
        <v>0</v>
      </c>
      <c r="FU225" s="77">
        <f t="shared" si="165"/>
        <v>17.6231379</v>
      </c>
      <c r="FV225" s="50">
        <f t="shared" si="166"/>
        <v>0</v>
      </c>
      <c r="FW225" s="50">
        <f t="shared" si="167"/>
        <v>0</v>
      </c>
      <c r="FX225" s="72">
        <f t="shared" si="168"/>
        <v>0</v>
      </c>
      <c r="FY225" s="72">
        <f t="shared" si="169"/>
        <v>0</v>
      </c>
      <c r="FZ225" s="72">
        <f t="shared" si="170"/>
        <v>0</v>
      </c>
      <c r="GA225" s="73">
        <f t="shared" si="171"/>
        <v>17.6231379</v>
      </c>
      <c r="GB225" s="73">
        <f t="shared" si="172"/>
        <v>0.7879024189</v>
      </c>
      <c r="GC225" s="74">
        <f t="shared" si="173"/>
        <v>13.88531298</v>
      </c>
      <c r="GD225" s="75">
        <f t="shared" si="174"/>
        <v>1.542812554</v>
      </c>
      <c r="GE225" s="75">
        <f t="shared" si="175"/>
        <v>0</v>
      </c>
      <c r="GF225" s="75">
        <f t="shared" si="176"/>
        <v>0</v>
      </c>
      <c r="GG225" s="75">
        <f t="shared" si="177"/>
        <v>1.542812554</v>
      </c>
      <c r="GH225" s="78">
        <f t="shared" si="178"/>
        <v>-0.5</v>
      </c>
      <c r="GI225" s="78">
        <f t="shared" si="179"/>
        <v>-0.8660254038</v>
      </c>
      <c r="GJ225" s="78">
        <f t="shared" si="180"/>
        <v>-2.094395102</v>
      </c>
      <c r="GK225" s="78">
        <f t="shared" si="181"/>
        <v>1</v>
      </c>
      <c r="GL225" s="79">
        <f t="shared" si="182"/>
        <v>-0.5</v>
      </c>
      <c r="GM225" s="79">
        <f t="shared" si="183"/>
        <v>0.8660254038</v>
      </c>
      <c r="GN225" s="79">
        <f t="shared" si="184"/>
        <v>2.094395102</v>
      </c>
      <c r="GO225" s="79">
        <f t="shared" si="185"/>
        <v>1</v>
      </c>
      <c r="GP225" s="50">
        <f t="shared" si="186"/>
        <v>-2.094395102</v>
      </c>
      <c r="GQ225" s="50">
        <f t="shared" si="187"/>
        <v>0</v>
      </c>
      <c r="GR225" s="72">
        <f t="shared" si="188"/>
        <v>-2.094395102</v>
      </c>
      <c r="GS225" s="72">
        <f t="shared" si="189"/>
        <v>-2.094395102</v>
      </c>
      <c r="GT225" s="72">
        <f t="shared" si="190"/>
        <v>-2.094395102</v>
      </c>
      <c r="GU225" s="73">
        <f t="shared" si="191"/>
        <v>1</v>
      </c>
      <c r="GV225" s="73">
        <f t="shared" si="192"/>
        <v>1.269192702</v>
      </c>
      <c r="GW225" s="74">
        <f t="shared" si="193"/>
        <v>1.269192702</v>
      </c>
      <c r="GX225" s="75">
        <f t="shared" si="194"/>
        <v>-0.634596351</v>
      </c>
      <c r="GY225" s="75">
        <f t="shared" si="195"/>
        <v>-1.099153122</v>
      </c>
      <c r="GZ225" s="75">
        <f t="shared" si="196"/>
        <v>-2.094395102</v>
      </c>
      <c r="HA225" s="75">
        <f t="shared" si="197"/>
        <v>1.269192702</v>
      </c>
      <c r="HB225" s="50">
        <f t="shared" si="198"/>
        <v>2.094395102</v>
      </c>
      <c r="HC225" s="50">
        <f t="shared" si="199"/>
        <v>0</v>
      </c>
      <c r="HD225" s="72">
        <f t="shared" si="200"/>
        <v>2.094395102</v>
      </c>
      <c r="HE225" s="72">
        <f t="shared" si="201"/>
        <v>2.094395102</v>
      </c>
      <c r="HF225" s="72">
        <f t="shared" si="202"/>
        <v>2.094395102</v>
      </c>
      <c r="HG225" s="73">
        <f t="shared" si="203"/>
        <v>1</v>
      </c>
      <c r="HH225" s="73">
        <f t="shared" si="204"/>
        <v>1.542812554</v>
      </c>
      <c r="HI225" s="74">
        <f t="shared" si="205"/>
        <v>1.542812554</v>
      </c>
      <c r="HJ225" s="75">
        <f t="shared" si="206"/>
        <v>-0.7714062768</v>
      </c>
      <c r="HK225" s="75">
        <f t="shared" si="207"/>
        <v>1.336114865</v>
      </c>
      <c r="HL225" s="75">
        <f t="shared" si="208"/>
        <v>2.094395102</v>
      </c>
      <c r="HM225" s="75">
        <f t="shared" si="209"/>
        <v>1.542812554</v>
      </c>
      <c r="HN225" s="50">
        <f t="shared" si="210"/>
        <v>2.094395102</v>
      </c>
      <c r="HO225" s="50">
        <f t="shared" si="211"/>
        <v>0</v>
      </c>
      <c r="HP225" s="72">
        <f t="shared" si="212"/>
        <v>2.094395102</v>
      </c>
      <c r="HQ225" s="72">
        <f t="shared" si="213"/>
        <v>2.094395102</v>
      </c>
      <c r="HR225" s="72">
        <f t="shared" si="214"/>
        <v>2.094395102</v>
      </c>
      <c r="HS225" s="73">
        <f t="shared" si="215"/>
        <v>1</v>
      </c>
      <c r="HT225" s="73">
        <f t="shared" si="216"/>
        <v>1.269192702</v>
      </c>
      <c r="HU225" s="74">
        <f t="shared" si="217"/>
        <v>1.269192702</v>
      </c>
      <c r="HV225" s="75">
        <f t="shared" si="218"/>
        <v>-0.634596351</v>
      </c>
      <c r="HW225" s="75">
        <f t="shared" si="219"/>
        <v>1.099153122</v>
      </c>
      <c r="HX225" s="75">
        <f t="shared" si="220"/>
        <v>2.094395102</v>
      </c>
      <c r="HY225" s="75">
        <f t="shared" si="221"/>
        <v>1.269192702</v>
      </c>
      <c r="HZ225" s="50">
        <f t="shared" si="222"/>
        <v>-2.094395102</v>
      </c>
      <c r="IA225" s="50">
        <f t="shared" si="223"/>
        <v>0</v>
      </c>
      <c r="IB225" s="72">
        <f t="shared" si="224"/>
        <v>-2.094395102</v>
      </c>
      <c r="IC225" s="72">
        <f t="shared" si="225"/>
        <v>-2.094395102</v>
      </c>
      <c r="ID225" s="72">
        <f t="shared" si="226"/>
        <v>-2.094395102</v>
      </c>
      <c r="IE225" s="73">
        <f t="shared" si="227"/>
        <v>1</v>
      </c>
      <c r="IF225" s="73">
        <f t="shared" si="228"/>
        <v>1.542812554</v>
      </c>
      <c r="IG225" s="74">
        <f t="shared" si="229"/>
        <v>1.542812554</v>
      </c>
      <c r="IH225" s="75">
        <f t="shared" si="230"/>
        <v>-0.7714062768</v>
      </c>
      <c r="II225" s="75">
        <f t="shared" si="231"/>
        <v>-1.336114865</v>
      </c>
      <c r="IJ225" s="75">
        <f t="shared" si="232"/>
        <v>-2.094395102</v>
      </c>
      <c r="IK225" s="75">
        <f t="shared" si="233"/>
        <v>1.542812554</v>
      </c>
    </row>
    <row r="226" ht="12.75" customHeight="1">
      <c r="A226" s="80">
        <f>'Cubic Input'!P230</f>
        <v>0.1421007032</v>
      </c>
      <c r="B226" s="80">
        <f>'Cubic Input'!Q230</f>
        <v>0.08597000491</v>
      </c>
      <c r="C226" s="80">
        <f>'Cubic Input'!R230</f>
        <v>0.8274012571</v>
      </c>
      <c r="D226" s="80">
        <f>'Cubic Input'!S230</f>
        <v>-0.01671659868</v>
      </c>
      <c r="E226" s="80">
        <f t="shared" ref="E226:H226" si="3786">0</f>
        <v>0</v>
      </c>
      <c r="F226" s="80">
        <f t="shared" si="3786"/>
        <v>0</v>
      </c>
      <c r="G226" s="80">
        <f t="shared" si="3786"/>
        <v>0</v>
      </c>
      <c r="H226" s="81">
        <f t="shared" si="3786"/>
        <v>0</v>
      </c>
      <c r="I226" s="65">
        <f>'Cubic Input'!M230</f>
        <v>0.02525339337</v>
      </c>
      <c r="J226" s="66">
        <f t="shared" si="27"/>
        <v>0.02016010182</v>
      </c>
      <c r="K226" s="66">
        <f t="shared" si="28"/>
        <v>-0.312576812</v>
      </c>
      <c r="L226" s="67">
        <f t="shared" si="29"/>
        <v>0.02016010182</v>
      </c>
      <c r="M226" s="67">
        <f t="shared" si="30"/>
        <v>0</v>
      </c>
      <c r="N226" s="68">
        <f t="shared" si="31"/>
        <v>-0.312576812</v>
      </c>
      <c r="O226" s="68">
        <f t="shared" si="32"/>
        <v>-2.395316061</v>
      </c>
      <c r="P226" s="69">
        <f t="shared" si="33"/>
        <v>-0.312576812</v>
      </c>
      <c r="Q226" s="69">
        <f t="shared" si="34"/>
        <v>2.395316061</v>
      </c>
      <c r="R226" s="70">
        <f t="shared" ref="R226:U226" si="3787">ATAN2(A226,E226)</f>
        <v>0</v>
      </c>
      <c r="S226" s="70">
        <f t="shared" si="3787"/>
        <v>0</v>
      </c>
      <c r="T226" s="70">
        <f t="shared" si="3787"/>
        <v>0</v>
      </c>
      <c r="U226" s="70">
        <f t="shared" si="3787"/>
        <v>3.141592654</v>
      </c>
      <c r="V226" s="70">
        <f t="shared" ref="V226:Y226" si="3788">SQRT(POWER(A226,2)+POWER(E226,2))</f>
        <v>0.1421007032</v>
      </c>
      <c r="W226" s="70">
        <f t="shared" si="3788"/>
        <v>0.08597000491</v>
      </c>
      <c r="X226" s="70">
        <f t="shared" si="3788"/>
        <v>0.8274012571</v>
      </c>
      <c r="Y226" s="70">
        <f t="shared" si="3788"/>
        <v>0.01671659868</v>
      </c>
      <c r="Z226" s="71">
        <f t="shared" ref="Z226:AC226" si="3789">R226-$R226</f>
        <v>0</v>
      </c>
      <c r="AA226" s="71">
        <f t="shared" si="3789"/>
        <v>0</v>
      </c>
      <c r="AB226" s="71">
        <f t="shared" si="3789"/>
        <v>0</v>
      </c>
      <c r="AC226" s="71">
        <f t="shared" si="3789"/>
        <v>3.141592654</v>
      </c>
      <c r="AD226" s="71">
        <f t="shared" ref="AD226:AG226" si="3790">V226/$V226</f>
        <v>1</v>
      </c>
      <c r="AE226" s="71">
        <f t="shared" si="3790"/>
        <v>0.6049935222</v>
      </c>
      <c r="AF226" s="71">
        <f t="shared" si="3790"/>
        <v>5.822640133</v>
      </c>
      <c r="AG226" s="71">
        <f t="shared" si="3790"/>
        <v>0.117639099</v>
      </c>
      <c r="AH226" s="80">
        <f t="shared" ref="AH226:AK226" si="3791">AD226*COS(Z226)</f>
        <v>1</v>
      </c>
      <c r="AI226" s="80">
        <f t="shared" si="3791"/>
        <v>0.6049935222</v>
      </c>
      <c r="AJ226" s="80">
        <f t="shared" si="3791"/>
        <v>5.822640133</v>
      </c>
      <c r="AK226" s="80">
        <f t="shared" si="3791"/>
        <v>-0.117639099</v>
      </c>
      <c r="AL226" s="80">
        <f t="shared" ref="AL226:AO226" si="3792">AD226*SIN(Z226)</f>
        <v>0</v>
      </c>
      <c r="AM226" s="80">
        <f t="shared" si="3792"/>
        <v>0</v>
      </c>
      <c r="AN226" s="80">
        <f t="shared" si="3792"/>
        <v>0</v>
      </c>
      <c r="AO226" s="80">
        <f t="shared" si="3792"/>
        <v>0</v>
      </c>
      <c r="AP226" s="50">
        <f t="shared" si="41"/>
        <v>0</v>
      </c>
      <c r="AQ226" s="72">
        <f t="shared" si="42"/>
        <v>0</v>
      </c>
      <c r="AR226" s="72">
        <f t="shared" si="43"/>
        <v>0</v>
      </c>
      <c r="AS226" s="72">
        <f t="shared" si="44"/>
        <v>0</v>
      </c>
      <c r="AT226" s="73">
        <f t="shared" si="45"/>
        <v>0.221438012</v>
      </c>
      <c r="AU226" s="74">
        <f t="shared" si="46"/>
        <v>0.221438012</v>
      </c>
      <c r="AV226" s="75">
        <f t="shared" si="47"/>
        <v>-0.442876024</v>
      </c>
      <c r="AW226" s="75">
        <f t="shared" si="48"/>
        <v>0</v>
      </c>
      <c r="AX226" s="75">
        <f t="shared" si="49"/>
        <v>3.141592654</v>
      </c>
      <c r="AY226" s="75">
        <f t="shared" si="50"/>
        <v>0.442876024</v>
      </c>
      <c r="AZ226" s="50">
        <f t="shared" ref="AZ226:BA226" si="3793">AZ$1*AA226</f>
        <v>0</v>
      </c>
      <c r="BA226" s="50">
        <f t="shared" si="3793"/>
        <v>0</v>
      </c>
      <c r="BB226" s="72">
        <f t="shared" si="52"/>
        <v>0</v>
      </c>
      <c r="BC226" s="72">
        <f t="shared" si="53"/>
        <v>0</v>
      </c>
      <c r="BD226" s="72">
        <f t="shared" si="54"/>
        <v>0</v>
      </c>
      <c r="BE226" s="73">
        <f t="shared" ref="BE226:BF226" si="3794">POWER(AE226,BE$1)</f>
        <v>0.6049935222</v>
      </c>
      <c r="BF226" s="73">
        <f t="shared" si="3794"/>
        <v>5.822640133</v>
      </c>
      <c r="BG226" s="74">
        <f t="shared" si="56"/>
        <v>3.522659563</v>
      </c>
      <c r="BH226" s="75">
        <f t="shared" si="57"/>
        <v>31.70393606</v>
      </c>
      <c r="BI226" s="75">
        <f t="shared" si="58"/>
        <v>0</v>
      </c>
      <c r="BJ226" s="75">
        <f t="shared" si="59"/>
        <v>0</v>
      </c>
      <c r="BK226" s="75">
        <f t="shared" si="60"/>
        <v>31.70393606</v>
      </c>
      <c r="BL226" s="50">
        <f t="shared" si="61"/>
        <v>3.141592654</v>
      </c>
      <c r="BM226" s="72">
        <f t="shared" si="62"/>
        <v>3.141592654</v>
      </c>
      <c r="BN226" s="72">
        <f t="shared" si="63"/>
        <v>3.141592654</v>
      </c>
      <c r="BO226" s="72">
        <f t="shared" si="64"/>
        <v>3.141592654</v>
      </c>
      <c r="BP226" s="73">
        <f t="shared" si="65"/>
        <v>0.117639099</v>
      </c>
      <c r="BQ226" s="74">
        <f t="shared" si="66"/>
        <v>0.117639099</v>
      </c>
      <c r="BR226" s="75">
        <f t="shared" si="67"/>
        <v>3.176255672</v>
      </c>
      <c r="BS226" s="75">
        <f t="shared" si="68"/>
        <v>0</v>
      </c>
      <c r="BT226" s="75">
        <f t="shared" si="69"/>
        <v>0</v>
      </c>
      <c r="BU226" s="75">
        <f t="shared" si="70"/>
        <v>3.176255672</v>
      </c>
      <c r="BV226" s="76">
        <f t="shared" ref="BV226:BW226" si="3795">AV226+BH226+BR226</f>
        <v>34.43731571</v>
      </c>
      <c r="BW226" s="76">
        <f t="shared" si="3795"/>
        <v>0</v>
      </c>
      <c r="BX226" s="76">
        <f t="shared" si="72"/>
        <v>0</v>
      </c>
      <c r="BY226" s="77">
        <f t="shared" si="73"/>
        <v>34.43731571</v>
      </c>
      <c r="BZ226" s="50">
        <f t="shared" ref="BZ226:CA226" si="3796">BZ$1*AA226</f>
        <v>0</v>
      </c>
      <c r="CA226" s="50">
        <f t="shared" si="3796"/>
        <v>0</v>
      </c>
      <c r="CB226" s="72">
        <f t="shared" si="75"/>
        <v>0</v>
      </c>
      <c r="CC226" s="72">
        <f t="shared" si="76"/>
        <v>0</v>
      </c>
      <c r="CD226" s="72">
        <f t="shared" si="77"/>
        <v>0</v>
      </c>
      <c r="CE226" s="73">
        <f t="shared" ref="CE226:CF226" si="3797">POWER(AE226,CE$1)</f>
        <v>0.3660171619</v>
      </c>
      <c r="CF226" s="73">
        <f t="shared" si="3797"/>
        <v>33.90313812</v>
      </c>
      <c r="CG226" s="74">
        <f t="shared" si="79"/>
        <v>12.40913039</v>
      </c>
      <c r="CH226" s="75">
        <f t="shared" si="80"/>
        <v>-12.40913039</v>
      </c>
      <c r="CI226" s="75">
        <f t="shared" si="81"/>
        <v>0</v>
      </c>
      <c r="CJ226" s="75">
        <f t="shared" si="82"/>
        <v>3.141592654</v>
      </c>
      <c r="CK226" s="75">
        <f t="shared" si="83"/>
        <v>12.40913039</v>
      </c>
      <c r="CL226" s="50">
        <f t="shared" si="84"/>
        <v>0</v>
      </c>
      <c r="CM226" s="72">
        <f t="shared" si="85"/>
        <v>0</v>
      </c>
      <c r="CN226" s="72">
        <f t="shared" si="86"/>
        <v>0</v>
      </c>
      <c r="CO226" s="72">
        <f t="shared" si="87"/>
        <v>0</v>
      </c>
      <c r="CP226" s="73">
        <f t="shared" si="88"/>
        <v>197.4057727</v>
      </c>
      <c r="CQ226" s="74">
        <f t="shared" si="89"/>
        <v>197.4057727</v>
      </c>
      <c r="CR226" s="75">
        <f t="shared" si="90"/>
        <v>789.6230906</v>
      </c>
      <c r="CS226" s="75">
        <f t="shared" si="91"/>
        <v>0</v>
      </c>
      <c r="CT226" s="75">
        <f t="shared" si="92"/>
        <v>0</v>
      </c>
      <c r="CU226" s="75">
        <f t="shared" si="93"/>
        <v>789.6230906</v>
      </c>
      <c r="CV226" s="50">
        <f t="shared" si="94"/>
        <v>0</v>
      </c>
      <c r="CW226" s="50">
        <f t="shared" si="95"/>
        <v>3.141592654</v>
      </c>
      <c r="CX226" s="72">
        <f t="shared" si="96"/>
        <v>3.141592654</v>
      </c>
      <c r="CY226" s="72">
        <f t="shared" si="97"/>
        <v>3.141592654</v>
      </c>
      <c r="CZ226" s="72">
        <f t="shared" si="98"/>
        <v>3.141592654</v>
      </c>
      <c r="DA226" s="73">
        <f t="shared" si="99"/>
        <v>0.221438012</v>
      </c>
      <c r="DB226" s="73">
        <f t="shared" si="100"/>
        <v>0.117639099</v>
      </c>
      <c r="DC226" s="74">
        <f t="shared" si="101"/>
        <v>0.0260497682</v>
      </c>
      <c r="DD226" s="75">
        <f t="shared" si="102"/>
        <v>-0.1041990728</v>
      </c>
      <c r="DE226" s="75">
        <f t="shared" si="103"/>
        <v>0</v>
      </c>
      <c r="DF226" s="75">
        <f t="shared" si="104"/>
        <v>3.141592654</v>
      </c>
      <c r="DG226" s="75">
        <f t="shared" si="105"/>
        <v>0.1041990728</v>
      </c>
      <c r="DH226" s="50">
        <f t="shared" ref="DH226:DJ226" si="3798">DH$1*AA226</f>
        <v>0</v>
      </c>
      <c r="DI226" s="50">
        <f t="shared" si="3798"/>
        <v>0</v>
      </c>
      <c r="DJ226" s="50">
        <f t="shared" si="3798"/>
        <v>3.141592654</v>
      </c>
      <c r="DK226" s="72">
        <f t="shared" si="107"/>
        <v>3.141592654</v>
      </c>
      <c r="DL226" s="72">
        <f t="shared" si="108"/>
        <v>3.141592654</v>
      </c>
      <c r="DM226" s="72">
        <f t="shared" si="109"/>
        <v>3.141592654</v>
      </c>
      <c r="DN226" s="73">
        <f t="shared" ref="DN226:DP226" si="3799">POWER(AE226,DN$1)</f>
        <v>0.6049935222</v>
      </c>
      <c r="DO226" s="73">
        <f t="shared" si="3799"/>
        <v>5.822640133</v>
      </c>
      <c r="DP226" s="73">
        <f t="shared" si="3799"/>
        <v>0.117639099</v>
      </c>
      <c r="DQ226" s="74">
        <f t="shared" si="111"/>
        <v>0.4144024969</v>
      </c>
      <c r="DR226" s="75">
        <f t="shared" si="112"/>
        <v>7.459244944</v>
      </c>
      <c r="DS226" s="75">
        <f t="shared" si="113"/>
        <v>0</v>
      </c>
      <c r="DT226" s="75">
        <f t="shared" si="114"/>
        <v>0</v>
      </c>
      <c r="DU226" s="75">
        <f t="shared" si="115"/>
        <v>7.459244944</v>
      </c>
      <c r="DV226" s="50">
        <f t="shared" si="116"/>
        <v>6.283185307</v>
      </c>
      <c r="DW226" s="72">
        <f t="shared" si="117"/>
        <v>6.283185307</v>
      </c>
      <c r="DX226" s="72">
        <f t="shared" si="118"/>
        <v>0</v>
      </c>
      <c r="DY226" s="72">
        <f t="shared" si="119"/>
        <v>0</v>
      </c>
      <c r="DZ226" s="73">
        <f t="shared" si="120"/>
        <v>0.0138389576</v>
      </c>
      <c r="EA226" s="74">
        <f t="shared" si="121"/>
        <v>0.0138389576</v>
      </c>
      <c r="EB226" s="75">
        <f t="shared" si="122"/>
        <v>0.3736518553</v>
      </c>
      <c r="EC226" s="75">
        <f t="shared" si="123"/>
        <v>0</v>
      </c>
      <c r="ED226" s="75">
        <f t="shared" si="124"/>
        <v>0</v>
      </c>
      <c r="EE226" s="75">
        <f t="shared" si="125"/>
        <v>0.3736518553</v>
      </c>
      <c r="EF226" s="76">
        <f t="shared" ref="EF226:EG226" si="3800">CH226+CR226+DD226+DR226+EB226</f>
        <v>784.942658</v>
      </c>
      <c r="EG226" s="76">
        <f t="shared" si="3800"/>
        <v>0</v>
      </c>
      <c r="EH226" s="76">
        <f t="shared" si="127"/>
        <v>0</v>
      </c>
      <c r="EI226" s="77">
        <f t="shared" si="128"/>
        <v>784.942658</v>
      </c>
      <c r="EJ226" s="50">
        <f t="shared" si="129"/>
        <v>0</v>
      </c>
      <c r="EK226" s="72">
        <f t="shared" si="130"/>
        <v>0</v>
      </c>
      <c r="EL226" s="72">
        <f t="shared" si="131"/>
        <v>0</v>
      </c>
      <c r="EM226" s="72">
        <f t="shared" si="132"/>
        <v>0</v>
      </c>
      <c r="EN226" s="73">
        <f t="shared" si="133"/>
        <v>28.01682812</v>
      </c>
      <c r="EO226" s="74">
        <f t="shared" si="134"/>
        <v>28.01682812</v>
      </c>
      <c r="EP226" s="75">
        <f t="shared" si="135"/>
        <v>145.5797093</v>
      </c>
      <c r="EQ226" s="75">
        <f t="shared" si="136"/>
        <v>0</v>
      </c>
      <c r="ER226" s="75">
        <f t="shared" si="137"/>
        <v>0</v>
      </c>
      <c r="ES226" s="75">
        <f t="shared" si="138"/>
        <v>145.5797093</v>
      </c>
      <c r="ET226" s="76">
        <f t="shared" ref="ET226:EU226" si="3801">BV226+EP226</f>
        <v>180.017025</v>
      </c>
      <c r="EU226" s="76">
        <f t="shared" si="3801"/>
        <v>0</v>
      </c>
      <c r="EV226" s="76">
        <f t="shared" si="140"/>
        <v>0</v>
      </c>
      <c r="EW226" s="77">
        <f t="shared" si="141"/>
        <v>180.017025</v>
      </c>
      <c r="EX226" s="50">
        <f t="shared" si="142"/>
        <v>0</v>
      </c>
      <c r="EY226" s="72">
        <f t="shared" si="143"/>
        <v>0</v>
      </c>
      <c r="EZ226" s="72">
        <f t="shared" si="144"/>
        <v>0</v>
      </c>
      <c r="FA226" s="72">
        <f t="shared" si="145"/>
        <v>0</v>
      </c>
      <c r="FB226" s="73">
        <f t="shared" si="146"/>
        <v>5.646394181</v>
      </c>
      <c r="FC226" s="74">
        <f t="shared" si="147"/>
        <v>5.646394181</v>
      </c>
      <c r="FD226" s="75">
        <f t="shared" si="148"/>
        <v>1.493848677</v>
      </c>
      <c r="FE226" s="75">
        <f t="shared" si="149"/>
        <v>0</v>
      </c>
      <c r="FF226" s="75">
        <f t="shared" si="150"/>
        <v>0</v>
      </c>
      <c r="FG226" s="75">
        <f t="shared" si="151"/>
        <v>1.493848677</v>
      </c>
      <c r="FH226" s="50">
        <f t="shared" si="152"/>
        <v>0</v>
      </c>
      <c r="FI226" s="72">
        <f t="shared" si="153"/>
        <v>0</v>
      </c>
      <c r="FJ226" s="72">
        <f t="shared" si="154"/>
        <v>0</v>
      </c>
      <c r="FK226" s="72">
        <f t="shared" si="155"/>
        <v>0</v>
      </c>
      <c r="FL226" s="73">
        <f t="shared" si="156"/>
        <v>0.3660171619</v>
      </c>
      <c r="FM226" s="74">
        <f t="shared" si="157"/>
        <v>0.3660171619</v>
      </c>
      <c r="FN226" s="75">
        <f t="shared" si="158"/>
        <v>-0.3660171619</v>
      </c>
      <c r="FO226" s="75">
        <f t="shared" si="159"/>
        <v>0</v>
      </c>
      <c r="FP226" s="75">
        <f t="shared" si="160"/>
        <v>3.141592654</v>
      </c>
      <c r="FQ226" s="75">
        <f t="shared" si="161"/>
        <v>0.3660171619</v>
      </c>
      <c r="FR226" s="76">
        <f t="shared" si="162"/>
        <v>17.10190324</v>
      </c>
      <c r="FS226" s="76">
        <f t="shared" si="163"/>
        <v>0</v>
      </c>
      <c r="FT226" s="76">
        <f t="shared" si="164"/>
        <v>0</v>
      </c>
      <c r="FU226" s="77">
        <f t="shared" si="165"/>
        <v>17.10190324</v>
      </c>
      <c r="FV226" s="50">
        <f t="shared" si="166"/>
        <v>0</v>
      </c>
      <c r="FW226" s="50">
        <f t="shared" si="167"/>
        <v>0</v>
      </c>
      <c r="FX226" s="72">
        <f t="shared" si="168"/>
        <v>0</v>
      </c>
      <c r="FY226" s="72">
        <f t="shared" si="169"/>
        <v>0</v>
      </c>
      <c r="FZ226" s="72">
        <f t="shared" si="170"/>
        <v>0</v>
      </c>
      <c r="GA226" s="73">
        <f t="shared" si="171"/>
        <v>17.10190324</v>
      </c>
      <c r="GB226" s="73">
        <f t="shared" si="172"/>
        <v>0.6694118456</v>
      </c>
      <c r="GC226" s="74">
        <f t="shared" si="173"/>
        <v>11.44821661</v>
      </c>
      <c r="GD226" s="75">
        <f t="shared" si="174"/>
        <v>1.272024068</v>
      </c>
      <c r="GE226" s="75">
        <f t="shared" si="175"/>
        <v>0</v>
      </c>
      <c r="GF226" s="75">
        <f t="shared" si="176"/>
        <v>0</v>
      </c>
      <c r="GG226" s="75">
        <f t="shared" si="177"/>
        <v>1.272024068</v>
      </c>
      <c r="GH226" s="78">
        <f t="shared" si="178"/>
        <v>-0.5</v>
      </c>
      <c r="GI226" s="78">
        <f t="shared" si="179"/>
        <v>-0.8660254038</v>
      </c>
      <c r="GJ226" s="78">
        <f t="shared" si="180"/>
        <v>-2.094395102</v>
      </c>
      <c r="GK226" s="78">
        <f t="shared" si="181"/>
        <v>1</v>
      </c>
      <c r="GL226" s="79">
        <f t="shared" si="182"/>
        <v>-0.5</v>
      </c>
      <c r="GM226" s="79">
        <f t="shared" si="183"/>
        <v>0.8660254038</v>
      </c>
      <c r="GN226" s="79">
        <f t="shared" si="184"/>
        <v>2.094395102</v>
      </c>
      <c r="GO226" s="79">
        <f t="shared" si="185"/>
        <v>1</v>
      </c>
      <c r="GP226" s="50">
        <f t="shared" si="186"/>
        <v>-2.094395102</v>
      </c>
      <c r="GQ226" s="50">
        <f t="shared" si="187"/>
        <v>0</v>
      </c>
      <c r="GR226" s="72">
        <f t="shared" si="188"/>
        <v>-2.094395102</v>
      </c>
      <c r="GS226" s="72">
        <f t="shared" si="189"/>
        <v>-2.094395102</v>
      </c>
      <c r="GT226" s="72">
        <f t="shared" si="190"/>
        <v>-2.094395102</v>
      </c>
      <c r="GU226" s="73">
        <f t="shared" si="191"/>
        <v>1</v>
      </c>
      <c r="GV226" s="73">
        <f t="shared" si="192"/>
        <v>1.493848677</v>
      </c>
      <c r="GW226" s="74">
        <f t="shared" si="193"/>
        <v>1.493848677</v>
      </c>
      <c r="GX226" s="75">
        <f t="shared" si="194"/>
        <v>-0.7469243385</v>
      </c>
      <c r="GY226" s="75">
        <f t="shared" si="195"/>
        <v>-1.293710904</v>
      </c>
      <c r="GZ226" s="75">
        <f t="shared" si="196"/>
        <v>-2.094395102</v>
      </c>
      <c r="HA226" s="75">
        <f t="shared" si="197"/>
        <v>1.493848677</v>
      </c>
      <c r="HB226" s="50">
        <f t="shared" si="198"/>
        <v>2.094395102</v>
      </c>
      <c r="HC226" s="50">
        <f t="shared" si="199"/>
        <v>0</v>
      </c>
      <c r="HD226" s="72">
        <f t="shared" si="200"/>
        <v>2.094395102</v>
      </c>
      <c r="HE226" s="72">
        <f t="shared" si="201"/>
        <v>2.094395102</v>
      </c>
      <c r="HF226" s="72">
        <f t="shared" si="202"/>
        <v>2.094395102</v>
      </c>
      <c r="HG226" s="73">
        <f t="shared" si="203"/>
        <v>1</v>
      </c>
      <c r="HH226" s="73">
        <f t="shared" si="204"/>
        <v>1.272024068</v>
      </c>
      <c r="HI226" s="74">
        <f t="shared" si="205"/>
        <v>1.272024068</v>
      </c>
      <c r="HJ226" s="75">
        <f t="shared" si="206"/>
        <v>-0.6360120339</v>
      </c>
      <c r="HK226" s="75">
        <f t="shared" si="207"/>
        <v>1.101605157</v>
      </c>
      <c r="HL226" s="75">
        <f t="shared" si="208"/>
        <v>2.094395102</v>
      </c>
      <c r="HM226" s="75">
        <f t="shared" si="209"/>
        <v>1.272024068</v>
      </c>
      <c r="HN226" s="50">
        <f t="shared" si="210"/>
        <v>2.094395102</v>
      </c>
      <c r="HO226" s="50">
        <f t="shared" si="211"/>
        <v>0</v>
      </c>
      <c r="HP226" s="72">
        <f t="shared" si="212"/>
        <v>2.094395102</v>
      </c>
      <c r="HQ226" s="72">
        <f t="shared" si="213"/>
        <v>2.094395102</v>
      </c>
      <c r="HR226" s="72">
        <f t="shared" si="214"/>
        <v>2.094395102</v>
      </c>
      <c r="HS226" s="73">
        <f t="shared" si="215"/>
        <v>1</v>
      </c>
      <c r="HT226" s="73">
        <f t="shared" si="216"/>
        <v>1.493848677</v>
      </c>
      <c r="HU226" s="74">
        <f t="shared" si="217"/>
        <v>1.493848677</v>
      </c>
      <c r="HV226" s="75">
        <f t="shared" si="218"/>
        <v>-0.7469243385</v>
      </c>
      <c r="HW226" s="75">
        <f t="shared" si="219"/>
        <v>1.293710904</v>
      </c>
      <c r="HX226" s="75">
        <f t="shared" si="220"/>
        <v>2.094395102</v>
      </c>
      <c r="HY226" s="75">
        <f t="shared" si="221"/>
        <v>1.493848677</v>
      </c>
      <c r="HZ226" s="50">
        <f t="shared" si="222"/>
        <v>-2.094395102</v>
      </c>
      <c r="IA226" s="50">
        <f t="shared" si="223"/>
        <v>0</v>
      </c>
      <c r="IB226" s="72">
        <f t="shared" si="224"/>
        <v>-2.094395102</v>
      </c>
      <c r="IC226" s="72">
        <f t="shared" si="225"/>
        <v>-2.094395102</v>
      </c>
      <c r="ID226" s="72">
        <f t="shared" si="226"/>
        <v>-2.094395102</v>
      </c>
      <c r="IE226" s="73">
        <f t="shared" si="227"/>
        <v>1</v>
      </c>
      <c r="IF226" s="73">
        <f t="shared" si="228"/>
        <v>1.272024068</v>
      </c>
      <c r="IG226" s="74">
        <f t="shared" si="229"/>
        <v>1.272024068</v>
      </c>
      <c r="IH226" s="75">
        <f t="shared" si="230"/>
        <v>-0.6360120339</v>
      </c>
      <c r="II226" s="75">
        <f t="shared" si="231"/>
        <v>-1.101605157</v>
      </c>
      <c r="IJ226" s="75">
        <f t="shared" si="232"/>
        <v>-2.094395102</v>
      </c>
      <c r="IK226" s="75">
        <f t="shared" si="233"/>
        <v>1.272024068</v>
      </c>
    </row>
    <row r="227" ht="12.75" customHeight="1">
      <c r="A227" s="80">
        <f>'Cubic Input'!P231</f>
        <v>0.1421007032</v>
      </c>
      <c r="B227" s="80">
        <f>'Cubic Input'!Q231</f>
        <v>0.1394041261</v>
      </c>
      <c r="C227" s="80">
        <f>'Cubic Input'!R231</f>
        <v>0.7968091918</v>
      </c>
      <c r="D227" s="80">
        <f>'Cubic Input'!S231</f>
        <v>0.1203897029</v>
      </c>
      <c r="E227" s="80">
        <f t="shared" ref="E227:H227" si="3802">0</f>
        <v>0</v>
      </c>
      <c r="F227" s="80">
        <f t="shared" si="3802"/>
        <v>0</v>
      </c>
      <c r="G227" s="80">
        <f t="shared" si="3802"/>
        <v>0</v>
      </c>
      <c r="H227" s="81">
        <f t="shared" si="3802"/>
        <v>0</v>
      </c>
      <c r="I227" s="65">
        <f>'Cubic Input'!M231</f>
        <v>-0.1534262603</v>
      </c>
      <c r="J227" s="66">
        <f t="shared" si="27"/>
        <v>-0.1546128855</v>
      </c>
      <c r="K227" s="66">
        <f t="shared" si="28"/>
        <v>-0.4132052964</v>
      </c>
      <c r="L227" s="67">
        <f t="shared" si="29"/>
        <v>-0.1546128855</v>
      </c>
      <c r="M227" s="67">
        <f t="shared" si="30"/>
        <v>0</v>
      </c>
      <c r="N227" s="68">
        <f t="shared" si="31"/>
        <v>-0.4132052964</v>
      </c>
      <c r="O227" s="68">
        <f t="shared" si="32"/>
        <v>-2.304092747</v>
      </c>
      <c r="P227" s="69">
        <f t="shared" si="33"/>
        <v>-0.4132052964</v>
      </c>
      <c r="Q227" s="69">
        <f t="shared" si="34"/>
        <v>2.304092747</v>
      </c>
      <c r="R227" s="70">
        <f t="shared" ref="R227:U227" si="3803">ATAN2(A227,E227)</f>
        <v>0</v>
      </c>
      <c r="S227" s="70">
        <f t="shared" si="3803"/>
        <v>0</v>
      </c>
      <c r="T227" s="70">
        <f t="shared" si="3803"/>
        <v>0</v>
      </c>
      <c r="U227" s="70">
        <f t="shared" si="3803"/>
        <v>0</v>
      </c>
      <c r="V227" s="70">
        <f t="shared" ref="V227:Y227" si="3804">SQRT(POWER(A227,2)+POWER(E227,2))</f>
        <v>0.1421007032</v>
      </c>
      <c r="W227" s="70">
        <f t="shared" si="3804"/>
        <v>0.1394041261</v>
      </c>
      <c r="X227" s="70">
        <f t="shared" si="3804"/>
        <v>0.7968091918</v>
      </c>
      <c r="Y227" s="70">
        <f t="shared" si="3804"/>
        <v>0.1203897029</v>
      </c>
      <c r="Z227" s="71">
        <f t="shared" ref="Z227:AC227" si="3805">R227-$R227</f>
        <v>0</v>
      </c>
      <c r="AA227" s="71">
        <f t="shared" si="3805"/>
        <v>0</v>
      </c>
      <c r="AB227" s="71">
        <f t="shared" si="3805"/>
        <v>0</v>
      </c>
      <c r="AC227" s="71">
        <f t="shared" si="3805"/>
        <v>0</v>
      </c>
      <c r="AD227" s="71">
        <f t="shared" ref="AD227:AG227" si="3806">V227/$V227</f>
        <v>1</v>
      </c>
      <c r="AE227" s="71">
        <f t="shared" si="3806"/>
        <v>0.9810234784</v>
      </c>
      <c r="AF227" s="71">
        <f t="shared" si="3806"/>
        <v>5.607355728</v>
      </c>
      <c r="AG227" s="71">
        <f t="shared" si="3806"/>
        <v>0.8472139846</v>
      </c>
      <c r="AH227" s="80">
        <f t="shared" ref="AH227:AK227" si="3807">AD227*COS(Z227)</f>
        <v>1</v>
      </c>
      <c r="AI227" s="80">
        <f t="shared" si="3807"/>
        <v>0.9810234784</v>
      </c>
      <c r="AJ227" s="80">
        <f t="shared" si="3807"/>
        <v>5.607355728</v>
      </c>
      <c r="AK227" s="80">
        <f t="shared" si="3807"/>
        <v>0.8472139846</v>
      </c>
      <c r="AL227" s="80">
        <f t="shared" ref="AL227:AO227" si="3808">AD227*SIN(Z227)</f>
        <v>0</v>
      </c>
      <c r="AM227" s="80">
        <f t="shared" si="3808"/>
        <v>0</v>
      </c>
      <c r="AN227" s="80">
        <f t="shared" si="3808"/>
        <v>0</v>
      </c>
      <c r="AO227" s="80">
        <f t="shared" si="3808"/>
        <v>0</v>
      </c>
      <c r="AP227" s="50">
        <f t="shared" si="41"/>
        <v>0</v>
      </c>
      <c r="AQ227" s="72">
        <f t="shared" si="42"/>
        <v>0</v>
      </c>
      <c r="AR227" s="72">
        <f t="shared" si="43"/>
        <v>0</v>
      </c>
      <c r="AS227" s="72">
        <f t="shared" si="44"/>
        <v>0</v>
      </c>
      <c r="AT227" s="73">
        <f t="shared" si="45"/>
        <v>0.9441439266</v>
      </c>
      <c r="AU227" s="74">
        <f t="shared" si="46"/>
        <v>0.9441439266</v>
      </c>
      <c r="AV227" s="75">
        <f t="shared" si="47"/>
        <v>-1.888287853</v>
      </c>
      <c r="AW227" s="75">
        <f t="shared" si="48"/>
        <v>0</v>
      </c>
      <c r="AX227" s="75">
        <f t="shared" si="49"/>
        <v>3.141592654</v>
      </c>
      <c r="AY227" s="75">
        <f t="shared" si="50"/>
        <v>1.888287853</v>
      </c>
      <c r="AZ227" s="50">
        <f t="shared" ref="AZ227:BA227" si="3809">AZ$1*AA227</f>
        <v>0</v>
      </c>
      <c r="BA227" s="50">
        <f t="shared" si="3809"/>
        <v>0</v>
      </c>
      <c r="BB227" s="72">
        <f t="shared" si="52"/>
        <v>0</v>
      </c>
      <c r="BC227" s="72">
        <f t="shared" si="53"/>
        <v>0</v>
      </c>
      <c r="BD227" s="72">
        <f t="shared" si="54"/>
        <v>0</v>
      </c>
      <c r="BE227" s="73">
        <f t="shared" ref="BE227:BF227" si="3810">POWER(AE227,BE$1)</f>
        <v>0.9810234784</v>
      </c>
      <c r="BF227" s="73">
        <f t="shared" si="3810"/>
        <v>5.607355728</v>
      </c>
      <c r="BG227" s="74">
        <f t="shared" si="56"/>
        <v>5.500947621</v>
      </c>
      <c r="BH227" s="75">
        <f t="shared" si="57"/>
        <v>49.50852859</v>
      </c>
      <c r="BI227" s="75">
        <f t="shared" si="58"/>
        <v>0</v>
      </c>
      <c r="BJ227" s="75">
        <f t="shared" si="59"/>
        <v>0</v>
      </c>
      <c r="BK227" s="75">
        <f t="shared" si="60"/>
        <v>49.50852859</v>
      </c>
      <c r="BL227" s="50">
        <f t="shared" si="61"/>
        <v>0</v>
      </c>
      <c r="BM227" s="72">
        <f t="shared" si="62"/>
        <v>0</v>
      </c>
      <c r="BN227" s="72">
        <f t="shared" si="63"/>
        <v>0</v>
      </c>
      <c r="BO227" s="72">
        <f t="shared" si="64"/>
        <v>0</v>
      </c>
      <c r="BP227" s="73">
        <f t="shared" si="65"/>
        <v>0.8472139846</v>
      </c>
      <c r="BQ227" s="74">
        <f t="shared" si="66"/>
        <v>0.8472139846</v>
      </c>
      <c r="BR227" s="75">
        <f t="shared" si="67"/>
        <v>-22.87477758</v>
      </c>
      <c r="BS227" s="75">
        <f t="shared" si="68"/>
        <v>0</v>
      </c>
      <c r="BT227" s="75">
        <f t="shared" si="69"/>
        <v>3.141592654</v>
      </c>
      <c r="BU227" s="75">
        <f t="shared" si="70"/>
        <v>22.87477758</v>
      </c>
      <c r="BV227" s="76">
        <f t="shared" ref="BV227:BW227" si="3811">AV227+BH227+BR227</f>
        <v>24.74546315</v>
      </c>
      <c r="BW227" s="76">
        <f t="shared" si="3811"/>
        <v>0</v>
      </c>
      <c r="BX227" s="76">
        <f t="shared" si="72"/>
        <v>0</v>
      </c>
      <c r="BY227" s="77">
        <f t="shared" si="73"/>
        <v>24.74546315</v>
      </c>
      <c r="BZ227" s="50">
        <f t="shared" ref="BZ227:CA227" si="3812">BZ$1*AA227</f>
        <v>0</v>
      </c>
      <c r="CA227" s="50">
        <f t="shared" si="3812"/>
        <v>0</v>
      </c>
      <c r="CB227" s="72">
        <f t="shared" si="75"/>
        <v>0</v>
      </c>
      <c r="CC227" s="72">
        <f t="shared" si="76"/>
        <v>0</v>
      </c>
      <c r="CD227" s="72">
        <f t="shared" si="77"/>
        <v>0</v>
      </c>
      <c r="CE227" s="73">
        <f t="shared" ref="CE227:CF227" si="3813">POWER(AE227,CE$1)</f>
        <v>0.9624070651</v>
      </c>
      <c r="CF227" s="73">
        <f t="shared" si="3813"/>
        <v>31.44243826</v>
      </c>
      <c r="CG227" s="74">
        <f t="shared" si="79"/>
        <v>30.26042473</v>
      </c>
      <c r="CH227" s="75">
        <f t="shared" si="80"/>
        <v>-30.26042473</v>
      </c>
      <c r="CI227" s="75">
        <f t="shared" si="81"/>
        <v>0</v>
      </c>
      <c r="CJ227" s="75">
        <f t="shared" si="82"/>
        <v>3.141592654</v>
      </c>
      <c r="CK227" s="75">
        <f t="shared" si="83"/>
        <v>30.26042473</v>
      </c>
      <c r="CL227" s="50">
        <f t="shared" si="84"/>
        <v>0</v>
      </c>
      <c r="CM227" s="72">
        <f t="shared" si="85"/>
        <v>0</v>
      </c>
      <c r="CN227" s="72">
        <f t="shared" si="86"/>
        <v>0</v>
      </c>
      <c r="CO227" s="72">
        <f t="shared" si="87"/>
        <v>0</v>
      </c>
      <c r="CP227" s="73">
        <f t="shared" si="88"/>
        <v>176.3089363</v>
      </c>
      <c r="CQ227" s="74">
        <f t="shared" si="89"/>
        <v>176.3089363</v>
      </c>
      <c r="CR227" s="75">
        <f t="shared" si="90"/>
        <v>705.2357453</v>
      </c>
      <c r="CS227" s="75">
        <f t="shared" si="91"/>
        <v>0</v>
      </c>
      <c r="CT227" s="75">
        <f t="shared" si="92"/>
        <v>0</v>
      </c>
      <c r="CU227" s="75">
        <f t="shared" si="93"/>
        <v>705.2357453</v>
      </c>
      <c r="CV227" s="50">
        <f t="shared" si="94"/>
        <v>0</v>
      </c>
      <c r="CW227" s="50">
        <f t="shared" si="95"/>
        <v>0</v>
      </c>
      <c r="CX227" s="72">
        <f t="shared" si="96"/>
        <v>0</v>
      </c>
      <c r="CY227" s="72">
        <f t="shared" si="97"/>
        <v>0</v>
      </c>
      <c r="CZ227" s="72">
        <f t="shared" si="98"/>
        <v>0</v>
      </c>
      <c r="DA227" s="73">
        <f t="shared" si="99"/>
        <v>0.9441439266</v>
      </c>
      <c r="DB227" s="73">
        <f t="shared" si="100"/>
        <v>0.8472139846</v>
      </c>
      <c r="DC227" s="74">
        <f t="shared" si="101"/>
        <v>0.7998919381</v>
      </c>
      <c r="DD227" s="75">
        <f t="shared" si="102"/>
        <v>3.199567752</v>
      </c>
      <c r="DE227" s="75">
        <f t="shared" si="103"/>
        <v>0</v>
      </c>
      <c r="DF227" s="75">
        <f t="shared" si="104"/>
        <v>0</v>
      </c>
      <c r="DG227" s="75">
        <f t="shared" si="105"/>
        <v>3.199567752</v>
      </c>
      <c r="DH227" s="50">
        <f t="shared" ref="DH227:DJ227" si="3814">DH$1*AA227</f>
        <v>0</v>
      </c>
      <c r="DI227" s="50">
        <f t="shared" si="3814"/>
        <v>0</v>
      </c>
      <c r="DJ227" s="50">
        <f t="shared" si="3814"/>
        <v>0</v>
      </c>
      <c r="DK227" s="72">
        <f t="shared" si="107"/>
        <v>0</v>
      </c>
      <c r="DL227" s="72">
        <f t="shared" si="108"/>
        <v>0</v>
      </c>
      <c r="DM227" s="72">
        <f t="shared" si="109"/>
        <v>0</v>
      </c>
      <c r="DN227" s="73">
        <f t="shared" ref="DN227:DP227" si="3815">POWER(AE227,DN$1)</f>
        <v>0.9810234784</v>
      </c>
      <c r="DO227" s="73">
        <f t="shared" si="3815"/>
        <v>5.607355728</v>
      </c>
      <c r="DP227" s="73">
        <f t="shared" si="3815"/>
        <v>0.8472139846</v>
      </c>
      <c r="DQ227" s="74">
        <f t="shared" si="111"/>
        <v>4.660479753</v>
      </c>
      <c r="DR227" s="75">
        <f t="shared" si="112"/>
        <v>-83.88863556</v>
      </c>
      <c r="DS227" s="75">
        <f t="shared" si="113"/>
        <v>0</v>
      </c>
      <c r="DT227" s="75">
        <f t="shared" si="114"/>
        <v>3.141592654</v>
      </c>
      <c r="DU227" s="75">
        <f t="shared" si="115"/>
        <v>83.88863556</v>
      </c>
      <c r="DV227" s="50">
        <f t="shared" si="116"/>
        <v>0</v>
      </c>
      <c r="DW227" s="72">
        <f t="shared" si="117"/>
        <v>0</v>
      </c>
      <c r="DX227" s="72">
        <f t="shared" si="118"/>
        <v>0</v>
      </c>
      <c r="DY227" s="72">
        <f t="shared" si="119"/>
        <v>0</v>
      </c>
      <c r="DZ227" s="73">
        <f t="shared" si="120"/>
        <v>0.7177715357</v>
      </c>
      <c r="EA227" s="74">
        <f t="shared" si="121"/>
        <v>0.7177715357</v>
      </c>
      <c r="EB227" s="75">
        <f t="shared" si="122"/>
        <v>19.37983146</v>
      </c>
      <c r="EC227" s="75">
        <f t="shared" si="123"/>
        <v>0</v>
      </c>
      <c r="ED227" s="75">
        <f t="shared" si="124"/>
        <v>0</v>
      </c>
      <c r="EE227" s="75">
        <f t="shared" si="125"/>
        <v>19.37983146</v>
      </c>
      <c r="EF227" s="76">
        <f t="shared" ref="EF227:EG227" si="3816">CH227+CR227+DD227+DR227+EB227</f>
        <v>613.6660842</v>
      </c>
      <c r="EG227" s="76">
        <f t="shared" si="3816"/>
        <v>0</v>
      </c>
      <c r="EH227" s="76">
        <f t="shared" si="127"/>
        <v>0</v>
      </c>
      <c r="EI227" s="77">
        <f t="shared" si="128"/>
        <v>613.6660842</v>
      </c>
      <c r="EJ227" s="50">
        <f t="shared" si="129"/>
        <v>0</v>
      </c>
      <c r="EK227" s="72">
        <f t="shared" si="130"/>
        <v>0</v>
      </c>
      <c r="EL227" s="72">
        <f t="shared" si="131"/>
        <v>0</v>
      </c>
      <c r="EM227" s="72">
        <f t="shared" si="132"/>
        <v>0</v>
      </c>
      <c r="EN227" s="73">
        <f t="shared" si="133"/>
        <v>24.7722846</v>
      </c>
      <c r="EO227" s="74">
        <f t="shared" si="134"/>
        <v>24.7722846</v>
      </c>
      <c r="EP227" s="75">
        <f t="shared" si="135"/>
        <v>128.7205666</v>
      </c>
      <c r="EQ227" s="75">
        <f t="shared" si="136"/>
        <v>0</v>
      </c>
      <c r="ER227" s="75">
        <f t="shared" si="137"/>
        <v>0</v>
      </c>
      <c r="ES227" s="75">
        <f t="shared" si="138"/>
        <v>128.7205666</v>
      </c>
      <c r="ET227" s="76">
        <f t="shared" ref="ET227:EU227" si="3817">BV227+EP227</f>
        <v>153.4660298</v>
      </c>
      <c r="EU227" s="76">
        <f t="shared" si="3817"/>
        <v>0</v>
      </c>
      <c r="EV227" s="76">
        <f t="shared" si="140"/>
        <v>0</v>
      </c>
      <c r="EW227" s="77">
        <f t="shared" si="141"/>
        <v>153.4660298</v>
      </c>
      <c r="EX227" s="50">
        <f t="shared" si="142"/>
        <v>0</v>
      </c>
      <c r="EY227" s="72">
        <f t="shared" si="143"/>
        <v>0</v>
      </c>
      <c r="EZ227" s="72">
        <f t="shared" si="144"/>
        <v>0</v>
      </c>
      <c r="FA227" s="72">
        <f t="shared" si="145"/>
        <v>0</v>
      </c>
      <c r="FB227" s="73">
        <f t="shared" si="146"/>
        <v>5.353906132</v>
      </c>
      <c r="FC227" s="74">
        <f t="shared" si="147"/>
        <v>5.353906132</v>
      </c>
      <c r="FD227" s="75">
        <f t="shared" si="148"/>
        <v>1.416466038</v>
      </c>
      <c r="FE227" s="75">
        <f t="shared" si="149"/>
        <v>0</v>
      </c>
      <c r="FF227" s="75">
        <f t="shared" si="150"/>
        <v>0</v>
      </c>
      <c r="FG227" s="75">
        <f t="shared" si="151"/>
        <v>1.416466038</v>
      </c>
      <c r="FH227" s="50">
        <f t="shared" si="152"/>
        <v>0</v>
      </c>
      <c r="FI227" s="72">
        <f t="shared" si="153"/>
        <v>0</v>
      </c>
      <c r="FJ227" s="72">
        <f t="shared" si="154"/>
        <v>0</v>
      </c>
      <c r="FK227" s="72">
        <f t="shared" si="155"/>
        <v>0</v>
      </c>
      <c r="FL227" s="73">
        <f t="shared" si="156"/>
        <v>0.9624070651</v>
      </c>
      <c r="FM227" s="74">
        <f t="shared" si="157"/>
        <v>0.9624070651</v>
      </c>
      <c r="FN227" s="75">
        <f t="shared" si="158"/>
        <v>-0.9624070651</v>
      </c>
      <c r="FO227" s="75">
        <f t="shared" si="159"/>
        <v>0</v>
      </c>
      <c r="FP227" s="75">
        <f t="shared" si="160"/>
        <v>3.141592654</v>
      </c>
      <c r="FQ227" s="75">
        <f t="shared" si="161"/>
        <v>0.9624070651</v>
      </c>
      <c r="FR227" s="76">
        <f t="shared" si="162"/>
        <v>15.85966012</v>
      </c>
      <c r="FS227" s="76">
        <f t="shared" si="163"/>
        <v>0</v>
      </c>
      <c r="FT227" s="76">
        <f t="shared" si="164"/>
        <v>0</v>
      </c>
      <c r="FU227" s="77">
        <f t="shared" si="165"/>
        <v>15.85966012</v>
      </c>
      <c r="FV227" s="50">
        <f t="shared" si="166"/>
        <v>0</v>
      </c>
      <c r="FW227" s="50">
        <f t="shared" si="167"/>
        <v>0</v>
      </c>
      <c r="FX227" s="72">
        <f t="shared" si="168"/>
        <v>0</v>
      </c>
      <c r="FY227" s="72">
        <f t="shared" si="169"/>
        <v>0</v>
      </c>
      <c r="FZ227" s="72">
        <f t="shared" si="170"/>
        <v>0</v>
      </c>
      <c r="GA227" s="73">
        <f t="shared" si="171"/>
        <v>15.85966012</v>
      </c>
      <c r="GB227" s="73">
        <f t="shared" si="172"/>
        <v>0.7059823344</v>
      </c>
      <c r="GC227" s="74">
        <f t="shared" si="173"/>
        <v>11.19663987</v>
      </c>
      <c r="GD227" s="75">
        <f t="shared" si="174"/>
        <v>1.244071097</v>
      </c>
      <c r="GE227" s="75">
        <f t="shared" si="175"/>
        <v>0</v>
      </c>
      <c r="GF227" s="75">
        <f t="shared" si="176"/>
        <v>0</v>
      </c>
      <c r="GG227" s="75">
        <f t="shared" si="177"/>
        <v>1.244071097</v>
      </c>
      <c r="GH227" s="78">
        <f t="shared" si="178"/>
        <v>-0.5</v>
      </c>
      <c r="GI227" s="78">
        <f t="shared" si="179"/>
        <v>-0.8660254038</v>
      </c>
      <c r="GJ227" s="78">
        <f t="shared" si="180"/>
        <v>-2.094395102</v>
      </c>
      <c r="GK227" s="78">
        <f t="shared" si="181"/>
        <v>1</v>
      </c>
      <c r="GL227" s="79">
        <f t="shared" si="182"/>
        <v>-0.5</v>
      </c>
      <c r="GM227" s="79">
        <f t="shared" si="183"/>
        <v>0.8660254038</v>
      </c>
      <c r="GN227" s="79">
        <f t="shared" si="184"/>
        <v>2.094395102</v>
      </c>
      <c r="GO227" s="79">
        <f t="shared" si="185"/>
        <v>1</v>
      </c>
      <c r="GP227" s="50">
        <f t="shared" si="186"/>
        <v>-2.094395102</v>
      </c>
      <c r="GQ227" s="50">
        <f t="shared" si="187"/>
        <v>0</v>
      </c>
      <c r="GR227" s="72">
        <f t="shared" si="188"/>
        <v>-2.094395102</v>
      </c>
      <c r="GS227" s="72">
        <f t="shared" si="189"/>
        <v>-2.094395102</v>
      </c>
      <c r="GT227" s="72">
        <f t="shared" si="190"/>
        <v>-2.094395102</v>
      </c>
      <c r="GU227" s="73">
        <f t="shared" si="191"/>
        <v>1</v>
      </c>
      <c r="GV227" s="73">
        <f t="shared" si="192"/>
        <v>1.416466038</v>
      </c>
      <c r="GW227" s="74">
        <f t="shared" si="193"/>
        <v>1.416466038</v>
      </c>
      <c r="GX227" s="75">
        <f t="shared" si="194"/>
        <v>-0.7082330189</v>
      </c>
      <c r="GY227" s="75">
        <f t="shared" si="195"/>
        <v>-1.226695572</v>
      </c>
      <c r="GZ227" s="75">
        <f t="shared" si="196"/>
        <v>-2.094395102</v>
      </c>
      <c r="HA227" s="75">
        <f t="shared" si="197"/>
        <v>1.416466038</v>
      </c>
      <c r="HB227" s="50">
        <f t="shared" si="198"/>
        <v>2.094395102</v>
      </c>
      <c r="HC227" s="50">
        <f t="shared" si="199"/>
        <v>0</v>
      </c>
      <c r="HD227" s="72">
        <f t="shared" si="200"/>
        <v>2.094395102</v>
      </c>
      <c r="HE227" s="72">
        <f t="shared" si="201"/>
        <v>2.094395102</v>
      </c>
      <c r="HF227" s="72">
        <f t="shared" si="202"/>
        <v>2.094395102</v>
      </c>
      <c r="HG227" s="73">
        <f t="shared" si="203"/>
        <v>1</v>
      </c>
      <c r="HH227" s="73">
        <f t="shared" si="204"/>
        <v>1.244071097</v>
      </c>
      <c r="HI227" s="74">
        <f t="shared" si="205"/>
        <v>1.244071097</v>
      </c>
      <c r="HJ227" s="75">
        <f t="shared" si="206"/>
        <v>-0.6220355486</v>
      </c>
      <c r="HK227" s="75">
        <f t="shared" si="207"/>
        <v>1.077397174</v>
      </c>
      <c r="HL227" s="75">
        <f t="shared" si="208"/>
        <v>2.094395102</v>
      </c>
      <c r="HM227" s="75">
        <f t="shared" si="209"/>
        <v>1.244071097</v>
      </c>
      <c r="HN227" s="50">
        <f t="shared" si="210"/>
        <v>2.094395102</v>
      </c>
      <c r="HO227" s="50">
        <f t="shared" si="211"/>
        <v>0</v>
      </c>
      <c r="HP227" s="72">
        <f t="shared" si="212"/>
        <v>2.094395102</v>
      </c>
      <c r="HQ227" s="72">
        <f t="shared" si="213"/>
        <v>2.094395102</v>
      </c>
      <c r="HR227" s="72">
        <f t="shared" si="214"/>
        <v>2.094395102</v>
      </c>
      <c r="HS227" s="73">
        <f t="shared" si="215"/>
        <v>1</v>
      </c>
      <c r="HT227" s="73">
        <f t="shared" si="216"/>
        <v>1.416466038</v>
      </c>
      <c r="HU227" s="74">
        <f t="shared" si="217"/>
        <v>1.416466038</v>
      </c>
      <c r="HV227" s="75">
        <f t="shared" si="218"/>
        <v>-0.7082330189</v>
      </c>
      <c r="HW227" s="75">
        <f t="shared" si="219"/>
        <v>1.226695572</v>
      </c>
      <c r="HX227" s="75">
        <f t="shared" si="220"/>
        <v>2.094395102</v>
      </c>
      <c r="HY227" s="75">
        <f t="shared" si="221"/>
        <v>1.416466038</v>
      </c>
      <c r="HZ227" s="50">
        <f t="shared" si="222"/>
        <v>-2.094395102</v>
      </c>
      <c r="IA227" s="50">
        <f t="shared" si="223"/>
        <v>0</v>
      </c>
      <c r="IB227" s="72">
        <f t="shared" si="224"/>
        <v>-2.094395102</v>
      </c>
      <c r="IC227" s="72">
        <f t="shared" si="225"/>
        <v>-2.094395102</v>
      </c>
      <c r="ID227" s="72">
        <f t="shared" si="226"/>
        <v>-2.094395102</v>
      </c>
      <c r="IE227" s="73">
        <f t="shared" si="227"/>
        <v>1</v>
      </c>
      <c r="IF227" s="73">
        <f t="shared" si="228"/>
        <v>1.244071097</v>
      </c>
      <c r="IG227" s="74">
        <f t="shared" si="229"/>
        <v>1.244071097</v>
      </c>
      <c r="IH227" s="75">
        <f t="shared" si="230"/>
        <v>-0.6220355486</v>
      </c>
      <c r="II227" s="75">
        <f t="shared" si="231"/>
        <v>-1.077397174</v>
      </c>
      <c r="IJ227" s="75">
        <f t="shared" si="232"/>
        <v>-2.094395102</v>
      </c>
      <c r="IK227" s="75">
        <f t="shared" si="233"/>
        <v>1.244071097</v>
      </c>
    </row>
    <row r="228" ht="12.75" customHeight="1">
      <c r="A228" s="80">
        <f>'Cubic Input'!P232</f>
        <v>0.1421007032</v>
      </c>
      <c r="B228" s="80">
        <f>'Cubic Input'!Q232</f>
        <v>0.2121129699</v>
      </c>
      <c r="C228" s="80">
        <f>'Cubic Input'!R232</f>
        <v>0.7747965052</v>
      </c>
      <c r="D228" s="80">
        <f>'Cubic Input'!S232</f>
        <v>0.05352344646</v>
      </c>
      <c r="E228" s="80">
        <f t="shared" ref="E228:H228" si="3818">0</f>
        <v>0</v>
      </c>
      <c r="F228" s="80">
        <f t="shared" si="3818"/>
        <v>0</v>
      </c>
      <c r="G228" s="80">
        <f t="shared" si="3818"/>
        <v>0</v>
      </c>
      <c r="H228" s="81">
        <f t="shared" si="3818"/>
        <v>0</v>
      </c>
      <c r="I228" s="65">
        <f>'Cubic Input'!M232</f>
        <v>-0.06736565425</v>
      </c>
      <c r="J228" s="66">
        <f t="shared" si="27"/>
        <v>-0.07037250171</v>
      </c>
      <c r="K228" s="66">
        <f t="shared" si="28"/>
        <v>-0.7111611111</v>
      </c>
      <c r="L228" s="67">
        <f t="shared" si="29"/>
        <v>-0.07037250171</v>
      </c>
      <c r="M228" s="67">
        <f t="shared" si="30"/>
        <v>0</v>
      </c>
      <c r="N228" s="68">
        <f t="shared" si="31"/>
        <v>-0.7111611111</v>
      </c>
      <c r="O228" s="68">
        <f t="shared" si="32"/>
        <v>-2.201500435</v>
      </c>
      <c r="P228" s="69">
        <f t="shared" si="33"/>
        <v>-0.7111611111</v>
      </c>
      <c r="Q228" s="69">
        <f t="shared" si="34"/>
        <v>2.201500435</v>
      </c>
      <c r="R228" s="70">
        <f t="shared" ref="R228:U228" si="3819">ATAN2(A228,E228)</f>
        <v>0</v>
      </c>
      <c r="S228" s="70">
        <f t="shared" si="3819"/>
        <v>0</v>
      </c>
      <c r="T228" s="70">
        <f t="shared" si="3819"/>
        <v>0</v>
      </c>
      <c r="U228" s="70">
        <f t="shared" si="3819"/>
        <v>0</v>
      </c>
      <c r="V228" s="70">
        <f t="shared" ref="V228:Y228" si="3820">SQRT(POWER(A228,2)+POWER(E228,2))</f>
        <v>0.1421007032</v>
      </c>
      <c r="W228" s="70">
        <f t="shared" si="3820"/>
        <v>0.2121129699</v>
      </c>
      <c r="X228" s="70">
        <f t="shared" si="3820"/>
        <v>0.7747965052</v>
      </c>
      <c r="Y228" s="70">
        <f t="shared" si="3820"/>
        <v>0.05352344646</v>
      </c>
      <c r="Z228" s="71">
        <f t="shared" ref="Z228:AC228" si="3821">R228-$R228</f>
        <v>0</v>
      </c>
      <c r="AA228" s="71">
        <f t="shared" si="3821"/>
        <v>0</v>
      </c>
      <c r="AB228" s="71">
        <f t="shared" si="3821"/>
        <v>0</v>
      </c>
      <c r="AC228" s="71">
        <f t="shared" si="3821"/>
        <v>0</v>
      </c>
      <c r="AD228" s="71">
        <f t="shared" ref="AD228:AG228" si="3822">V228/$V228</f>
        <v>1</v>
      </c>
      <c r="AE228" s="71">
        <f t="shared" si="3822"/>
        <v>1.492694724</v>
      </c>
      <c r="AF228" s="71">
        <f t="shared" si="3822"/>
        <v>5.452446666</v>
      </c>
      <c r="AG228" s="71">
        <f t="shared" si="3822"/>
        <v>0.3766585616</v>
      </c>
      <c r="AH228" s="80">
        <f t="shared" ref="AH228:AK228" si="3823">AD228*COS(Z228)</f>
        <v>1</v>
      </c>
      <c r="AI228" s="80">
        <f t="shared" si="3823"/>
        <v>1.492694724</v>
      </c>
      <c r="AJ228" s="80">
        <f t="shared" si="3823"/>
        <v>5.452446666</v>
      </c>
      <c r="AK228" s="80">
        <f t="shared" si="3823"/>
        <v>0.3766585616</v>
      </c>
      <c r="AL228" s="80">
        <f t="shared" ref="AL228:AO228" si="3824">AD228*SIN(Z228)</f>
        <v>0</v>
      </c>
      <c r="AM228" s="80">
        <f t="shared" si="3824"/>
        <v>0</v>
      </c>
      <c r="AN228" s="80">
        <f t="shared" si="3824"/>
        <v>0</v>
      </c>
      <c r="AO228" s="80">
        <f t="shared" si="3824"/>
        <v>0</v>
      </c>
      <c r="AP228" s="50">
        <f t="shared" si="41"/>
        <v>0</v>
      </c>
      <c r="AQ228" s="72">
        <f t="shared" si="42"/>
        <v>0</v>
      </c>
      <c r="AR228" s="72">
        <f t="shared" si="43"/>
        <v>0</v>
      </c>
      <c r="AS228" s="72">
        <f t="shared" si="44"/>
        <v>0</v>
      </c>
      <c r="AT228" s="73">
        <f t="shared" si="45"/>
        <v>3.325929148</v>
      </c>
      <c r="AU228" s="74">
        <f t="shared" si="46"/>
        <v>3.325929148</v>
      </c>
      <c r="AV228" s="75">
        <f t="shared" si="47"/>
        <v>-6.651858296</v>
      </c>
      <c r="AW228" s="75">
        <f t="shared" si="48"/>
        <v>0</v>
      </c>
      <c r="AX228" s="75">
        <f t="shared" si="49"/>
        <v>3.141592654</v>
      </c>
      <c r="AY228" s="75">
        <f t="shared" si="50"/>
        <v>6.651858296</v>
      </c>
      <c r="AZ228" s="50">
        <f t="shared" ref="AZ228:BA228" si="3825">AZ$1*AA228</f>
        <v>0</v>
      </c>
      <c r="BA228" s="50">
        <f t="shared" si="3825"/>
        <v>0</v>
      </c>
      <c r="BB228" s="72">
        <f t="shared" si="52"/>
        <v>0</v>
      </c>
      <c r="BC228" s="72">
        <f t="shared" si="53"/>
        <v>0</v>
      </c>
      <c r="BD228" s="72">
        <f t="shared" si="54"/>
        <v>0</v>
      </c>
      <c r="BE228" s="73">
        <f t="shared" ref="BE228:BF228" si="3826">POWER(AE228,BE$1)</f>
        <v>1.492694724</v>
      </c>
      <c r="BF228" s="73">
        <f t="shared" si="3826"/>
        <v>5.452446666</v>
      </c>
      <c r="BG228" s="74">
        <f t="shared" si="56"/>
        <v>8.138838371</v>
      </c>
      <c r="BH228" s="75">
        <f t="shared" si="57"/>
        <v>73.24954534</v>
      </c>
      <c r="BI228" s="75">
        <f t="shared" si="58"/>
        <v>0</v>
      </c>
      <c r="BJ228" s="75">
        <f t="shared" si="59"/>
        <v>0</v>
      </c>
      <c r="BK228" s="75">
        <f t="shared" si="60"/>
        <v>73.24954534</v>
      </c>
      <c r="BL228" s="50">
        <f t="shared" si="61"/>
        <v>0</v>
      </c>
      <c r="BM228" s="72">
        <f t="shared" si="62"/>
        <v>0</v>
      </c>
      <c r="BN228" s="72">
        <f t="shared" si="63"/>
        <v>0</v>
      </c>
      <c r="BO228" s="72">
        <f t="shared" si="64"/>
        <v>0</v>
      </c>
      <c r="BP228" s="73">
        <f t="shared" si="65"/>
        <v>0.3766585616</v>
      </c>
      <c r="BQ228" s="74">
        <f t="shared" si="66"/>
        <v>0.3766585616</v>
      </c>
      <c r="BR228" s="75">
        <f t="shared" si="67"/>
        <v>-10.16978116</v>
      </c>
      <c r="BS228" s="75">
        <f t="shared" si="68"/>
        <v>0</v>
      </c>
      <c r="BT228" s="75">
        <f t="shared" si="69"/>
        <v>3.141592654</v>
      </c>
      <c r="BU228" s="75">
        <f t="shared" si="70"/>
        <v>10.16978116</v>
      </c>
      <c r="BV228" s="76">
        <f t="shared" ref="BV228:BW228" si="3827">AV228+BH228+BR228</f>
        <v>56.42790588</v>
      </c>
      <c r="BW228" s="76">
        <f t="shared" si="3827"/>
        <v>0</v>
      </c>
      <c r="BX228" s="76">
        <f t="shared" si="72"/>
        <v>0</v>
      </c>
      <c r="BY228" s="77">
        <f t="shared" si="73"/>
        <v>56.42790588</v>
      </c>
      <c r="BZ228" s="50">
        <f t="shared" ref="BZ228:CA228" si="3828">BZ$1*AA228</f>
        <v>0</v>
      </c>
      <c r="CA228" s="50">
        <f t="shared" si="3828"/>
        <v>0</v>
      </c>
      <c r="CB228" s="72">
        <f t="shared" si="75"/>
        <v>0</v>
      </c>
      <c r="CC228" s="72">
        <f t="shared" si="76"/>
        <v>0</v>
      </c>
      <c r="CD228" s="72">
        <f t="shared" si="77"/>
        <v>0</v>
      </c>
      <c r="CE228" s="73">
        <f t="shared" ref="CE228:CF228" si="3829">POWER(AE228,CE$1)</f>
        <v>2.228137539</v>
      </c>
      <c r="CF228" s="73">
        <f t="shared" si="3829"/>
        <v>29.72917465</v>
      </c>
      <c r="CG228" s="74">
        <f t="shared" si="79"/>
        <v>66.24069003</v>
      </c>
      <c r="CH228" s="75">
        <f t="shared" si="80"/>
        <v>-66.24069003</v>
      </c>
      <c r="CI228" s="75">
        <f t="shared" si="81"/>
        <v>0</v>
      </c>
      <c r="CJ228" s="75">
        <f t="shared" si="82"/>
        <v>3.141592654</v>
      </c>
      <c r="CK228" s="75">
        <f t="shared" si="83"/>
        <v>66.24069003</v>
      </c>
      <c r="CL228" s="50">
        <f t="shared" si="84"/>
        <v>0</v>
      </c>
      <c r="CM228" s="72">
        <f t="shared" si="85"/>
        <v>0</v>
      </c>
      <c r="CN228" s="72">
        <f t="shared" si="86"/>
        <v>0</v>
      </c>
      <c r="CO228" s="72">
        <f t="shared" si="87"/>
        <v>0</v>
      </c>
      <c r="CP228" s="73">
        <f t="shared" si="88"/>
        <v>162.0967392</v>
      </c>
      <c r="CQ228" s="74">
        <f t="shared" si="89"/>
        <v>162.0967392</v>
      </c>
      <c r="CR228" s="75">
        <f t="shared" si="90"/>
        <v>648.3869568</v>
      </c>
      <c r="CS228" s="75">
        <f t="shared" si="91"/>
        <v>0</v>
      </c>
      <c r="CT228" s="75">
        <f t="shared" si="92"/>
        <v>0</v>
      </c>
      <c r="CU228" s="75">
        <f t="shared" si="93"/>
        <v>648.3869568</v>
      </c>
      <c r="CV228" s="50">
        <f t="shared" si="94"/>
        <v>0</v>
      </c>
      <c r="CW228" s="50">
        <f t="shared" si="95"/>
        <v>0</v>
      </c>
      <c r="CX228" s="72">
        <f t="shared" si="96"/>
        <v>0</v>
      </c>
      <c r="CY228" s="72">
        <f t="shared" si="97"/>
        <v>0</v>
      </c>
      <c r="CZ228" s="72">
        <f t="shared" si="98"/>
        <v>0</v>
      </c>
      <c r="DA228" s="73">
        <f t="shared" si="99"/>
        <v>3.325929148</v>
      </c>
      <c r="DB228" s="73">
        <f t="shared" si="100"/>
        <v>0.3766585616</v>
      </c>
      <c r="DC228" s="74">
        <f t="shared" si="101"/>
        <v>1.252739689</v>
      </c>
      <c r="DD228" s="75">
        <f t="shared" si="102"/>
        <v>5.010958756</v>
      </c>
      <c r="DE228" s="75">
        <f t="shared" si="103"/>
        <v>0</v>
      </c>
      <c r="DF228" s="75">
        <f t="shared" si="104"/>
        <v>0</v>
      </c>
      <c r="DG228" s="75">
        <f t="shared" si="105"/>
        <v>5.010958756</v>
      </c>
      <c r="DH228" s="50">
        <f t="shared" ref="DH228:DJ228" si="3830">DH$1*AA228</f>
        <v>0</v>
      </c>
      <c r="DI228" s="50">
        <f t="shared" si="3830"/>
        <v>0</v>
      </c>
      <c r="DJ228" s="50">
        <f t="shared" si="3830"/>
        <v>0</v>
      </c>
      <c r="DK228" s="72">
        <f t="shared" si="107"/>
        <v>0</v>
      </c>
      <c r="DL228" s="72">
        <f t="shared" si="108"/>
        <v>0</v>
      </c>
      <c r="DM228" s="72">
        <f t="shared" si="109"/>
        <v>0</v>
      </c>
      <c r="DN228" s="73">
        <f t="shared" ref="DN228:DP228" si="3831">POWER(AE228,DN$1)</f>
        <v>1.492694724</v>
      </c>
      <c r="DO228" s="73">
        <f t="shared" si="3831"/>
        <v>5.452446666</v>
      </c>
      <c r="DP228" s="73">
        <f t="shared" si="3831"/>
        <v>0.3766585616</v>
      </c>
      <c r="DQ228" s="74">
        <f t="shared" si="111"/>
        <v>3.065563154</v>
      </c>
      <c r="DR228" s="75">
        <f t="shared" si="112"/>
        <v>-55.18013678</v>
      </c>
      <c r="DS228" s="75">
        <f t="shared" si="113"/>
        <v>0</v>
      </c>
      <c r="DT228" s="75">
        <f t="shared" si="114"/>
        <v>3.141592654</v>
      </c>
      <c r="DU228" s="75">
        <f t="shared" si="115"/>
        <v>55.18013678</v>
      </c>
      <c r="DV228" s="50">
        <f t="shared" si="116"/>
        <v>0</v>
      </c>
      <c r="DW228" s="72">
        <f t="shared" si="117"/>
        <v>0</v>
      </c>
      <c r="DX228" s="72">
        <f t="shared" si="118"/>
        <v>0</v>
      </c>
      <c r="DY228" s="72">
        <f t="shared" si="119"/>
        <v>0</v>
      </c>
      <c r="DZ228" s="73">
        <f t="shared" si="120"/>
        <v>0.1418716721</v>
      </c>
      <c r="EA228" s="74">
        <f t="shared" si="121"/>
        <v>0.1418716721</v>
      </c>
      <c r="EB228" s="75">
        <f t="shared" si="122"/>
        <v>3.830535146</v>
      </c>
      <c r="EC228" s="75">
        <f t="shared" si="123"/>
        <v>0</v>
      </c>
      <c r="ED228" s="75">
        <f t="shared" si="124"/>
        <v>0</v>
      </c>
      <c r="EE228" s="75">
        <f t="shared" si="125"/>
        <v>3.830535146</v>
      </c>
      <c r="EF228" s="76">
        <f t="shared" ref="EF228:EG228" si="3832">CH228+CR228+DD228+DR228+EB228</f>
        <v>535.8076239</v>
      </c>
      <c r="EG228" s="76">
        <f t="shared" si="3832"/>
        <v>0</v>
      </c>
      <c r="EH228" s="76">
        <f t="shared" si="127"/>
        <v>0</v>
      </c>
      <c r="EI228" s="77">
        <f t="shared" si="128"/>
        <v>535.8076239</v>
      </c>
      <c r="EJ228" s="50">
        <f t="shared" si="129"/>
        <v>0</v>
      </c>
      <c r="EK228" s="72">
        <f t="shared" si="130"/>
        <v>0</v>
      </c>
      <c r="EL228" s="72">
        <f t="shared" si="131"/>
        <v>0</v>
      </c>
      <c r="EM228" s="72">
        <f t="shared" si="132"/>
        <v>0</v>
      </c>
      <c r="EN228" s="73">
        <f t="shared" si="133"/>
        <v>23.14751874</v>
      </c>
      <c r="EO228" s="74">
        <f t="shared" si="134"/>
        <v>23.14751874</v>
      </c>
      <c r="EP228" s="75">
        <f t="shared" si="135"/>
        <v>120.2780356</v>
      </c>
      <c r="EQ228" s="75">
        <f t="shared" si="136"/>
        <v>0</v>
      </c>
      <c r="ER228" s="75">
        <f t="shared" si="137"/>
        <v>0</v>
      </c>
      <c r="ES228" s="75">
        <f t="shared" si="138"/>
        <v>120.2780356</v>
      </c>
      <c r="ET228" s="76">
        <f t="shared" ref="ET228:EU228" si="3833">BV228+EP228</f>
        <v>176.7059415</v>
      </c>
      <c r="EU228" s="76">
        <f t="shared" si="3833"/>
        <v>0</v>
      </c>
      <c r="EV228" s="76">
        <f t="shared" si="140"/>
        <v>0</v>
      </c>
      <c r="EW228" s="77">
        <f t="shared" si="141"/>
        <v>176.7059415</v>
      </c>
      <c r="EX228" s="50">
        <f t="shared" si="142"/>
        <v>0</v>
      </c>
      <c r="EY228" s="72">
        <f t="shared" si="143"/>
        <v>0</v>
      </c>
      <c r="EZ228" s="72">
        <f t="shared" si="144"/>
        <v>0</v>
      </c>
      <c r="FA228" s="72">
        <f t="shared" si="145"/>
        <v>0</v>
      </c>
      <c r="FB228" s="73">
        <f t="shared" si="146"/>
        <v>5.611561377</v>
      </c>
      <c r="FC228" s="74">
        <f t="shared" si="147"/>
        <v>5.611561377</v>
      </c>
      <c r="FD228" s="75">
        <f t="shared" si="148"/>
        <v>1.484633072</v>
      </c>
      <c r="FE228" s="75">
        <f t="shared" si="149"/>
        <v>0</v>
      </c>
      <c r="FF228" s="75">
        <f t="shared" si="150"/>
        <v>0</v>
      </c>
      <c r="FG228" s="75">
        <f t="shared" si="151"/>
        <v>1.484633072</v>
      </c>
      <c r="FH228" s="50">
        <f t="shared" si="152"/>
        <v>0</v>
      </c>
      <c r="FI228" s="72">
        <f t="shared" si="153"/>
        <v>0</v>
      </c>
      <c r="FJ228" s="72">
        <f t="shared" si="154"/>
        <v>0</v>
      </c>
      <c r="FK228" s="72">
        <f t="shared" si="155"/>
        <v>0</v>
      </c>
      <c r="FL228" s="73">
        <f t="shared" si="156"/>
        <v>2.228137539</v>
      </c>
      <c r="FM228" s="74">
        <f t="shared" si="157"/>
        <v>2.228137539</v>
      </c>
      <c r="FN228" s="75">
        <f t="shared" si="158"/>
        <v>-2.228137539</v>
      </c>
      <c r="FO228" s="75">
        <f t="shared" si="159"/>
        <v>0</v>
      </c>
      <c r="FP228" s="75">
        <f t="shared" si="160"/>
        <v>3.141592654</v>
      </c>
      <c r="FQ228" s="75">
        <f t="shared" si="161"/>
        <v>2.228137539</v>
      </c>
      <c r="FR228" s="76">
        <f t="shared" si="162"/>
        <v>14.12920246</v>
      </c>
      <c r="FS228" s="76">
        <f t="shared" si="163"/>
        <v>0</v>
      </c>
      <c r="FT228" s="76">
        <f t="shared" si="164"/>
        <v>0</v>
      </c>
      <c r="FU228" s="77">
        <f t="shared" si="165"/>
        <v>14.12920246</v>
      </c>
      <c r="FV228" s="50">
        <f t="shared" si="166"/>
        <v>0</v>
      </c>
      <c r="FW228" s="50">
        <f t="shared" si="167"/>
        <v>0</v>
      </c>
      <c r="FX228" s="72">
        <f t="shared" si="168"/>
        <v>0</v>
      </c>
      <c r="FY228" s="72">
        <f t="shared" si="169"/>
        <v>0</v>
      </c>
      <c r="FZ228" s="72">
        <f t="shared" si="170"/>
        <v>0</v>
      </c>
      <c r="GA228" s="73">
        <f t="shared" si="171"/>
        <v>14.12920246</v>
      </c>
      <c r="GB228" s="73">
        <f t="shared" si="172"/>
        <v>0.6735671047</v>
      </c>
      <c r="GC228" s="74">
        <f t="shared" si="173"/>
        <v>9.516965993</v>
      </c>
      <c r="GD228" s="75">
        <f t="shared" si="174"/>
        <v>1.057440666</v>
      </c>
      <c r="GE228" s="75">
        <f t="shared" si="175"/>
        <v>0</v>
      </c>
      <c r="GF228" s="75">
        <f t="shared" si="176"/>
        <v>0</v>
      </c>
      <c r="GG228" s="75">
        <f t="shared" si="177"/>
        <v>1.057440666</v>
      </c>
      <c r="GH228" s="78">
        <f t="shared" si="178"/>
        <v>-0.5</v>
      </c>
      <c r="GI228" s="78">
        <f t="shared" si="179"/>
        <v>-0.8660254038</v>
      </c>
      <c r="GJ228" s="78">
        <f t="shared" si="180"/>
        <v>-2.094395102</v>
      </c>
      <c r="GK228" s="78">
        <f t="shared" si="181"/>
        <v>1</v>
      </c>
      <c r="GL228" s="79">
        <f t="shared" si="182"/>
        <v>-0.5</v>
      </c>
      <c r="GM228" s="79">
        <f t="shared" si="183"/>
        <v>0.8660254038</v>
      </c>
      <c r="GN228" s="79">
        <f t="shared" si="184"/>
        <v>2.094395102</v>
      </c>
      <c r="GO228" s="79">
        <f t="shared" si="185"/>
        <v>1</v>
      </c>
      <c r="GP228" s="50">
        <f t="shared" si="186"/>
        <v>-2.094395102</v>
      </c>
      <c r="GQ228" s="50">
        <f t="shared" si="187"/>
        <v>0</v>
      </c>
      <c r="GR228" s="72">
        <f t="shared" si="188"/>
        <v>-2.094395102</v>
      </c>
      <c r="GS228" s="72">
        <f t="shared" si="189"/>
        <v>-2.094395102</v>
      </c>
      <c r="GT228" s="72">
        <f t="shared" si="190"/>
        <v>-2.094395102</v>
      </c>
      <c r="GU228" s="73">
        <f t="shared" si="191"/>
        <v>1</v>
      </c>
      <c r="GV228" s="73">
        <f t="shared" si="192"/>
        <v>1.484633072</v>
      </c>
      <c r="GW228" s="74">
        <f t="shared" si="193"/>
        <v>1.484633072</v>
      </c>
      <c r="GX228" s="75">
        <f t="shared" si="194"/>
        <v>-0.7423165361</v>
      </c>
      <c r="GY228" s="75">
        <f t="shared" si="195"/>
        <v>-1.285729956</v>
      </c>
      <c r="GZ228" s="75">
        <f t="shared" si="196"/>
        <v>-2.094395102</v>
      </c>
      <c r="HA228" s="75">
        <f t="shared" si="197"/>
        <v>1.484633072</v>
      </c>
      <c r="HB228" s="50">
        <f t="shared" si="198"/>
        <v>2.094395102</v>
      </c>
      <c r="HC228" s="50">
        <f t="shared" si="199"/>
        <v>0</v>
      </c>
      <c r="HD228" s="72">
        <f t="shared" si="200"/>
        <v>2.094395102</v>
      </c>
      <c r="HE228" s="72">
        <f t="shared" si="201"/>
        <v>2.094395102</v>
      </c>
      <c r="HF228" s="72">
        <f t="shared" si="202"/>
        <v>2.094395102</v>
      </c>
      <c r="HG228" s="73">
        <f t="shared" si="203"/>
        <v>1</v>
      </c>
      <c r="HH228" s="73">
        <f t="shared" si="204"/>
        <v>1.057440666</v>
      </c>
      <c r="HI228" s="74">
        <f t="shared" si="205"/>
        <v>1.057440666</v>
      </c>
      <c r="HJ228" s="75">
        <f t="shared" si="206"/>
        <v>-0.528720333</v>
      </c>
      <c r="HK228" s="75">
        <f t="shared" si="207"/>
        <v>0.9157704797</v>
      </c>
      <c r="HL228" s="75">
        <f t="shared" si="208"/>
        <v>2.094395102</v>
      </c>
      <c r="HM228" s="75">
        <f t="shared" si="209"/>
        <v>1.057440666</v>
      </c>
      <c r="HN228" s="50">
        <f t="shared" si="210"/>
        <v>2.094395102</v>
      </c>
      <c r="HO228" s="50">
        <f t="shared" si="211"/>
        <v>0</v>
      </c>
      <c r="HP228" s="72">
        <f t="shared" si="212"/>
        <v>2.094395102</v>
      </c>
      <c r="HQ228" s="72">
        <f t="shared" si="213"/>
        <v>2.094395102</v>
      </c>
      <c r="HR228" s="72">
        <f t="shared" si="214"/>
        <v>2.094395102</v>
      </c>
      <c r="HS228" s="73">
        <f t="shared" si="215"/>
        <v>1</v>
      </c>
      <c r="HT228" s="73">
        <f t="shared" si="216"/>
        <v>1.484633072</v>
      </c>
      <c r="HU228" s="74">
        <f t="shared" si="217"/>
        <v>1.484633072</v>
      </c>
      <c r="HV228" s="75">
        <f t="shared" si="218"/>
        <v>-0.7423165361</v>
      </c>
      <c r="HW228" s="75">
        <f t="shared" si="219"/>
        <v>1.285729956</v>
      </c>
      <c r="HX228" s="75">
        <f t="shared" si="220"/>
        <v>2.094395102</v>
      </c>
      <c r="HY228" s="75">
        <f t="shared" si="221"/>
        <v>1.484633072</v>
      </c>
      <c r="HZ228" s="50">
        <f t="shared" si="222"/>
        <v>-2.094395102</v>
      </c>
      <c r="IA228" s="50">
        <f t="shared" si="223"/>
        <v>0</v>
      </c>
      <c r="IB228" s="72">
        <f t="shared" si="224"/>
        <v>-2.094395102</v>
      </c>
      <c r="IC228" s="72">
        <f t="shared" si="225"/>
        <v>-2.094395102</v>
      </c>
      <c r="ID228" s="72">
        <f t="shared" si="226"/>
        <v>-2.094395102</v>
      </c>
      <c r="IE228" s="73">
        <f t="shared" si="227"/>
        <v>1</v>
      </c>
      <c r="IF228" s="73">
        <f t="shared" si="228"/>
        <v>1.057440666</v>
      </c>
      <c r="IG228" s="74">
        <f t="shared" si="229"/>
        <v>1.057440666</v>
      </c>
      <c r="IH228" s="75">
        <f t="shared" si="230"/>
        <v>-0.528720333</v>
      </c>
      <c r="II228" s="75">
        <f t="shared" si="231"/>
        <v>-0.9157704797</v>
      </c>
      <c r="IJ228" s="75">
        <f t="shared" si="232"/>
        <v>-2.094395102</v>
      </c>
      <c r="IK228" s="75">
        <f t="shared" si="233"/>
        <v>1.057440666</v>
      </c>
    </row>
    <row r="229" ht="12.75" customHeight="1">
      <c r="A229" s="80">
        <f>'Cubic Input'!P233</f>
        <v>0.1421007032</v>
      </c>
      <c r="B229" s="80">
        <f>'Cubic Input'!Q233</f>
        <v>0.004809836369</v>
      </c>
      <c r="C229" s="80">
        <f>'Cubic Input'!R233</f>
        <v>0.850593301</v>
      </c>
      <c r="D229" s="80">
        <f>'Cubic Input'!S233</f>
        <v>-0.1000787229</v>
      </c>
      <c r="E229" s="80">
        <f t="shared" ref="E229:H229" si="3834">0</f>
        <v>0</v>
      </c>
      <c r="F229" s="80">
        <f t="shared" si="3834"/>
        <v>0</v>
      </c>
      <c r="G229" s="80">
        <f t="shared" si="3834"/>
        <v>0</v>
      </c>
      <c r="H229" s="81">
        <f t="shared" si="3834"/>
        <v>0</v>
      </c>
      <c r="I229" s="65">
        <f>'Cubic Input'!M233</f>
        <v>0.1193010124</v>
      </c>
      <c r="J229" s="66">
        <f t="shared" si="27"/>
        <v>0.1173100319</v>
      </c>
      <c r="K229" s="66">
        <f t="shared" si="28"/>
        <v>-0.07557905735</v>
      </c>
      <c r="L229" s="67">
        <f t="shared" si="29"/>
        <v>0.1173100319</v>
      </c>
      <c r="M229" s="67">
        <f t="shared" si="30"/>
        <v>0</v>
      </c>
      <c r="N229" s="68">
        <f t="shared" si="31"/>
        <v>-0.07557905735</v>
      </c>
      <c r="O229" s="68">
        <f t="shared" si="32"/>
        <v>-2.449054677</v>
      </c>
      <c r="P229" s="69">
        <f t="shared" si="33"/>
        <v>-0.07557905735</v>
      </c>
      <c r="Q229" s="69">
        <f t="shared" si="34"/>
        <v>2.449054677</v>
      </c>
      <c r="R229" s="70">
        <f t="shared" ref="R229:U229" si="3835">ATAN2(A229,E229)</f>
        <v>0</v>
      </c>
      <c r="S229" s="70">
        <f t="shared" si="3835"/>
        <v>0</v>
      </c>
      <c r="T229" s="70">
        <f t="shared" si="3835"/>
        <v>0</v>
      </c>
      <c r="U229" s="70">
        <f t="shared" si="3835"/>
        <v>3.141592654</v>
      </c>
      <c r="V229" s="70">
        <f t="shared" ref="V229:Y229" si="3836">SQRT(POWER(A229,2)+POWER(E229,2))</f>
        <v>0.1421007032</v>
      </c>
      <c r="W229" s="70">
        <f t="shared" si="3836"/>
        <v>0.004809836369</v>
      </c>
      <c r="X229" s="70">
        <f t="shared" si="3836"/>
        <v>0.850593301</v>
      </c>
      <c r="Y229" s="70">
        <f t="shared" si="3836"/>
        <v>0.1000787229</v>
      </c>
      <c r="Z229" s="71">
        <f t="shared" ref="Z229:AC229" si="3837">R229-$R229</f>
        <v>0</v>
      </c>
      <c r="AA229" s="71">
        <f t="shared" si="3837"/>
        <v>0</v>
      </c>
      <c r="AB229" s="71">
        <f t="shared" si="3837"/>
        <v>0</v>
      </c>
      <c r="AC229" s="71">
        <f t="shared" si="3837"/>
        <v>3.141592654</v>
      </c>
      <c r="AD229" s="71">
        <f t="shared" ref="AD229:AG229" si="3838">V229/$V229</f>
        <v>1</v>
      </c>
      <c r="AE229" s="71">
        <f t="shared" si="3838"/>
        <v>0.03384808282</v>
      </c>
      <c r="AF229" s="71">
        <f t="shared" si="3838"/>
        <v>5.985848642</v>
      </c>
      <c r="AG229" s="71">
        <f t="shared" si="3838"/>
        <v>0.7042802791</v>
      </c>
      <c r="AH229" s="80">
        <f t="shared" ref="AH229:AK229" si="3839">AD229*COS(Z229)</f>
        <v>1</v>
      </c>
      <c r="AI229" s="80">
        <f t="shared" si="3839"/>
        <v>0.03384808282</v>
      </c>
      <c r="AJ229" s="80">
        <f t="shared" si="3839"/>
        <v>5.985848642</v>
      </c>
      <c r="AK229" s="80">
        <f t="shared" si="3839"/>
        <v>-0.7042802791</v>
      </c>
      <c r="AL229" s="80">
        <f t="shared" ref="AL229:AO229" si="3840">AD229*SIN(Z229)</f>
        <v>0</v>
      </c>
      <c r="AM229" s="80">
        <f t="shared" si="3840"/>
        <v>0</v>
      </c>
      <c r="AN229" s="80">
        <f t="shared" si="3840"/>
        <v>0</v>
      </c>
      <c r="AO229" s="80">
        <f t="shared" si="3840"/>
        <v>0</v>
      </c>
      <c r="AP229" s="50">
        <f t="shared" si="41"/>
        <v>0</v>
      </c>
      <c r="AQ229" s="72">
        <f t="shared" si="42"/>
        <v>0</v>
      </c>
      <c r="AR229" s="72">
        <f t="shared" si="43"/>
        <v>0</v>
      </c>
      <c r="AS229" s="72">
        <f t="shared" si="44"/>
        <v>0</v>
      </c>
      <c r="AT229" s="73">
        <f t="shared" si="45"/>
        <v>0.00003877950176</v>
      </c>
      <c r="AU229" s="74">
        <f t="shared" si="46"/>
        <v>0.00003877950176</v>
      </c>
      <c r="AV229" s="75">
        <f t="shared" si="47"/>
        <v>-0.00007755900352</v>
      </c>
      <c r="AW229" s="75">
        <f t="shared" si="48"/>
        <v>0</v>
      </c>
      <c r="AX229" s="75">
        <f t="shared" si="49"/>
        <v>3.141592654</v>
      </c>
      <c r="AY229" s="75">
        <f t="shared" si="50"/>
        <v>0.00007755900352</v>
      </c>
      <c r="AZ229" s="50">
        <f t="shared" ref="AZ229:BA229" si="3841">AZ$1*AA229</f>
        <v>0</v>
      </c>
      <c r="BA229" s="50">
        <f t="shared" si="3841"/>
        <v>0</v>
      </c>
      <c r="BB229" s="72">
        <f t="shared" si="52"/>
        <v>0</v>
      </c>
      <c r="BC229" s="72">
        <f t="shared" si="53"/>
        <v>0</v>
      </c>
      <c r="BD229" s="72">
        <f t="shared" si="54"/>
        <v>0</v>
      </c>
      <c r="BE229" s="73">
        <f t="shared" ref="BE229:BF229" si="3842">POWER(AE229,BE$1)</f>
        <v>0.03384808282</v>
      </c>
      <c r="BF229" s="73">
        <f t="shared" si="3842"/>
        <v>5.985848642</v>
      </c>
      <c r="BG229" s="74">
        <f t="shared" si="56"/>
        <v>0.2026095006</v>
      </c>
      <c r="BH229" s="75">
        <f t="shared" si="57"/>
        <v>1.823485505</v>
      </c>
      <c r="BI229" s="75">
        <f t="shared" si="58"/>
        <v>0</v>
      </c>
      <c r="BJ229" s="75">
        <f t="shared" si="59"/>
        <v>0</v>
      </c>
      <c r="BK229" s="75">
        <f t="shared" si="60"/>
        <v>1.823485505</v>
      </c>
      <c r="BL229" s="50">
        <f t="shared" si="61"/>
        <v>3.141592654</v>
      </c>
      <c r="BM229" s="72">
        <f t="shared" si="62"/>
        <v>3.141592654</v>
      </c>
      <c r="BN229" s="72">
        <f t="shared" si="63"/>
        <v>3.141592654</v>
      </c>
      <c r="BO229" s="72">
        <f t="shared" si="64"/>
        <v>3.141592654</v>
      </c>
      <c r="BP229" s="73">
        <f t="shared" si="65"/>
        <v>0.7042802791</v>
      </c>
      <c r="BQ229" s="74">
        <f t="shared" si="66"/>
        <v>0.7042802791</v>
      </c>
      <c r="BR229" s="75">
        <f t="shared" si="67"/>
        <v>19.01556754</v>
      </c>
      <c r="BS229" s="75">
        <f t="shared" si="68"/>
        <v>0</v>
      </c>
      <c r="BT229" s="75">
        <f t="shared" si="69"/>
        <v>0</v>
      </c>
      <c r="BU229" s="75">
        <f t="shared" si="70"/>
        <v>19.01556754</v>
      </c>
      <c r="BV229" s="76">
        <f t="shared" ref="BV229:BW229" si="3843">AV229+BH229+BR229</f>
        <v>20.83897548</v>
      </c>
      <c r="BW229" s="76">
        <f t="shared" si="3843"/>
        <v>0</v>
      </c>
      <c r="BX229" s="76">
        <f t="shared" si="72"/>
        <v>0</v>
      </c>
      <c r="BY229" s="77">
        <f t="shared" si="73"/>
        <v>20.83897548</v>
      </c>
      <c r="BZ229" s="50">
        <f t="shared" ref="BZ229:CA229" si="3844">BZ$1*AA229</f>
        <v>0</v>
      </c>
      <c r="CA229" s="50">
        <f t="shared" si="3844"/>
        <v>0</v>
      </c>
      <c r="CB229" s="72">
        <f t="shared" si="75"/>
        <v>0</v>
      </c>
      <c r="CC229" s="72">
        <f t="shared" si="76"/>
        <v>0</v>
      </c>
      <c r="CD229" s="72">
        <f t="shared" si="77"/>
        <v>0</v>
      </c>
      <c r="CE229" s="73">
        <f t="shared" ref="CE229:CF229" si="3845">POWER(AE229,CE$1)</f>
        <v>0.001145692711</v>
      </c>
      <c r="CF229" s="73">
        <f t="shared" si="3845"/>
        <v>35.83038396</v>
      </c>
      <c r="CG229" s="74">
        <f t="shared" si="79"/>
        <v>0.04105060973</v>
      </c>
      <c r="CH229" s="75">
        <f t="shared" si="80"/>
        <v>-0.04105060973</v>
      </c>
      <c r="CI229" s="75">
        <f t="shared" si="81"/>
        <v>0</v>
      </c>
      <c r="CJ229" s="75">
        <f t="shared" si="82"/>
        <v>3.141592654</v>
      </c>
      <c r="CK229" s="75">
        <f t="shared" si="83"/>
        <v>0.04105060973</v>
      </c>
      <c r="CL229" s="50">
        <f t="shared" si="84"/>
        <v>0</v>
      </c>
      <c r="CM229" s="72">
        <f t="shared" si="85"/>
        <v>0</v>
      </c>
      <c r="CN229" s="72">
        <f t="shared" si="86"/>
        <v>0</v>
      </c>
      <c r="CO229" s="72">
        <f t="shared" si="87"/>
        <v>0</v>
      </c>
      <c r="CP229" s="73">
        <f t="shared" si="88"/>
        <v>214.4752552</v>
      </c>
      <c r="CQ229" s="74">
        <f t="shared" si="89"/>
        <v>214.4752552</v>
      </c>
      <c r="CR229" s="75">
        <f t="shared" si="90"/>
        <v>857.9010207</v>
      </c>
      <c r="CS229" s="75">
        <f t="shared" si="91"/>
        <v>0</v>
      </c>
      <c r="CT229" s="75">
        <f t="shared" si="92"/>
        <v>0</v>
      </c>
      <c r="CU229" s="75">
        <f t="shared" si="93"/>
        <v>857.9010207</v>
      </c>
      <c r="CV229" s="50">
        <f t="shared" si="94"/>
        <v>0</v>
      </c>
      <c r="CW229" s="50">
        <f t="shared" si="95"/>
        <v>3.141592654</v>
      </c>
      <c r="CX229" s="72">
        <f t="shared" si="96"/>
        <v>3.141592654</v>
      </c>
      <c r="CY229" s="72">
        <f t="shared" si="97"/>
        <v>3.141592654</v>
      </c>
      <c r="CZ229" s="72">
        <f t="shared" si="98"/>
        <v>3.141592654</v>
      </c>
      <c r="DA229" s="73">
        <f t="shared" si="99"/>
        <v>0.00003877950176</v>
      </c>
      <c r="DB229" s="73">
        <f t="shared" si="100"/>
        <v>0.7042802791</v>
      </c>
      <c r="DC229" s="74">
        <f t="shared" si="101"/>
        <v>0.00002731163832</v>
      </c>
      <c r="DD229" s="75">
        <f t="shared" si="102"/>
        <v>-0.0001092465533</v>
      </c>
      <c r="DE229" s="75">
        <f t="shared" si="103"/>
        <v>0</v>
      </c>
      <c r="DF229" s="75">
        <f t="shared" si="104"/>
        <v>3.141592654</v>
      </c>
      <c r="DG229" s="75">
        <f t="shared" si="105"/>
        <v>0.0001092465533</v>
      </c>
      <c r="DH229" s="50">
        <f t="shared" ref="DH229:DJ229" si="3846">DH$1*AA229</f>
        <v>0</v>
      </c>
      <c r="DI229" s="50">
        <f t="shared" si="3846"/>
        <v>0</v>
      </c>
      <c r="DJ229" s="50">
        <f t="shared" si="3846"/>
        <v>3.141592654</v>
      </c>
      <c r="DK229" s="72">
        <f t="shared" si="107"/>
        <v>3.141592654</v>
      </c>
      <c r="DL229" s="72">
        <f t="shared" si="108"/>
        <v>3.141592654</v>
      </c>
      <c r="DM229" s="72">
        <f t="shared" si="109"/>
        <v>3.141592654</v>
      </c>
      <c r="DN229" s="73">
        <f t="shared" ref="DN229:DP229" si="3847">POWER(AE229,DN$1)</f>
        <v>0.03384808282</v>
      </c>
      <c r="DO229" s="73">
        <f t="shared" si="3847"/>
        <v>5.985848642</v>
      </c>
      <c r="DP229" s="73">
        <f t="shared" si="3847"/>
        <v>0.7042802791</v>
      </c>
      <c r="DQ229" s="74">
        <f t="shared" si="111"/>
        <v>0.1426938756</v>
      </c>
      <c r="DR229" s="75">
        <f t="shared" si="112"/>
        <v>2.568489761</v>
      </c>
      <c r="DS229" s="75">
        <f t="shared" si="113"/>
        <v>0</v>
      </c>
      <c r="DT229" s="75">
        <f t="shared" si="114"/>
        <v>0</v>
      </c>
      <c r="DU229" s="75">
        <f t="shared" si="115"/>
        <v>2.568489761</v>
      </c>
      <c r="DV229" s="50">
        <f t="shared" si="116"/>
        <v>6.283185307</v>
      </c>
      <c r="DW229" s="72">
        <f t="shared" si="117"/>
        <v>6.283185307</v>
      </c>
      <c r="DX229" s="72">
        <f t="shared" si="118"/>
        <v>0</v>
      </c>
      <c r="DY229" s="72">
        <f t="shared" si="119"/>
        <v>0</v>
      </c>
      <c r="DZ229" s="73">
        <f t="shared" si="120"/>
        <v>0.4960107116</v>
      </c>
      <c r="EA229" s="74">
        <f t="shared" si="121"/>
        <v>0.4960107116</v>
      </c>
      <c r="EB229" s="75">
        <f t="shared" si="122"/>
        <v>13.39228921</v>
      </c>
      <c r="EC229" s="75">
        <f t="shared" si="123"/>
        <v>0</v>
      </c>
      <c r="ED229" s="75">
        <f t="shared" si="124"/>
        <v>0</v>
      </c>
      <c r="EE229" s="75">
        <f t="shared" si="125"/>
        <v>13.39228921</v>
      </c>
      <c r="EF229" s="76">
        <f t="shared" ref="EF229:EG229" si="3848">CH229+CR229+DD229+DR229+EB229</f>
        <v>873.8206399</v>
      </c>
      <c r="EG229" s="76">
        <f t="shared" si="3848"/>
        <v>0</v>
      </c>
      <c r="EH229" s="76">
        <f t="shared" si="127"/>
        <v>0</v>
      </c>
      <c r="EI229" s="77">
        <f t="shared" si="128"/>
        <v>873.8206399</v>
      </c>
      <c r="EJ229" s="50">
        <f t="shared" si="129"/>
        <v>0</v>
      </c>
      <c r="EK229" s="72">
        <f t="shared" si="130"/>
        <v>0</v>
      </c>
      <c r="EL229" s="72">
        <f t="shared" si="131"/>
        <v>0</v>
      </c>
      <c r="EM229" s="72">
        <f t="shared" si="132"/>
        <v>0</v>
      </c>
      <c r="EN229" s="73">
        <f t="shared" si="133"/>
        <v>29.56045737</v>
      </c>
      <c r="EO229" s="74">
        <f t="shared" si="134"/>
        <v>29.56045737</v>
      </c>
      <c r="EP229" s="75">
        <f t="shared" si="135"/>
        <v>153.6006422</v>
      </c>
      <c r="EQ229" s="75">
        <f t="shared" si="136"/>
        <v>0</v>
      </c>
      <c r="ER229" s="75">
        <f t="shared" si="137"/>
        <v>0</v>
      </c>
      <c r="ES229" s="75">
        <f t="shared" si="138"/>
        <v>153.6006422</v>
      </c>
      <c r="ET229" s="76">
        <f t="shared" ref="ET229:EU229" si="3849">BV229+EP229</f>
        <v>174.4396177</v>
      </c>
      <c r="EU229" s="76">
        <f t="shared" si="3849"/>
        <v>0</v>
      </c>
      <c r="EV229" s="76">
        <f t="shared" si="140"/>
        <v>0</v>
      </c>
      <c r="EW229" s="77">
        <f t="shared" si="141"/>
        <v>174.4396177</v>
      </c>
      <c r="EX229" s="50">
        <f t="shared" si="142"/>
        <v>0</v>
      </c>
      <c r="EY229" s="72">
        <f t="shared" si="143"/>
        <v>0</v>
      </c>
      <c r="EZ229" s="72">
        <f t="shared" si="144"/>
        <v>0</v>
      </c>
      <c r="FA229" s="72">
        <f t="shared" si="145"/>
        <v>0</v>
      </c>
      <c r="FB229" s="73">
        <f t="shared" si="146"/>
        <v>5.587467912</v>
      </c>
      <c r="FC229" s="74">
        <f t="shared" si="147"/>
        <v>5.587467912</v>
      </c>
      <c r="FD229" s="75">
        <f t="shared" si="148"/>
        <v>1.47825874</v>
      </c>
      <c r="FE229" s="75">
        <f t="shared" si="149"/>
        <v>0</v>
      </c>
      <c r="FF229" s="75">
        <f t="shared" si="150"/>
        <v>0</v>
      </c>
      <c r="FG229" s="75">
        <f t="shared" si="151"/>
        <v>1.47825874</v>
      </c>
      <c r="FH229" s="50">
        <f t="shared" si="152"/>
        <v>0</v>
      </c>
      <c r="FI229" s="72">
        <f t="shared" si="153"/>
        <v>0</v>
      </c>
      <c r="FJ229" s="72">
        <f t="shared" si="154"/>
        <v>0</v>
      </c>
      <c r="FK229" s="72">
        <f t="shared" si="155"/>
        <v>0</v>
      </c>
      <c r="FL229" s="73">
        <f t="shared" si="156"/>
        <v>0.001145692711</v>
      </c>
      <c r="FM229" s="74">
        <f t="shared" si="157"/>
        <v>0.001145692711</v>
      </c>
      <c r="FN229" s="75">
        <f t="shared" si="158"/>
        <v>-0.001145692711</v>
      </c>
      <c r="FO229" s="75">
        <f t="shared" si="159"/>
        <v>0</v>
      </c>
      <c r="FP229" s="75">
        <f t="shared" si="160"/>
        <v>3.141592654</v>
      </c>
      <c r="FQ229" s="75">
        <f t="shared" si="161"/>
        <v>0.001145692711</v>
      </c>
      <c r="FR229" s="76">
        <f t="shared" si="162"/>
        <v>17.95640023</v>
      </c>
      <c r="FS229" s="76">
        <f t="shared" si="163"/>
        <v>0</v>
      </c>
      <c r="FT229" s="76">
        <f t="shared" si="164"/>
        <v>0</v>
      </c>
      <c r="FU229" s="77">
        <f t="shared" si="165"/>
        <v>17.95640023</v>
      </c>
      <c r="FV229" s="50">
        <f t="shared" si="166"/>
        <v>0</v>
      </c>
      <c r="FW229" s="50">
        <f t="shared" si="167"/>
        <v>0</v>
      </c>
      <c r="FX229" s="72">
        <f t="shared" si="168"/>
        <v>0</v>
      </c>
      <c r="FY229" s="72">
        <f t="shared" si="169"/>
        <v>0</v>
      </c>
      <c r="FZ229" s="72">
        <f t="shared" si="170"/>
        <v>0</v>
      </c>
      <c r="GA229" s="73">
        <f t="shared" si="171"/>
        <v>17.95640023</v>
      </c>
      <c r="GB229" s="73">
        <f t="shared" si="172"/>
        <v>0.6764715627</v>
      </c>
      <c r="GC229" s="74">
        <f t="shared" si="173"/>
        <v>12.14699413</v>
      </c>
      <c r="GD229" s="75">
        <f t="shared" si="174"/>
        <v>1.349666014</v>
      </c>
      <c r="GE229" s="75">
        <f t="shared" si="175"/>
        <v>0</v>
      </c>
      <c r="GF229" s="75">
        <f t="shared" si="176"/>
        <v>0</v>
      </c>
      <c r="GG229" s="75">
        <f t="shared" si="177"/>
        <v>1.349666014</v>
      </c>
      <c r="GH229" s="78">
        <f t="shared" si="178"/>
        <v>-0.5</v>
      </c>
      <c r="GI229" s="78">
        <f t="shared" si="179"/>
        <v>-0.8660254038</v>
      </c>
      <c r="GJ229" s="78">
        <f t="shared" si="180"/>
        <v>-2.094395102</v>
      </c>
      <c r="GK229" s="78">
        <f t="shared" si="181"/>
        <v>1</v>
      </c>
      <c r="GL229" s="79">
        <f t="shared" si="182"/>
        <v>-0.5</v>
      </c>
      <c r="GM229" s="79">
        <f t="shared" si="183"/>
        <v>0.8660254038</v>
      </c>
      <c r="GN229" s="79">
        <f t="shared" si="184"/>
        <v>2.094395102</v>
      </c>
      <c r="GO229" s="79">
        <f t="shared" si="185"/>
        <v>1</v>
      </c>
      <c r="GP229" s="50">
        <f t="shared" si="186"/>
        <v>-2.094395102</v>
      </c>
      <c r="GQ229" s="50">
        <f t="shared" si="187"/>
        <v>0</v>
      </c>
      <c r="GR229" s="72">
        <f t="shared" si="188"/>
        <v>-2.094395102</v>
      </c>
      <c r="GS229" s="72">
        <f t="shared" si="189"/>
        <v>-2.094395102</v>
      </c>
      <c r="GT229" s="72">
        <f t="shared" si="190"/>
        <v>-2.094395102</v>
      </c>
      <c r="GU229" s="73">
        <f t="shared" si="191"/>
        <v>1</v>
      </c>
      <c r="GV229" s="73">
        <f t="shared" si="192"/>
        <v>1.47825874</v>
      </c>
      <c r="GW229" s="74">
        <f t="shared" si="193"/>
        <v>1.47825874</v>
      </c>
      <c r="GX229" s="75">
        <f t="shared" si="194"/>
        <v>-0.7391293701</v>
      </c>
      <c r="GY229" s="75">
        <f t="shared" si="195"/>
        <v>-1.280209622</v>
      </c>
      <c r="GZ229" s="75">
        <f t="shared" si="196"/>
        <v>-2.094395102</v>
      </c>
      <c r="HA229" s="75">
        <f t="shared" si="197"/>
        <v>1.47825874</v>
      </c>
      <c r="HB229" s="50">
        <f t="shared" si="198"/>
        <v>2.094395102</v>
      </c>
      <c r="HC229" s="50">
        <f t="shared" si="199"/>
        <v>0</v>
      </c>
      <c r="HD229" s="72">
        <f t="shared" si="200"/>
        <v>2.094395102</v>
      </c>
      <c r="HE229" s="72">
        <f t="shared" si="201"/>
        <v>2.094395102</v>
      </c>
      <c r="HF229" s="72">
        <f t="shared" si="202"/>
        <v>2.094395102</v>
      </c>
      <c r="HG229" s="73">
        <f t="shared" si="203"/>
        <v>1</v>
      </c>
      <c r="HH229" s="73">
        <f t="shared" si="204"/>
        <v>1.349666014</v>
      </c>
      <c r="HI229" s="74">
        <f t="shared" si="205"/>
        <v>1.349666014</v>
      </c>
      <c r="HJ229" s="75">
        <f t="shared" si="206"/>
        <v>-0.674833007</v>
      </c>
      <c r="HK229" s="75">
        <f t="shared" si="207"/>
        <v>1.168845055</v>
      </c>
      <c r="HL229" s="75">
        <f t="shared" si="208"/>
        <v>2.094395102</v>
      </c>
      <c r="HM229" s="75">
        <f t="shared" si="209"/>
        <v>1.349666014</v>
      </c>
      <c r="HN229" s="50">
        <f t="shared" si="210"/>
        <v>2.094395102</v>
      </c>
      <c r="HO229" s="50">
        <f t="shared" si="211"/>
        <v>0</v>
      </c>
      <c r="HP229" s="72">
        <f t="shared" si="212"/>
        <v>2.094395102</v>
      </c>
      <c r="HQ229" s="72">
        <f t="shared" si="213"/>
        <v>2.094395102</v>
      </c>
      <c r="HR229" s="72">
        <f t="shared" si="214"/>
        <v>2.094395102</v>
      </c>
      <c r="HS229" s="73">
        <f t="shared" si="215"/>
        <v>1</v>
      </c>
      <c r="HT229" s="73">
        <f t="shared" si="216"/>
        <v>1.47825874</v>
      </c>
      <c r="HU229" s="74">
        <f t="shared" si="217"/>
        <v>1.47825874</v>
      </c>
      <c r="HV229" s="75">
        <f t="shared" si="218"/>
        <v>-0.7391293701</v>
      </c>
      <c r="HW229" s="75">
        <f t="shared" si="219"/>
        <v>1.280209622</v>
      </c>
      <c r="HX229" s="75">
        <f t="shared" si="220"/>
        <v>2.094395102</v>
      </c>
      <c r="HY229" s="75">
        <f t="shared" si="221"/>
        <v>1.47825874</v>
      </c>
      <c r="HZ229" s="50">
        <f t="shared" si="222"/>
        <v>-2.094395102</v>
      </c>
      <c r="IA229" s="50">
        <f t="shared" si="223"/>
        <v>0</v>
      </c>
      <c r="IB229" s="72">
        <f t="shared" si="224"/>
        <v>-2.094395102</v>
      </c>
      <c r="IC229" s="72">
        <f t="shared" si="225"/>
        <v>-2.094395102</v>
      </c>
      <c r="ID229" s="72">
        <f t="shared" si="226"/>
        <v>-2.094395102</v>
      </c>
      <c r="IE229" s="73">
        <f t="shared" si="227"/>
        <v>1</v>
      </c>
      <c r="IF229" s="73">
        <f t="shared" si="228"/>
        <v>1.349666014</v>
      </c>
      <c r="IG229" s="74">
        <f t="shared" si="229"/>
        <v>1.349666014</v>
      </c>
      <c r="IH229" s="75">
        <f t="shared" si="230"/>
        <v>-0.674833007</v>
      </c>
      <c r="II229" s="75">
        <f t="shared" si="231"/>
        <v>-1.168845055</v>
      </c>
      <c r="IJ229" s="75">
        <f t="shared" si="232"/>
        <v>-2.094395102</v>
      </c>
      <c r="IK229" s="75">
        <f t="shared" si="233"/>
        <v>1.349666014</v>
      </c>
    </row>
    <row r="230" ht="12.75" customHeight="1">
      <c r="A230" s="80">
        <f>'Cubic Input'!P234</f>
        <v>0.1421007032</v>
      </c>
      <c r="B230" s="80">
        <f>'Cubic Input'!Q234</f>
        <v>-0.01522026201</v>
      </c>
      <c r="C230" s="80">
        <f>'Cubic Input'!R234</f>
        <v>0.8535578998</v>
      </c>
      <c r="D230" s="80">
        <f>'Cubic Input'!S234</f>
        <v>-0.04698101746</v>
      </c>
      <c r="E230" s="80">
        <f t="shared" ref="E230:H230" si="3850">0</f>
        <v>0</v>
      </c>
      <c r="F230" s="80">
        <f t="shared" si="3850"/>
        <v>0</v>
      </c>
      <c r="G230" s="80">
        <f t="shared" si="3850"/>
        <v>0</v>
      </c>
      <c r="H230" s="81">
        <f t="shared" si="3850"/>
        <v>0</v>
      </c>
      <c r="I230" s="65">
        <f>'Cubic Input'!M234</f>
        <v>0.05815382627</v>
      </c>
      <c r="J230" s="66">
        <f t="shared" si="27"/>
        <v>0.05506766765</v>
      </c>
      <c r="K230" s="66">
        <f t="shared" si="28"/>
        <v>0.02602065841</v>
      </c>
      <c r="L230" s="67">
        <f t="shared" si="29"/>
        <v>0.05506766765</v>
      </c>
      <c r="M230" s="67">
        <f t="shared" si="30"/>
        <v>0</v>
      </c>
      <c r="N230" s="68">
        <f t="shared" si="31"/>
        <v>0.02602065841</v>
      </c>
      <c r="O230" s="68">
        <f t="shared" si="32"/>
        <v>-2.450136411</v>
      </c>
      <c r="P230" s="69">
        <f t="shared" si="33"/>
        <v>0.02602065841</v>
      </c>
      <c r="Q230" s="69">
        <f t="shared" si="34"/>
        <v>2.450136411</v>
      </c>
      <c r="R230" s="70">
        <f t="shared" ref="R230:U230" si="3851">ATAN2(A230,E230)</f>
        <v>0</v>
      </c>
      <c r="S230" s="70">
        <f t="shared" si="3851"/>
        <v>3.141592654</v>
      </c>
      <c r="T230" s="70">
        <f t="shared" si="3851"/>
        <v>0</v>
      </c>
      <c r="U230" s="70">
        <f t="shared" si="3851"/>
        <v>3.141592654</v>
      </c>
      <c r="V230" s="70">
        <f t="shared" ref="V230:Y230" si="3852">SQRT(POWER(A230,2)+POWER(E230,2))</f>
        <v>0.1421007032</v>
      </c>
      <c r="W230" s="70">
        <f t="shared" si="3852"/>
        <v>0.01522026201</v>
      </c>
      <c r="X230" s="70">
        <f t="shared" si="3852"/>
        <v>0.8535578998</v>
      </c>
      <c r="Y230" s="70">
        <f t="shared" si="3852"/>
        <v>0.04698101746</v>
      </c>
      <c r="Z230" s="71">
        <f t="shared" ref="Z230:AC230" si="3853">R230-$R230</f>
        <v>0</v>
      </c>
      <c r="AA230" s="71">
        <f t="shared" si="3853"/>
        <v>3.141592654</v>
      </c>
      <c r="AB230" s="71">
        <f t="shared" si="3853"/>
        <v>0</v>
      </c>
      <c r="AC230" s="71">
        <f t="shared" si="3853"/>
        <v>3.141592654</v>
      </c>
      <c r="AD230" s="71">
        <f t="shared" ref="AD230:AG230" si="3854">V230/$V230</f>
        <v>1</v>
      </c>
      <c r="AE230" s="71">
        <f t="shared" si="3854"/>
        <v>0.1071089845</v>
      </c>
      <c r="AF230" s="71">
        <f t="shared" si="3854"/>
        <v>6.006711303</v>
      </c>
      <c r="AG230" s="71">
        <f t="shared" si="3854"/>
        <v>0.3306177691</v>
      </c>
      <c r="AH230" s="80">
        <f t="shared" ref="AH230:AK230" si="3855">AD230*COS(Z230)</f>
        <v>1</v>
      </c>
      <c r="AI230" s="80">
        <f t="shared" si="3855"/>
        <v>-0.1071089845</v>
      </c>
      <c r="AJ230" s="80">
        <f t="shared" si="3855"/>
        <v>6.006711303</v>
      </c>
      <c r="AK230" s="80">
        <f t="shared" si="3855"/>
        <v>-0.3306177691</v>
      </c>
      <c r="AL230" s="80">
        <f t="shared" ref="AL230:AO230" si="3856">AD230*SIN(Z230)</f>
        <v>0</v>
      </c>
      <c r="AM230" s="80">
        <f t="shared" si="3856"/>
        <v>0</v>
      </c>
      <c r="AN230" s="80">
        <f t="shared" si="3856"/>
        <v>0</v>
      </c>
      <c r="AO230" s="80">
        <f t="shared" si="3856"/>
        <v>0</v>
      </c>
      <c r="AP230" s="50">
        <f t="shared" si="41"/>
        <v>9.424777961</v>
      </c>
      <c r="AQ230" s="72">
        <f t="shared" si="42"/>
        <v>9.424777961</v>
      </c>
      <c r="AR230" s="72">
        <f t="shared" si="43"/>
        <v>3.141592654</v>
      </c>
      <c r="AS230" s="72">
        <f t="shared" si="44"/>
        <v>3.141592654</v>
      </c>
      <c r="AT230" s="73">
        <f t="shared" si="45"/>
        <v>0.001228790103</v>
      </c>
      <c r="AU230" s="74">
        <f t="shared" si="46"/>
        <v>0.001228790103</v>
      </c>
      <c r="AV230" s="75">
        <f t="shared" si="47"/>
        <v>0.002457580206</v>
      </c>
      <c r="AW230" s="75">
        <f t="shared" si="48"/>
        <v>0</v>
      </c>
      <c r="AX230" s="75">
        <f t="shared" si="49"/>
        <v>0</v>
      </c>
      <c r="AY230" s="75">
        <f t="shared" si="50"/>
        <v>0.002457580206</v>
      </c>
      <c r="AZ230" s="50">
        <f t="shared" ref="AZ230:BA230" si="3857">AZ$1*AA230</f>
        <v>3.141592654</v>
      </c>
      <c r="BA230" s="50">
        <f t="shared" si="3857"/>
        <v>0</v>
      </c>
      <c r="BB230" s="72">
        <f t="shared" si="52"/>
        <v>3.141592654</v>
      </c>
      <c r="BC230" s="72">
        <f t="shared" si="53"/>
        <v>3.141592654</v>
      </c>
      <c r="BD230" s="72">
        <f t="shared" si="54"/>
        <v>3.141592654</v>
      </c>
      <c r="BE230" s="73">
        <f t="shared" ref="BE230:BF230" si="3858">POWER(AE230,BE$1)</f>
        <v>0.1071089845</v>
      </c>
      <c r="BF230" s="73">
        <f t="shared" si="3858"/>
        <v>6.006711303</v>
      </c>
      <c r="BG230" s="74">
        <f t="shared" si="56"/>
        <v>0.6433727476</v>
      </c>
      <c r="BH230" s="75">
        <f t="shared" si="57"/>
        <v>-5.790354728</v>
      </c>
      <c r="BI230" s="75">
        <f t="shared" si="58"/>
        <v>0</v>
      </c>
      <c r="BJ230" s="75">
        <f t="shared" si="59"/>
        <v>3.141592654</v>
      </c>
      <c r="BK230" s="75">
        <f t="shared" si="60"/>
        <v>5.790354728</v>
      </c>
      <c r="BL230" s="50">
        <f t="shared" si="61"/>
        <v>3.141592654</v>
      </c>
      <c r="BM230" s="72">
        <f t="shared" si="62"/>
        <v>3.141592654</v>
      </c>
      <c r="BN230" s="72">
        <f t="shared" si="63"/>
        <v>3.141592654</v>
      </c>
      <c r="BO230" s="72">
        <f t="shared" si="64"/>
        <v>3.141592654</v>
      </c>
      <c r="BP230" s="73">
        <f t="shared" si="65"/>
        <v>0.3306177691</v>
      </c>
      <c r="BQ230" s="74">
        <f t="shared" si="66"/>
        <v>0.3306177691</v>
      </c>
      <c r="BR230" s="75">
        <f t="shared" si="67"/>
        <v>8.926679765</v>
      </c>
      <c r="BS230" s="75">
        <f t="shared" si="68"/>
        <v>0</v>
      </c>
      <c r="BT230" s="75">
        <f t="shared" si="69"/>
        <v>0</v>
      </c>
      <c r="BU230" s="75">
        <f t="shared" si="70"/>
        <v>8.926679765</v>
      </c>
      <c r="BV230" s="76">
        <f t="shared" ref="BV230:BW230" si="3859">AV230+BH230+BR230</f>
        <v>3.138782617</v>
      </c>
      <c r="BW230" s="76">
        <f t="shared" si="3859"/>
        <v>0</v>
      </c>
      <c r="BX230" s="76">
        <f t="shared" si="72"/>
        <v>0</v>
      </c>
      <c r="BY230" s="77">
        <f t="shared" si="73"/>
        <v>3.138782617</v>
      </c>
      <c r="BZ230" s="50">
        <f t="shared" ref="BZ230:CA230" si="3860">BZ$1*AA230</f>
        <v>6.283185307</v>
      </c>
      <c r="CA230" s="50">
        <f t="shared" si="3860"/>
        <v>0</v>
      </c>
      <c r="CB230" s="72">
        <f t="shared" si="75"/>
        <v>6.283185307</v>
      </c>
      <c r="CC230" s="72">
        <f t="shared" si="76"/>
        <v>0</v>
      </c>
      <c r="CD230" s="72">
        <f t="shared" si="77"/>
        <v>0</v>
      </c>
      <c r="CE230" s="73">
        <f t="shared" ref="CE230:CF230" si="3861">POWER(AE230,CE$1)</f>
        <v>0.01147233455</v>
      </c>
      <c r="CF230" s="73">
        <f t="shared" si="3861"/>
        <v>36.08058068</v>
      </c>
      <c r="CG230" s="74">
        <f t="shared" si="79"/>
        <v>0.4139284923</v>
      </c>
      <c r="CH230" s="75">
        <f t="shared" si="80"/>
        <v>-0.4139284923</v>
      </c>
      <c r="CI230" s="75">
        <f t="shared" si="81"/>
        <v>0</v>
      </c>
      <c r="CJ230" s="75">
        <f t="shared" si="82"/>
        <v>3.141592654</v>
      </c>
      <c r="CK230" s="75">
        <f t="shared" si="83"/>
        <v>0.4139284923</v>
      </c>
      <c r="CL230" s="50">
        <f t="shared" si="84"/>
        <v>0</v>
      </c>
      <c r="CM230" s="72">
        <f t="shared" si="85"/>
        <v>0</v>
      </c>
      <c r="CN230" s="72">
        <f t="shared" si="86"/>
        <v>0</v>
      </c>
      <c r="CO230" s="72">
        <f t="shared" si="87"/>
        <v>0</v>
      </c>
      <c r="CP230" s="73">
        <f t="shared" si="88"/>
        <v>216.7256318</v>
      </c>
      <c r="CQ230" s="74">
        <f t="shared" si="89"/>
        <v>216.7256318</v>
      </c>
      <c r="CR230" s="75">
        <f t="shared" si="90"/>
        <v>866.902527</v>
      </c>
      <c r="CS230" s="75">
        <f t="shared" si="91"/>
        <v>0</v>
      </c>
      <c r="CT230" s="75">
        <f t="shared" si="92"/>
        <v>0</v>
      </c>
      <c r="CU230" s="75">
        <f t="shared" si="93"/>
        <v>866.902527</v>
      </c>
      <c r="CV230" s="50">
        <f t="shared" si="94"/>
        <v>9.424777961</v>
      </c>
      <c r="CW230" s="50">
        <f t="shared" si="95"/>
        <v>3.141592654</v>
      </c>
      <c r="CX230" s="72">
        <f t="shared" si="96"/>
        <v>12.56637061</v>
      </c>
      <c r="CY230" s="72">
        <f t="shared" si="97"/>
        <v>0</v>
      </c>
      <c r="CZ230" s="72">
        <f t="shared" si="98"/>
        <v>0</v>
      </c>
      <c r="DA230" s="73">
        <f t="shared" si="99"/>
        <v>0.001228790103</v>
      </c>
      <c r="DB230" s="73">
        <f t="shared" si="100"/>
        <v>0.3306177691</v>
      </c>
      <c r="DC230" s="74">
        <f t="shared" si="101"/>
        <v>0.0004062598426</v>
      </c>
      <c r="DD230" s="75">
        <f t="shared" si="102"/>
        <v>0.00162503937</v>
      </c>
      <c r="DE230" s="75">
        <f t="shared" si="103"/>
        <v>0</v>
      </c>
      <c r="DF230" s="75">
        <f t="shared" si="104"/>
        <v>0</v>
      </c>
      <c r="DG230" s="75">
        <f t="shared" si="105"/>
        <v>0.00162503937</v>
      </c>
      <c r="DH230" s="50">
        <f t="shared" ref="DH230:DJ230" si="3862">DH$1*AA230</f>
        <v>3.141592654</v>
      </c>
      <c r="DI230" s="50">
        <f t="shared" si="3862"/>
        <v>0</v>
      </c>
      <c r="DJ230" s="50">
        <f t="shared" si="3862"/>
        <v>3.141592654</v>
      </c>
      <c r="DK230" s="72">
        <f t="shared" si="107"/>
        <v>6.283185307</v>
      </c>
      <c r="DL230" s="72">
        <f t="shared" si="108"/>
        <v>0</v>
      </c>
      <c r="DM230" s="72">
        <f t="shared" si="109"/>
        <v>0</v>
      </c>
      <c r="DN230" s="73">
        <f t="shared" ref="DN230:DP230" si="3863">POWER(AE230,DN$1)</f>
        <v>0.1071089845</v>
      </c>
      <c r="DO230" s="73">
        <f t="shared" si="3863"/>
        <v>6.006711303</v>
      </c>
      <c r="DP230" s="73">
        <f t="shared" si="3863"/>
        <v>0.3306177691</v>
      </c>
      <c r="DQ230" s="74">
        <f t="shared" si="111"/>
        <v>0.2127104625</v>
      </c>
      <c r="DR230" s="75">
        <f t="shared" si="112"/>
        <v>-3.828788325</v>
      </c>
      <c r="DS230" s="75">
        <f t="shared" si="113"/>
        <v>0</v>
      </c>
      <c r="DT230" s="75">
        <f t="shared" si="114"/>
        <v>3.141592654</v>
      </c>
      <c r="DU230" s="75">
        <f t="shared" si="115"/>
        <v>3.828788325</v>
      </c>
      <c r="DV230" s="50">
        <f t="shared" si="116"/>
        <v>6.283185307</v>
      </c>
      <c r="DW230" s="72">
        <f t="shared" si="117"/>
        <v>6.283185307</v>
      </c>
      <c r="DX230" s="72">
        <f t="shared" si="118"/>
        <v>0</v>
      </c>
      <c r="DY230" s="72">
        <f t="shared" si="119"/>
        <v>0</v>
      </c>
      <c r="DZ230" s="73">
        <f t="shared" si="120"/>
        <v>0.1093081092</v>
      </c>
      <c r="EA230" s="74">
        <f t="shared" si="121"/>
        <v>0.1093081092</v>
      </c>
      <c r="EB230" s="75">
        <f t="shared" si="122"/>
        <v>2.951318949</v>
      </c>
      <c r="EC230" s="75">
        <f t="shared" si="123"/>
        <v>0</v>
      </c>
      <c r="ED230" s="75">
        <f t="shared" si="124"/>
        <v>0</v>
      </c>
      <c r="EE230" s="75">
        <f t="shared" si="125"/>
        <v>2.951318949</v>
      </c>
      <c r="EF230" s="76">
        <f t="shared" ref="EF230:EG230" si="3864">CH230+CR230+DD230+DR230+EB230</f>
        <v>865.6127542</v>
      </c>
      <c r="EG230" s="76">
        <f t="shared" si="3864"/>
        <v>0</v>
      </c>
      <c r="EH230" s="76">
        <f t="shared" si="127"/>
        <v>0</v>
      </c>
      <c r="EI230" s="77">
        <f t="shared" si="128"/>
        <v>865.6127542</v>
      </c>
      <c r="EJ230" s="50">
        <f t="shared" si="129"/>
        <v>0</v>
      </c>
      <c r="EK230" s="72">
        <f t="shared" si="130"/>
        <v>0</v>
      </c>
      <c r="EL230" s="72">
        <f t="shared" si="131"/>
        <v>0</v>
      </c>
      <c r="EM230" s="72">
        <f t="shared" si="132"/>
        <v>0</v>
      </c>
      <c r="EN230" s="73">
        <f t="shared" si="133"/>
        <v>29.42129763</v>
      </c>
      <c r="EO230" s="74">
        <f t="shared" si="134"/>
        <v>29.42129763</v>
      </c>
      <c r="EP230" s="75">
        <f t="shared" si="135"/>
        <v>152.877547</v>
      </c>
      <c r="EQ230" s="75">
        <f t="shared" si="136"/>
        <v>0</v>
      </c>
      <c r="ER230" s="75">
        <f t="shared" si="137"/>
        <v>0</v>
      </c>
      <c r="ES230" s="75">
        <f t="shared" si="138"/>
        <v>152.877547</v>
      </c>
      <c r="ET230" s="76">
        <f t="shared" ref="ET230:EU230" si="3865">BV230+EP230</f>
        <v>156.0163296</v>
      </c>
      <c r="EU230" s="76">
        <f t="shared" si="3865"/>
        <v>0</v>
      </c>
      <c r="EV230" s="76">
        <f t="shared" si="140"/>
        <v>0</v>
      </c>
      <c r="EW230" s="77">
        <f t="shared" si="141"/>
        <v>156.0163296</v>
      </c>
      <c r="EX230" s="50">
        <f t="shared" si="142"/>
        <v>0</v>
      </c>
      <c r="EY230" s="72">
        <f t="shared" si="143"/>
        <v>0</v>
      </c>
      <c r="EZ230" s="72">
        <f t="shared" si="144"/>
        <v>0</v>
      </c>
      <c r="FA230" s="72">
        <f t="shared" si="145"/>
        <v>0</v>
      </c>
      <c r="FB230" s="73">
        <f t="shared" si="146"/>
        <v>5.383400438</v>
      </c>
      <c r="FC230" s="74">
        <f t="shared" si="147"/>
        <v>5.383400438</v>
      </c>
      <c r="FD230" s="75">
        <f t="shared" si="148"/>
        <v>1.424269253</v>
      </c>
      <c r="FE230" s="75">
        <f t="shared" si="149"/>
        <v>0</v>
      </c>
      <c r="FF230" s="75">
        <f t="shared" si="150"/>
        <v>0</v>
      </c>
      <c r="FG230" s="75">
        <f t="shared" si="151"/>
        <v>1.424269253</v>
      </c>
      <c r="FH230" s="50">
        <f t="shared" si="152"/>
        <v>6.283185307</v>
      </c>
      <c r="FI230" s="72">
        <f t="shared" si="153"/>
        <v>6.283185307</v>
      </c>
      <c r="FJ230" s="72">
        <f t="shared" si="154"/>
        <v>0</v>
      </c>
      <c r="FK230" s="72">
        <f t="shared" si="155"/>
        <v>0</v>
      </c>
      <c r="FL230" s="73">
        <f t="shared" si="156"/>
        <v>0.01147233455</v>
      </c>
      <c r="FM230" s="74">
        <f t="shared" si="157"/>
        <v>0.01147233455</v>
      </c>
      <c r="FN230" s="75">
        <f t="shared" si="158"/>
        <v>-0.01147233455</v>
      </c>
      <c r="FO230" s="75">
        <f t="shared" si="159"/>
        <v>0</v>
      </c>
      <c r="FP230" s="75">
        <f t="shared" si="160"/>
        <v>3.141592654</v>
      </c>
      <c r="FQ230" s="75">
        <f t="shared" si="161"/>
        <v>0.01147233455</v>
      </c>
      <c r="FR230" s="76">
        <f t="shared" si="162"/>
        <v>18.00866157</v>
      </c>
      <c r="FS230" s="76">
        <f t="shared" si="163"/>
        <v>0</v>
      </c>
      <c r="FT230" s="76">
        <f t="shared" si="164"/>
        <v>0</v>
      </c>
      <c r="FU230" s="77">
        <f t="shared" si="165"/>
        <v>18.00866157</v>
      </c>
      <c r="FV230" s="50">
        <f t="shared" si="166"/>
        <v>0</v>
      </c>
      <c r="FW230" s="50">
        <f t="shared" si="167"/>
        <v>0</v>
      </c>
      <c r="FX230" s="72">
        <f t="shared" si="168"/>
        <v>0</v>
      </c>
      <c r="FY230" s="72">
        <f t="shared" si="169"/>
        <v>0</v>
      </c>
      <c r="FZ230" s="72">
        <f t="shared" si="170"/>
        <v>0</v>
      </c>
      <c r="GA230" s="73">
        <f t="shared" si="171"/>
        <v>18.00866157</v>
      </c>
      <c r="GB230" s="73">
        <f t="shared" si="172"/>
        <v>0.7021144337</v>
      </c>
      <c r="GC230" s="74">
        <f t="shared" si="173"/>
        <v>12.64414122</v>
      </c>
      <c r="GD230" s="75">
        <f t="shared" si="174"/>
        <v>1.40490458</v>
      </c>
      <c r="GE230" s="75">
        <f t="shared" si="175"/>
        <v>0</v>
      </c>
      <c r="GF230" s="75">
        <f t="shared" si="176"/>
        <v>0</v>
      </c>
      <c r="GG230" s="75">
        <f t="shared" si="177"/>
        <v>1.40490458</v>
      </c>
      <c r="GH230" s="78">
        <f t="shared" si="178"/>
        <v>-0.5</v>
      </c>
      <c r="GI230" s="78">
        <f t="shared" si="179"/>
        <v>-0.8660254038</v>
      </c>
      <c r="GJ230" s="78">
        <f t="shared" si="180"/>
        <v>-2.094395102</v>
      </c>
      <c r="GK230" s="78">
        <f t="shared" si="181"/>
        <v>1</v>
      </c>
      <c r="GL230" s="79">
        <f t="shared" si="182"/>
        <v>-0.5</v>
      </c>
      <c r="GM230" s="79">
        <f t="shared" si="183"/>
        <v>0.8660254038</v>
      </c>
      <c r="GN230" s="79">
        <f t="shared" si="184"/>
        <v>2.094395102</v>
      </c>
      <c r="GO230" s="79">
        <f t="shared" si="185"/>
        <v>1</v>
      </c>
      <c r="GP230" s="50">
        <f t="shared" si="186"/>
        <v>-2.094395102</v>
      </c>
      <c r="GQ230" s="50">
        <f t="shared" si="187"/>
        <v>0</v>
      </c>
      <c r="GR230" s="72">
        <f t="shared" si="188"/>
        <v>-2.094395102</v>
      </c>
      <c r="GS230" s="72">
        <f t="shared" si="189"/>
        <v>-2.094395102</v>
      </c>
      <c r="GT230" s="72">
        <f t="shared" si="190"/>
        <v>-2.094395102</v>
      </c>
      <c r="GU230" s="73">
        <f t="shared" si="191"/>
        <v>1</v>
      </c>
      <c r="GV230" s="73">
        <f t="shared" si="192"/>
        <v>1.424269253</v>
      </c>
      <c r="GW230" s="74">
        <f t="shared" si="193"/>
        <v>1.424269253</v>
      </c>
      <c r="GX230" s="75">
        <f t="shared" si="194"/>
        <v>-0.7121346265</v>
      </c>
      <c r="GY230" s="75">
        <f t="shared" si="195"/>
        <v>-1.233453355</v>
      </c>
      <c r="GZ230" s="75">
        <f t="shared" si="196"/>
        <v>-2.094395102</v>
      </c>
      <c r="HA230" s="75">
        <f t="shared" si="197"/>
        <v>1.424269253</v>
      </c>
      <c r="HB230" s="50">
        <f t="shared" si="198"/>
        <v>2.094395102</v>
      </c>
      <c r="HC230" s="50">
        <f t="shared" si="199"/>
        <v>0</v>
      </c>
      <c r="HD230" s="72">
        <f t="shared" si="200"/>
        <v>2.094395102</v>
      </c>
      <c r="HE230" s="72">
        <f t="shared" si="201"/>
        <v>2.094395102</v>
      </c>
      <c r="HF230" s="72">
        <f t="shared" si="202"/>
        <v>2.094395102</v>
      </c>
      <c r="HG230" s="73">
        <f t="shared" si="203"/>
        <v>1</v>
      </c>
      <c r="HH230" s="73">
        <f t="shared" si="204"/>
        <v>1.40490458</v>
      </c>
      <c r="HI230" s="74">
        <f t="shared" si="205"/>
        <v>1.40490458</v>
      </c>
      <c r="HJ230" s="75">
        <f t="shared" si="206"/>
        <v>-0.7024522901</v>
      </c>
      <c r="HK230" s="75">
        <f t="shared" si="207"/>
        <v>1.216683056</v>
      </c>
      <c r="HL230" s="75">
        <f t="shared" si="208"/>
        <v>2.094395102</v>
      </c>
      <c r="HM230" s="75">
        <f t="shared" si="209"/>
        <v>1.40490458</v>
      </c>
      <c r="HN230" s="50">
        <f t="shared" si="210"/>
        <v>2.094395102</v>
      </c>
      <c r="HO230" s="50">
        <f t="shared" si="211"/>
        <v>0</v>
      </c>
      <c r="HP230" s="72">
        <f t="shared" si="212"/>
        <v>2.094395102</v>
      </c>
      <c r="HQ230" s="72">
        <f t="shared" si="213"/>
        <v>2.094395102</v>
      </c>
      <c r="HR230" s="72">
        <f t="shared" si="214"/>
        <v>2.094395102</v>
      </c>
      <c r="HS230" s="73">
        <f t="shared" si="215"/>
        <v>1</v>
      </c>
      <c r="HT230" s="73">
        <f t="shared" si="216"/>
        <v>1.424269253</v>
      </c>
      <c r="HU230" s="74">
        <f t="shared" si="217"/>
        <v>1.424269253</v>
      </c>
      <c r="HV230" s="75">
        <f t="shared" si="218"/>
        <v>-0.7121346265</v>
      </c>
      <c r="HW230" s="75">
        <f t="shared" si="219"/>
        <v>1.233453355</v>
      </c>
      <c r="HX230" s="75">
        <f t="shared" si="220"/>
        <v>2.094395102</v>
      </c>
      <c r="HY230" s="75">
        <f t="shared" si="221"/>
        <v>1.424269253</v>
      </c>
      <c r="HZ230" s="50">
        <f t="shared" si="222"/>
        <v>-2.094395102</v>
      </c>
      <c r="IA230" s="50">
        <f t="shared" si="223"/>
        <v>0</v>
      </c>
      <c r="IB230" s="72">
        <f t="shared" si="224"/>
        <v>-2.094395102</v>
      </c>
      <c r="IC230" s="72">
        <f t="shared" si="225"/>
        <v>-2.094395102</v>
      </c>
      <c r="ID230" s="72">
        <f t="shared" si="226"/>
        <v>-2.094395102</v>
      </c>
      <c r="IE230" s="73">
        <f t="shared" si="227"/>
        <v>1</v>
      </c>
      <c r="IF230" s="73">
        <f t="shared" si="228"/>
        <v>1.40490458</v>
      </c>
      <c r="IG230" s="74">
        <f t="shared" si="229"/>
        <v>1.40490458</v>
      </c>
      <c r="IH230" s="75">
        <f t="shared" si="230"/>
        <v>-0.7024522901</v>
      </c>
      <c r="II230" s="75">
        <f t="shared" si="231"/>
        <v>-1.216683056</v>
      </c>
      <c r="IJ230" s="75">
        <f t="shared" si="232"/>
        <v>-2.094395102</v>
      </c>
      <c r="IK230" s="75">
        <f t="shared" si="233"/>
        <v>1.40490458</v>
      </c>
    </row>
    <row r="231" ht="12.75" customHeight="1">
      <c r="A231" s="80">
        <f>'Cubic Input'!P235</f>
        <v>0.1421007032</v>
      </c>
      <c r="B231" s="80">
        <f>'Cubic Input'!Q235</f>
        <v>0.1492926729</v>
      </c>
      <c r="C231" s="80">
        <f>'Cubic Input'!R235</f>
        <v>0.8062973682</v>
      </c>
      <c r="D231" s="80">
        <f>'Cubic Input'!S235</f>
        <v>-0.00655572775</v>
      </c>
      <c r="E231" s="80">
        <f t="shared" ref="E231:H231" si="3866">0</f>
        <v>0</v>
      </c>
      <c r="F231" s="80">
        <f t="shared" si="3866"/>
        <v>0</v>
      </c>
      <c r="G231" s="80">
        <f t="shared" si="3866"/>
        <v>0</v>
      </c>
      <c r="H231" s="81">
        <f t="shared" si="3866"/>
        <v>0</v>
      </c>
      <c r="I231" s="65">
        <f>'Cubic Input'!M235</f>
        <v>-0.00813971283</v>
      </c>
      <c r="J231" s="66">
        <f t="shared" si="27"/>
        <v>0.008118359837</v>
      </c>
      <c r="K231" s="66">
        <f t="shared" si="28"/>
        <v>-0.5293650708</v>
      </c>
      <c r="L231" s="67">
        <f t="shared" si="29"/>
        <v>0.008118359837</v>
      </c>
      <c r="M231" s="67">
        <f t="shared" si="30"/>
        <v>0</v>
      </c>
      <c r="N231" s="68">
        <f t="shared" si="31"/>
        <v>-0.5293650708</v>
      </c>
      <c r="O231" s="68">
        <f t="shared" si="32"/>
        <v>-2.324326632</v>
      </c>
      <c r="P231" s="69">
        <f t="shared" si="33"/>
        <v>-0.5293650708</v>
      </c>
      <c r="Q231" s="69">
        <f t="shared" si="34"/>
        <v>2.324326632</v>
      </c>
      <c r="R231" s="70">
        <f t="shared" ref="R231:U231" si="3867">ATAN2(A231,E231)</f>
        <v>0</v>
      </c>
      <c r="S231" s="70">
        <f t="shared" si="3867"/>
        <v>0</v>
      </c>
      <c r="T231" s="70">
        <f t="shared" si="3867"/>
        <v>0</v>
      </c>
      <c r="U231" s="70">
        <f t="shared" si="3867"/>
        <v>3.141592654</v>
      </c>
      <c r="V231" s="70">
        <f t="shared" ref="V231:Y231" si="3868">SQRT(POWER(A231,2)+POWER(E231,2))</f>
        <v>0.1421007032</v>
      </c>
      <c r="W231" s="70">
        <f t="shared" si="3868"/>
        <v>0.1492926729</v>
      </c>
      <c r="X231" s="70">
        <f t="shared" si="3868"/>
        <v>0.8062973682</v>
      </c>
      <c r="Y231" s="70">
        <f t="shared" si="3868"/>
        <v>0.00655572775</v>
      </c>
      <c r="Z231" s="71">
        <f t="shared" ref="Z231:AC231" si="3869">R231-$R231</f>
        <v>0</v>
      </c>
      <c r="AA231" s="71">
        <f t="shared" si="3869"/>
        <v>0</v>
      </c>
      <c r="AB231" s="71">
        <f t="shared" si="3869"/>
        <v>0</v>
      </c>
      <c r="AC231" s="71">
        <f t="shared" si="3869"/>
        <v>3.141592654</v>
      </c>
      <c r="AD231" s="71">
        <f t="shared" ref="AD231:AG231" si="3870">V231/$V231</f>
        <v>1</v>
      </c>
      <c r="AE231" s="71">
        <f t="shared" si="3870"/>
        <v>1.050611782</v>
      </c>
      <c r="AF231" s="71">
        <f t="shared" si="3870"/>
        <v>5.674126519</v>
      </c>
      <c r="AG231" s="71">
        <f t="shared" si="3870"/>
        <v>0.04613437938</v>
      </c>
      <c r="AH231" s="80">
        <f t="shared" ref="AH231:AK231" si="3871">AD231*COS(Z231)</f>
        <v>1</v>
      </c>
      <c r="AI231" s="80">
        <f t="shared" si="3871"/>
        <v>1.050611782</v>
      </c>
      <c r="AJ231" s="80">
        <f t="shared" si="3871"/>
        <v>5.674126519</v>
      </c>
      <c r="AK231" s="80">
        <f t="shared" si="3871"/>
        <v>-0.04613437938</v>
      </c>
      <c r="AL231" s="80">
        <f t="shared" ref="AL231:AO231" si="3872">AD231*SIN(Z231)</f>
        <v>0</v>
      </c>
      <c r="AM231" s="80">
        <f t="shared" si="3872"/>
        <v>0</v>
      </c>
      <c r="AN231" s="80">
        <f t="shared" si="3872"/>
        <v>0</v>
      </c>
      <c r="AO231" s="80">
        <f t="shared" si="3872"/>
        <v>0</v>
      </c>
      <c r="AP231" s="50">
        <f t="shared" si="41"/>
        <v>0</v>
      </c>
      <c r="AQ231" s="72">
        <f t="shared" si="42"/>
        <v>0</v>
      </c>
      <c r="AR231" s="72">
        <f t="shared" si="43"/>
        <v>0</v>
      </c>
      <c r="AS231" s="72">
        <f t="shared" si="44"/>
        <v>0</v>
      </c>
      <c r="AT231" s="73">
        <f t="shared" si="45"/>
        <v>1.159649647</v>
      </c>
      <c r="AU231" s="74">
        <f t="shared" si="46"/>
        <v>1.159649647</v>
      </c>
      <c r="AV231" s="75">
        <f t="shared" si="47"/>
        <v>-2.319299295</v>
      </c>
      <c r="AW231" s="75">
        <f t="shared" si="48"/>
        <v>0</v>
      </c>
      <c r="AX231" s="75">
        <f t="shared" si="49"/>
        <v>3.141592654</v>
      </c>
      <c r="AY231" s="75">
        <f t="shared" si="50"/>
        <v>2.319299295</v>
      </c>
      <c r="AZ231" s="50">
        <f t="shared" ref="AZ231:BA231" si="3873">AZ$1*AA231</f>
        <v>0</v>
      </c>
      <c r="BA231" s="50">
        <f t="shared" si="3873"/>
        <v>0</v>
      </c>
      <c r="BB231" s="72">
        <f t="shared" si="52"/>
        <v>0</v>
      </c>
      <c r="BC231" s="72">
        <f t="shared" si="53"/>
        <v>0</v>
      </c>
      <c r="BD231" s="72">
        <f t="shared" si="54"/>
        <v>0</v>
      </c>
      <c r="BE231" s="73">
        <f t="shared" ref="BE231:BF231" si="3874">POWER(AE231,BE$1)</f>
        <v>1.050611782</v>
      </c>
      <c r="BF231" s="73">
        <f t="shared" si="3874"/>
        <v>5.674126519</v>
      </c>
      <c r="BG231" s="74">
        <f t="shared" si="56"/>
        <v>5.961304172</v>
      </c>
      <c r="BH231" s="75">
        <f t="shared" si="57"/>
        <v>53.65173755</v>
      </c>
      <c r="BI231" s="75">
        <f t="shared" si="58"/>
        <v>0</v>
      </c>
      <c r="BJ231" s="75">
        <f t="shared" si="59"/>
        <v>0</v>
      </c>
      <c r="BK231" s="75">
        <f t="shared" si="60"/>
        <v>53.65173755</v>
      </c>
      <c r="BL231" s="50">
        <f t="shared" si="61"/>
        <v>3.141592654</v>
      </c>
      <c r="BM231" s="72">
        <f t="shared" si="62"/>
        <v>3.141592654</v>
      </c>
      <c r="BN231" s="72">
        <f t="shared" si="63"/>
        <v>3.141592654</v>
      </c>
      <c r="BO231" s="72">
        <f t="shared" si="64"/>
        <v>3.141592654</v>
      </c>
      <c r="BP231" s="73">
        <f t="shared" si="65"/>
        <v>0.04613437938</v>
      </c>
      <c r="BQ231" s="74">
        <f t="shared" si="66"/>
        <v>0.04613437938</v>
      </c>
      <c r="BR231" s="75">
        <f t="shared" si="67"/>
        <v>1.245628243</v>
      </c>
      <c r="BS231" s="75">
        <f t="shared" si="68"/>
        <v>0</v>
      </c>
      <c r="BT231" s="75">
        <f t="shared" si="69"/>
        <v>0</v>
      </c>
      <c r="BU231" s="75">
        <f t="shared" si="70"/>
        <v>1.245628243</v>
      </c>
      <c r="BV231" s="76">
        <f t="shared" ref="BV231:BW231" si="3875">AV231+BH231+BR231</f>
        <v>52.5780665</v>
      </c>
      <c r="BW231" s="76">
        <f t="shared" si="3875"/>
        <v>0</v>
      </c>
      <c r="BX231" s="76">
        <f t="shared" si="72"/>
        <v>0</v>
      </c>
      <c r="BY231" s="77">
        <f t="shared" si="73"/>
        <v>52.5780665</v>
      </c>
      <c r="BZ231" s="50">
        <f t="shared" ref="BZ231:CA231" si="3876">BZ$1*AA231</f>
        <v>0</v>
      </c>
      <c r="CA231" s="50">
        <f t="shared" si="3876"/>
        <v>0</v>
      </c>
      <c r="CB231" s="72">
        <f t="shared" si="75"/>
        <v>0</v>
      </c>
      <c r="CC231" s="72">
        <f t="shared" si="76"/>
        <v>0</v>
      </c>
      <c r="CD231" s="72">
        <f t="shared" si="77"/>
        <v>0</v>
      </c>
      <c r="CE231" s="73">
        <f t="shared" ref="CE231:CF231" si="3877">POWER(AE231,CE$1)</f>
        <v>1.103785116</v>
      </c>
      <c r="CF231" s="73">
        <f t="shared" si="3877"/>
        <v>32.19571176</v>
      </c>
      <c r="CG231" s="74">
        <f t="shared" si="79"/>
        <v>35.53714744</v>
      </c>
      <c r="CH231" s="75">
        <f t="shared" si="80"/>
        <v>-35.53714744</v>
      </c>
      <c r="CI231" s="75">
        <f t="shared" si="81"/>
        <v>0</v>
      </c>
      <c r="CJ231" s="75">
        <f t="shared" si="82"/>
        <v>3.141592654</v>
      </c>
      <c r="CK231" s="75">
        <f t="shared" si="83"/>
        <v>35.53714744</v>
      </c>
      <c r="CL231" s="50">
        <f t="shared" si="84"/>
        <v>0</v>
      </c>
      <c r="CM231" s="72">
        <f t="shared" si="85"/>
        <v>0</v>
      </c>
      <c r="CN231" s="72">
        <f t="shared" si="86"/>
        <v>0</v>
      </c>
      <c r="CO231" s="72">
        <f t="shared" si="87"/>
        <v>0</v>
      </c>
      <c r="CP231" s="73">
        <f t="shared" si="88"/>
        <v>182.6825419</v>
      </c>
      <c r="CQ231" s="74">
        <f t="shared" si="89"/>
        <v>182.6825419</v>
      </c>
      <c r="CR231" s="75">
        <f t="shared" si="90"/>
        <v>730.7301676</v>
      </c>
      <c r="CS231" s="75">
        <f t="shared" si="91"/>
        <v>0</v>
      </c>
      <c r="CT231" s="75">
        <f t="shared" si="92"/>
        <v>0</v>
      </c>
      <c r="CU231" s="75">
        <f t="shared" si="93"/>
        <v>730.7301676</v>
      </c>
      <c r="CV231" s="50">
        <f t="shared" si="94"/>
        <v>0</v>
      </c>
      <c r="CW231" s="50">
        <f t="shared" si="95"/>
        <v>3.141592654</v>
      </c>
      <c r="CX231" s="72">
        <f t="shared" si="96"/>
        <v>3.141592654</v>
      </c>
      <c r="CY231" s="72">
        <f t="shared" si="97"/>
        <v>3.141592654</v>
      </c>
      <c r="CZ231" s="72">
        <f t="shared" si="98"/>
        <v>3.141592654</v>
      </c>
      <c r="DA231" s="73">
        <f t="shared" si="99"/>
        <v>1.159649647</v>
      </c>
      <c r="DB231" s="73">
        <f t="shared" si="100"/>
        <v>0.04613437938</v>
      </c>
      <c r="DC231" s="74">
        <f t="shared" si="101"/>
        <v>0.05349971678</v>
      </c>
      <c r="DD231" s="75">
        <f t="shared" si="102"/>
        <v>-0.2139988671</v>
      </c>
      <c r="DE231" s="75">
        <f t="shared" si="103"/>
        <v>0</v>
      </c>
      <c r="DF231" s="75">
        <f t="shared" si="104"/>
        <v>3.141592654</v>
      </c>
      <c r="DG231" s="75">
        <f t="shared" si="105"/>
        <v>0.2139988671</v>
      </c>
      <c r="DH231" s="50">
        <f t="shared" ref="DH231:DJ231" si="3878">DH$1*AA231</f>
        <v>0</v>
      </c>
      <c r="DI231" s="50">
        <f t="shared" si="3878"/>
        <v>0</v>
      </c>
      <c r="DJ231" s="50">
        <f t="shared" si="3878"/>
        <v>3.141592654</v>
      </c>
      <c r="DK231" s="72">
        <f t="shared" si="107"/>
        <v>3.141592654</v>
      </c>
      <c r="DL231" s="72">
        <f t="shared" si="108"/>
        <v>3.141592654</v>
      </c>
      <c r="DM231" s="72">
        <f t="shared" si="109"/>
        <v>3.141592654</v>
      </c>
      <c r="DN231" s="73">
        <f t="shared" ref="DN231:DP231" si="3879">POWER(AE231,DN$1)</f>
        <v>1.050611782</v>
      </c>
      <c r="DO231" s="73">
        <f t="shared" si="3879"/>
        <v>5.674126519</v>
      </c>
      <c r="DP231" s="73">
        <f t="shared" si="3879"/>
        <v>0.04613437938</v>
      </c>
      <c r="DQ231" s="74">
        <f t="shared" si="111"/>
        <v>0.2750210683</v>
      </c>
      <c r="DR231" s="75">
        <f t="shared" si="112"/>
        <v>4.95037923</v>
      </c>
      <c r="DS231" s="75">
        <f t="shared" si="113"/>
        <v>0</v>
      </c>
      <c r="DT231" s="75">
        <f t="shared" si="114"/>
        <v>0</v>
      </c>
      <c r="DU231" s="75">
        <f t="shared" si="115"/>
        <v>4.95037923</v>
      </c>
      <c r="DV231" s="50">
        <f t="shared" si="116"/>
        <v>6.283185307</v>
      </c>
      <c r="DW231" s="72">
        <f t="shared" si="117"/>
        <v>6.283185307</v>
      </c>
      <c r="DX231" s="72">
        <f t="shared" si="118"/>
        <v>0</v>
      </c>
      <c r="DY231" s="72">
        <f t="shared" si="119"/>
        <v>0</v>
      </c>
      <c r="DZ231" s="73">
        <f t="shared" si="120"/>
        <v>0.002128380961</v>
      </c>
      <c r="EA231" s="74">
        <f t="shared" si="121"/>
        <v>0.002128380961</v>
      </c>
      <c r="EB231" s="75">
        <f t="shared" si="122"/>
        <v>0.05746628595</v>
      </c>
      <c r="EC231" s="75">
        <f t="shared" si="123"/>
        <v>0</v>
      </c>
      <c r="ED231" s="75">
        <f t="shared" si="124"/>
        <v>0</v>
      </c>
      <c r="EE231" s="75">
        <f t="shared" si="125"/>
        <v>0.05746628595</v>
      </c>
      <c r="EF231" s="76">
        <f t="shared" ref="EF231:EG231" si="3880">CH231+CR231+DD231+DR231+EB231</f>
        <v>699.9868668</v>
      </c>
      <c r="EG231" s="76">
        <f t="shared" si="3880"/>
        <v>0</v>
      </c>
      <c r="EH231" s="76">
        <f t="shared" si="127"/>
        <v>0</v>
      </c>
      <c r="EI231" s="77">
        <f t="shared" si="128"/>
        <v>699.9868668</v>
      </c>
      <c r="EJ231" s="50">
        <f t="shared" si="129"/>
        <v>0</v>
      </c>
      <c r="EK231" s="72">
        <f t="shared" si="130"/>
        <v>0</v>
      </c>
      <c r="EL231" s="72">
        <f t="shared" si="131"/>
        <v>0</v>
      </c>
      <c r="EM231" s="72">
        <f t="shared" si="132"/>
        <v>0</v>
      </c>
      <c r="EN231" s="73">
        <f t="shared" si="133"/>
        <v>26.45726492</v>
      </c>
      <c r="EO231" s="74">
        <f t="shared" si="134"/>
        <v>26.45726492</v>
      </c>
      <c r="EP231" s="75">
        <f t="shared" si="135"/>
        <v>137.4759812</v>
      </c>
      <c r="EQ231" s="75">
        <f t="shared" si="136"/>
        <v>0</v>
      </c>
      <c r="ER231" s="75">
        <f t="shared" si="137"/>
        <v>0</v>
      </c>
      <c r="ES231" s="75">
        <f t="shared" si="138"/>
        <v>137.4759812</v>
      </c>
      <c r="ET231" s="76">
        <f t="shared" ref="ET231:EU231" si="3881">BV231+EP231</f>
        <v>190.0540477</v>
      </c>
      <c r="EU231" s="76">
        <f t="shared" si="3881"/>
        <v>0</v>
      </c>
      <c r="EV231" s="76">
        <f t="shared" si="140"/>
        <v>0</v>
      </c>
      <c r="EW231" s="77">
        <f t="shared" si="141"/>
        <v>190.0540477</v>
      </c>
      <c r="EX231" s="50">
        <f t="shared" si="142"/>
        <v>0</v>
      </c>
      <c r="EY231" s="72">
        <f t="shared" si="143"/>
        <v>0</v>
      </c>
      <c r="EZ231" s="72">
        <f t="shared" si="144"/>
        <v>0</v>
      </c>
      <c r="FA231" s="72">
        <f t="shared" si="145"/>
        <v>0</v>
      </c>
      <c r="FB231" s="73">
        <f t="shared" si="146"/>
        <v>5.749442141</v>
      </c>
      <c r="FC231" s="74">
        <f t="shared" si="147"/>
        <v>5.749442141</v>
      </c>
      <c r="FD231" s="75">
        <f t="shared" si="148"/>
        <v>1.52111175</v>
      </c>
      <c r="FE231" s="75">
        <f t="shared" si="149"/>
        <v>0</v>
      </c>
      <c r="FF231" s="75">
        <f t="shared" si="150"/>
        <v>0</v>
      </c>
      <c r="FG231" s="75">
        <f t="shared" si="151"/>
        <v>1.52111175</v>
      </c>
      <c r="FH231" s="50">
        <f t="shared" si="152"/>
        <v>0</v>
      </c>
      <c r="FI231" s="72">
        <f t="shared" si="153"/>
        <v>0</v>
      </c>
      <c r="FJ231" s="72">
        <f t="shared" si="154"/>
        <v>0</v>
      </c>
      <c r="FK231" s="72">
        <f t="shared" si="155"/>
        <v>0</v>
      </c>
      <c r="FL231" s="73">
        <f t="shared" si="156"/>
        <v>1.103785116</v>
      </c>
      <c r="FM231" s="74">
        <f t="shared" si="157"/>
        <v>1.103785116</v>
      </c>
      <c r="FN231" s="75">
        <f t="shared" si="158"/>
        <v>-1.103785116</v>
      </c>
      <c r="FO231" s="75">
        <f t="shared" si="159"/>
        <v>0</v>
      </c>
      <c r="FP231" s="75">
        <f t="shared" si="160"/>
        <v>3.141592654</v>
      </c>
      <c r="FQ231" s="75">
        <f t="shared" si="161"/>
        <v>1.103785116</v>
      </c>
      <c r="FR231" s="76">
        <f t="shared" si="162"/>
        <v>15.91859444</v>
      </c>
      <c r="FS231" s="76">
        <f t="shared" si="163"/>
        <v>0</v>
      </c>
      <c r="FT231" s="76">
        <f t="shared" si="164"/>
        <v>0</v>
      </c>
      <c r="FU231" s="77">
        <f t="shared" si="165"/>
        <v>15.91859444</v>
      </c>
      <c r="FV231" s="50">
        <f t="shared" si="166"/>
        <v>0</v>
      </c>
      <c r="FW231" s="50">
        <f t="shared" si="167"/>
        <v>0</v>
      </c>
      <c r="FX231" s="72">
        <f t="shared" si="168"/>
        <v>0</v>
      </c>
      <c r="FY231" s="72">
        <f t="shared" si="169"/>
        <v>0</v>
      </c>
      <c r="FZ231" s="72">
        <f t="shared" si="170"/>
        <v>0</v>
      </c>
      <c r="GA231" s="73">
        <f t="shared" si="171"/>
        <v>15.91859444</v>
      </c>
      <c r="GB231" s="73">
        <f t="shared" si="172"/>
        <v>0.6574138946</v>
      </c>
      <c r="GC231" s="74">
        <f t="shared" si="173"/>
        <v>10.46510517</v>
      </c>
      <c r="GD231" s="75">
        <f t="shared" si="174"/>
        <v>1.162789463</v>
      </c>
      <c r="GE231" s="75">
        <f t="shared" si="175"/>
        <v>0</v>
      </c>
      <c r="GF231" s="75">
        <f t="shared" si="176"/>
        <v>0</v>
      </c>
      <c r="GG231" s="75">
        <f t="shared" si="177"/>
        <v>1.162789463</v>
      </c>
      <c r="GH231" s="78">
        <f t="shared" si="178"/>
        <v>-0.5</v>
      </c>
      <c r="GI231" s="78">
        <f t="shared" si="179"/>
        <v>-0.8660254038</v>
      </c>
      <c r="GJ231" s="78">
        <f t="shared" si="180"/>
        <v>-2.094395102</v>
      </c>
      <c r="GK231" s="78">
        <f t="shared" si="181"/>
        <v>1</v>
      </c>
      <c r="GL231" s="79">
        <f t="shared" si="182"/>
        <v>-0.5</v>
      </c>
      <c r="GM231" s="79">
        <f t="shared" si="183"/>
        <v>0.8660254038</v>
      </c>
      <c r="GN231" s="79">
        <f t="shared" si="184"/>
        <v>2.094395102</v>
      </c>
      <c r="GO231" s="79">
        <f t="shared" si="185"/>
        <v>1</v>
      </c>
      <c r="GP231" s="50">
        <f t="shared" si="186"/>
        <v>-2.094395102</v>
      </c>
      <c r="GQ231" s="50">
        <f t="shared" si="187"/>
        <v>0</v>
      </c>
      <c r="GR231" s="72">
        <f t="shared" si="188"/>
        <v>-2.094395102</v>
      </c>
      <c r="GS231" s="72">
        <f t="shared" si="189"/>
        <v>-2.094395102</v>
      </c>
      <c r="GT231" s="72">
        <f t="shared" si="190"/>
        <v>-2.094395102</v>
      </c>
      <c r="GU231" s="73">
        <f t="shared" si="191"/>
        <v>1</v>
      </c>
      <c r="GV231" s="73">
        <f t="shared" si="192"/>
        <v>1.52111175</v>
      </c>
      <c r="GW231" s="74">
        <f t="shared" si="193"/>
        <v>1.52111175</v>
      </c>
      <c r="GX231" s="75">
        <f t="shared" si="194"/>
        <v>-0.7605558752</v>
      </c>
      <c r="GY231" s="75">
        <f t="shared" si="195"/>
        <v>-1.317321418</v>
      </c>
      <c r="GZ231" s="75">
        <f t="shared" si="196"/>
        <v>-2.094395102</v>
      </c>
      <c r="HA231" s="75">
        <f t="shared" si="197"/>
        <v>1.52111175</v>
      </c>
      <c r="HB231" s="50">
        <f t="shared" si="198"/>
        <v>2.094395102</v>
      </c>
      <c r="HC231" s="50">
        <f t="shared" si="199"/>
        <v>0</v>
      </c>
      <c r="HD231" s="72">
        <f t="shared" si="200"/>
        <v>2.094395102</v>
      </c>
      <c r="HE231" s="72">
        <f t="shared" si="201"/>
        <v>2.094395102</v>
      </c>
      <c r="HF231" s="72">
        <f t="shared" si="202"/>
        <v>2.094395102</v>
      </c>
      <c r="HG231" s="73">
        <f t="shared" si="203"/>
        <v>1</v>
      </c>
      <c r="HH231" s="73">
        <f t="shared" si="204"/>
        <v>1.162789463</v>
      </c>
      <c r="HI231" s="74">
        <f t="shared" si="205"/>
        <v>1.162789463</v>
      </c>
      <c r="HJ231" s="75">
        <f t="shared" si="206"/>
        <v>-0.5813947316</v>
      </c>
      <c r="HK231" s="75">
        <f t="shared" si="207"/>
        <v>1.007005214</v>
      </c>
      <c r="HL231" s="75">
        <f t="shared" si="208"/>
        <v>2.094395102</v>
      </c>
      <c r="HM231" s="75">
        <f t="shared" si="209"/>
        <v>1.162789463</v>
      </c>
      <c r="HN231" s="50">
        <f t="shared" si="210"/>
        <v>2.094395102</v>
      </c>
      <c r="HO231" s="50">
        <f t="shared" si="211"/>
        <v>0</v>
      </c>
      <c r="HP231" s="72">
        <f t="shared" si="212"/>
        <v>2.094395102</v>
      </c>
      <c r="HQ231" s="72">
        <f t="shared" si="213"/>
        <v>2.094395102</v>
      </c>
      <c r="HR231" s="72">
        <f t="shared" si="214"/>
        <v>2.094395102</v>
      </c>
      <c r="HS231" s="73">
        <f t="shared" si="215"/>
        <v>1</v>
      </c>
      <c r="HT231" s="73">
        <f t="shared" si="216"/>
        <v>1.52111175</v>
      </c>
      <c r="HU231" s="74">
        <f t="shared" si="217"/>
        <v>1.52111175</v>
      </c>
      <c r="HV231" s="75">
        <f t="shared" si="218"/>
        <v>-0.7605558752</v>
      </c>
      <c r="HW231" s="75">
        <f t="shared" si="219"/>
        <v>1.317321418</v>
      </c>
      <c r="HX231" s="75">
        <f t="shared" si="220"/>
        <v>2.094395102</v>
      </c>
      <c r="HY231" s="75">
        <f t="shared" si="221"/>
        <v>1.52111175</v>
      </c>
      <c r="HZ231" s="50">
        <f t="shared" si="222"/>
        <v>-2.094395102</v>
      </c>
      <c r="IA231" s="50">
        <f t="shared" si="223"/>
        <v>0</v>
      </c>
      <c r="IB231" s="72">
        <f t="shared" si="224"/>
        <v>-2.094395102</v>
      </c>
      <c r="IC231" s="72">
        <f t="shared" si="225"/>
        <v>-2.094395102</v>
      </c>
      <c r="ID231" s="72">
        <f t="shared" si="226"/>
        <v>-2.094395102</v>
      </c>
      <c r="IE231" s="73">
        <f t="shared" si="227"/>
        <v>1</v>
      </c>
      <c r="IF231" s="73">
        <f t="shared" si="228"/>
        <v>1.162789463</v>
      </c>
      <c r="IG231" s="74">
        <f t="shared" si="229"/>
        <v>1.162789463</v>
      </c>
      <c r="IH231" s="75">
        <f t="shared" si="230"/>
        <v>-0.5813947316</v>
      </c>
      <c r="II231" s="75">
        <f t="shared" si="231"/>
        <v>-1.007005214</v>
      </c>
      <c r="IJ231" s="75">
        <f t="shared" si="232"/>
        <v>-2.094395102</v>
      </c>
      <c r="IK231" s="75">
        <f t="shared" si="233"/>
        <v>1.162789463</v>
      </c>
    </row>
    <row r="232" ht="12.75" customHeight="1">
      <c r="A232" s="80">
        <f>'Cubic Input'!P236</f>
        <v>0.1421007032</v>
      </c>
      <c r="B232" s="80">
        <f>'Cubic Input'!Q236</f>
        <v>-0.225329829</v>
      </c>
      <c r="C232" s="80">
        <f>'Cubic Input'!R236</f>
        <v>0.889443021</v>
      </c>
      <c r="D232" s="80">
        <f>'Cubic Input'!S236</f>
        <v>0.06556038127</v>
      </c>
      <c r="E232" s="80">
        <f t="shared" ref="E232:H232" si="3882">0</f>
        <v>0</v>
      </c>
      <c r="F232" s="80">
        <f t="shared" si="3882"/>
        <v>0</v>
      </c>
      <c r="G232" s="80">
        <f t="shared" si="3882"/>
        <v>0</v>
      </c>
      <c r="H232" s="81">
        <f t="shared" si="3882"/>
        <v>0</v>
      </c>
      <c r="I232" s="65">
        <f>'Cubic Input'!M236</f>
        <v>-0.06604381517</v>
      </c>
      <c r="J232" s="66">
        <f t="shared" si="27"/>
        <v>-0.07232389147</v>
      </c>
      <c r="K232" s="66">
        <f t="shared" si="28"/>
        <v>0.8290145635</v>
      </c>
      <c r="L232" s="67">
        <f t="shared" si="29"/>
        <v>-0.07232389147</v>
      </c>
      <c r="M232" s="67">
        <f t="shared" si="30"/>
        <v>0</v>
      </c>
      <c r="N232" s="68">
        <f t="shared" si="31"/>
        <v>0.8290145635</v>
      </c>
      <c r="O232" s="68">
        <f t="shared" si="32"/>
        <v>-2.385769123</v>
      </c>
      <c r="P232" s="69">
        <f t="shared" si="33"/>
        <v>0.8290145635</v>
      </c>
      <c r="Q232" s="69">
        <f t="shared" si="34"/>
        <v>2.385769123</v>
      </c>
      <c r="R232" s="70">
        <f t="shared" ref="R232:U232" si="3883">ATAN2(A232,E232)</f>
        <v>0</v>
      </c>
      <c r="S232" s="70">
        <f t="shared" si="3883"/>
        <v>3.141592654</v>
      </c>
      <c r="T232" s="70">
        <f t="shared" si="3883"/>
        <v>0</v>
      </c>
      <c r="U232" s="70">
        <f t="shared" si="3883"/>
        <v>0</v>
      </c>
      <c r="V232" s="70">
        <f t="shared" ref="V232:Y232" si="3884">SQRT(POWER(A232,2)+POWER(E232,2))</f>
        <v>0.1421007032</v>
      </c>
      <c r="W232" s="70">
        <f t="shared" si="3884"/>
        <v>0.225329829</v>
      </c>
      <c r="X232" s="70">
        <f t="shared" si="3884"/>
        <v>0.889443021</v>
      </c>
      <c r="Y232" s="70">
        <f t="shared" si="3884"/>
        <v>0.06556038127</v>
      </c>
      <c r="Z232" s="71">
        <f t="shared" ref="Z232:AC232" si="3885">R232-$R232</f>
        <v>0</v>
      </c>
      <c r="AA232" s="71">
        <f t="shared" si="3885"/>
        <v>3.141592654</v>
      </c>
      <c r="AB232" s="71">
        <f t="shared" si="3885"/>
        <v>0</v>
      </c>
      <c r="AC232" s="71">
        <f t="shared" si="3885"/>
        <v>0</v>
      </c>
      <c r="AD232" s="71">
        <f t="shared" ref="AD232:AG232" si="3886">V232/$V232</f>
        <v>1</v>
      </c>
      <c r="AE232" s="71">
        <f t="shared" si="3886"/>
        <v>1.585705236</v>
      </c>
      <c r="AF232" s="71">
        <f t="shared" si="3886"/>
        <v>6.259244334</v>
      </c>
      <c r="AG232" s="71">
        <f t="shared" si="3886"/>
        <v>0.4613656359</v>
      </c>
      <c r="AH232" s="80">
        <f t="shared" ref="AH232:AK232" si="3887">AD232*COS(Z232)</f>
        <v>1</v>
      </c>
      <c r="AI232" s="80">
        <f t="shared" si="3887"/>
        <v>-1.585705236</v>
      </c>
      <c r="AJ232" s="80">
        <f t="shared" si="3887"/>
        <v>6.259244334</v>
      </c>
      <c r="AK232" s="80">
        <f t="shared" si="3887"/>
        <v>0.4613656359</v>
      </c>
      <c r="AL232" s="80">
        <f t="shared" ref="AL232:AO232" si="3888">AD232*SIN(Z232)</f>
        <v>0</v>
      </c>
      <c r="AM232" s="80">
        <f t="shared" si="3888"/>
        <v>0</v>
      </c>
      <c r="AN232" s="80">
        <f t="shared" si="3888"/>
        <v>0</v>
      </c>
      <c r="AO232" s="80">
        <f t="shared" si="3888"/>
        <v>0</v>
      </c>
      <c r="AP232" s="50">
        <f t="shared" si="41"/>
        <v>9.424777961</v>
      </c>
      <c r="AQ232" s="72">
        <f t="shared" si="42"/>
        <v>9.424777961</v>
      </c>
      <c r="AR232" s="72">
        <f t="shared" si="43"/>
        <v>3.141592654</v>
      </c>
      <c r="AS232" s="72">
        <f t="shared" si="44"/>
        <v>3.141592654</v>
      </c>
      <c r="AT232" s="73">
        <f t="shared" si="45"/>
        <v>3.987194122</v>
      </c>
      <c r="AU232" s="74">
        <f t="shared" si="46"/>
        <v>3.987194122</v>
      </c>
      <c r="AV232" s="75">
        <f t="shared" si="47"/>
        <v>7.974388244</v>
      </c>
      <c r="AW232" s="75">
        <f t="shared" si="48"/>
        <v>0</v>
      </c>
      <c r="AX232" s="75">
        <f t="shared" si="49"/>
        <v>0</v>
      </c>
      <c r="AY232" s="75">
        <f t="shared" si="50"/>
        <v>7.974388244</v>
      </c>
      <c r="AZ232" s="50">
        <f t="shared" ref="AZ232:BA232" si="3889">AZ$1*AA232</f>
        <v>3.141592654</v>
      </c>
      <c r="BA232" s="50">
        <f t="shared" si="3889"/>
        <v>0</v>
      </c>
      <c r="BB232" s="72">
        <f t="shared" si="52"/>
        <v>3.141592654</v>
      </c>
      <c r="BC232" s="72">
        <f t="shared" si="53"/>
        <v>3.141592654</v>
      </c>
      <c r="BD232" s="72">
        <f t="shared" si="54"/>
        <v>3.141592654</v>
      </c>
      <c r="BE232" s="73">
        <f t="shared" ref="BE232:BF232" si="3890">POWER(AE232,BE$1)</f>
        <v>1.585705236</v>
      </c>
      <c r="BF232" s="73">
        <f t="shared" si="3890"/>
        <v>6.259244334</v>
      </c>
      <c r="BG232" s="74">
        <f t="shared" si="56"/>
        <v>9.925316511</v>
      </c>
      <c r="BH232" s="75">
        <f t="shared" si="57"/>
        <v>-89.3278486</v>
      </c>
      <c r="BI232" s="75">
        <f t="shared" si="58"/>
        <v>0</v>
      </c>
      <c r="BJ232" s="75">
        <f t="shared" si="59"/>
        <v>3.141592654</v>
      </c>
      <c r="BK232" s="75">
        <f t="shared" si="60"/>
        <v>89.3278486</v>
      </c>
      <c r="BL232" s="50">
        <f t="shared" si="61"/>
        <v>0</v>
      </c>
      <c r="BM232" s="72">
        <f t="shared" si="62"/>
        <v>0</v>
      </c>
      <c r="BN232" s="72">
        <f t="shared" si="63"/>
        <v>0</v>
      </c>
      <c r="BO232" s="72">
        <f t="shared" si="64"/>
        <v>0</v>
      </c>
      <c r="BP232" s="73">
        <f t="shared" si="65"/>
        <v>0.4613656359</v>
      </c>
      <c r="BQ232" s="74">
        <f t="shared" si="66"/>
        <v>0.4613656359</v>
      </c>
      <c r="BR232" s="75">
        <f t="shared" si="67"/>
        <v>-12.45687217</v>
      </c>
      <c r="BS232" s="75">
        <f t="shared" si="68"/>
        <v>0</v>
      </c>
      <c r="BT232" s="75">
        <f t="shared" si="69"/>
        <v>3.141592654</v>
      </c>
      <c r="BU232" s="75">
        <f t="shared" si="70"/>
        <v>12.45687217</v>
      </c>
      <c r="BV232" s="76">
        <f t="shared" ref="BV232:BW232" si="3891">AV232+BH232+BR232</f>
        <v>-93.81033253</v>
      </c>
      <c r="BW232" s="76">
        <f t="shared" si="3891"/>
        <v>0</v>
      </c>
      <c r="BX232" s="76">
        <f t="shared" si="72"/>
        <v>3.141592654</v>
      </c>
      <c r="BY232" s="77">
        <f t="shared" si="73"/>
        <v>93.81033253</v>
      </c>
      <c r="BZ232" s="50">
        <f t="shared" ref="BZ232:CA232" si="3892">BZ$1*AA232</f>
        <v>6.283185307</v>
      </c>
      <c r="CA232" s="50">
        <f t="shared" si="3892"/>
        <v>0</v>
      </c>
      <c r="CB232" s="72">
        <f t="shared" si="75"/>
        <v>6.283185307</v>
      </c>
      <c r="CC232" s="72">
        <f t="shared" si="76"/>
        <v>0</v>
      </c>
      <c r="CD232" s="72">
        <f t="shared" si="77"/>
        <v>0</v>
      </c>
      <c r="CE232" s="73">
        <f t="shared" ref="CE232:CF232" si="3893">POWER(AE232,CE$1)</f>
        <v>2.514461094</v>
      </c>
      <c r="CF232" s="73">
        <f t="shared" si="3893"/>
        <v>39.17813963</v>
      </c>
      <c r="CG232" s="74">
        <f t="shared" si="79"/>
        <v>98.51190785</v>
      </c>
      <c r="CH232" s="75">
        <f t="shared" si="80"/>
        <v>-98.51190785</v>
      </c>
      <c r="CI232" s="75">
        <f t="shared" si="81"/>
        <v>0</v>
      </c>
      <c r="CJ232" s="75">
        <f t="shared" si="82"/>
        <v>3.141592654</v>
      </c>
      <c r="CK232" s="75">
        <f t="shared" si="83"/>
        <v>98.51190785</v>
      </c>
      <c r="CL232" s="50">
        <f t="shared" si="84"/>
        <v>0</v>
      </c>
      <c r="CM232" s="72">
        <f t="shared" si="85"/>
        <v>0</v>
      </c>
      <c r="CN232" s="72">
        <f t="shared" si="86"/>
        <v>0</v>
      </c>
      <c r="CO232" s="72">
        <f t="shared" si="87"/>
        <v>0</v>
      </c>
      <c r="CP232" s="73">
        <f t="shared" si="88"/>
        <v>245.2255485</v>
      </c>
      <c r="CQ232" s="74">
        <f t="shared" si="89"/>
        <v>245.2255485</v>
      </c>
      <c r="CR232" s="75">
        <f t="shared" si="90"/>
        <v>980.902194</v>
      </c>
      <c r="CS232" s="75">
        <f t="shared" si="91"/>
        <v>0</v>
      </c>
      <c r="CT232" s="75">
        <f t="shared" si="92"/>
        <v>0</v>
      </c>
      <c r="CU232" s="75">
        <f t="shared" si="93"/>
        <v>980.902194</v>
      </c>
      <c r="CV232" s="50">
        <f t="shared" si="94"/>
        <v>9.424777961</v>
      </c>
      <c r="CW232" s="50">
        <f t="shared" si="95"/>
        <v>0</v>
      </c>
      <c r="CX232" s="72">
        <f t="shared" si="96"/>
        <v>9.424777961</v>
      </c>
      <c r="CY232" s="72">
        <f t="shared" si="97"/>
        <v>3.141592654</v>
      </c>
      <c r="CZ232" s="72">
        <f t="shared" si="98"/>
        <v>3.141592654</v>
      </c>
      <c r="DA232" s="73">
        <f t="shared" si="99"/>
        <v>3.987194122</v>
      </c>
      <c r="DB232" s="73">
        <f t="shared" si="100"/>
        <v>0.4613656359</v>
      </c>
      <c r="DC232" s="74">
        <f t="shared" si="101"/>
        <v>1.839554352</v>
      </c>
      <c r="DD232" s="75">
        <f t="shared" si="102"/>
        <v>-7.358217406</v>
      </c>
      <c r="DE232" s="75">
        <f t="shared" si="103"/>
        <v>0</v>
      </c>
      <c r="DF232" s="75">
        <f t="shared" si="104"/>
        <v>3.141592654</v>
      </c>
      <c r="DG232" s="75">
        <f t="shared" si="105"/>
        <v>7.358217406</v>
      </c>
      <c r="DH232" s="50">
        <f t="shared" ref="DH232:DJ232" si="3894">DH$1*AA232</f>
        <v>3.141592654</v>
      </c>
      <c r="DI232" s="50">
        <f t="shared" si="3894"/>
        <v>0</v>
      </c>
      <c r="DJ232" s="50">
        <f t="shared" si="3894"/>
        <v>0</v>
      </c>
      <c r="DK232" s="72">
        <f t="shared" si="107"/>
        <v>3.141592654</v>
      </c>
      <c r="DL232" s="72">
        <f t="shared" si="108"/>
        <v>3.141592654</v>
      </c>
      <c r="DM232" s="72">
        <f t="shared" si="109"/>
        <v>3.141592654</v>
      </c>
      <c r="DN232" s="73">
        <f t="shared" ref="DN232:DP232" si="3895">POWER(AE232,DN$1)</f>
        <v>1.585705236</v>
      </c>
      <c r="DO232" s="73">
        <f t="shared" si="3895"/>
        <v>6.259244334</v>
      </c>
      <c r="DP232" s="73">
        <f t="shared" si="3895"/>
        <v>0.4613656359</v>
      </c>
      <c r="DQ232" s="74">
        <f t="shared" si="111"/>
        <v>4.579199964</v>
      </c>
      <c r="DR232" s="75">
        <f t="shared" si="112"/>
        <v>82.42559935</v>
      </c>
      <c r="DS232" s="75">
        <f t="shared" si="113"/>
        <v>0</v>
      </c>
      <c r="DT232" s="75">
        <f t="shared" si="114"/>
        <v>0</v>
      </c>
      <c r="DU232" s="75">
        <f t="shared" si="115"/>
        <v>82.42559935</v>
      </c>
      <c r="DV232" s="50">
        <f t="shared" si="116"/>
        <v>0</v>
      </c>
      <c r="DW232" s="72">
        <f t="shared" si="117"/>
        <v>0</v>
      </c>
      <c r="DX232" s="72">
        <f t="shared" si="118"/>
        <v>0</v>
      </c>
      <c r="DY232" s="72">
        <f t="shared" si="119"/>
        <v>0</v>
      </c>
      <c r="DZ232" s="73">
        <f t="shared" si="120"/>
        <v>0.21285825</v>
      </c>
      <c r="EA232" s="74">
        <f t="shared" si="121"/>
        <v>0.21285825</v>
      </c>
      <c r="EB232" s="75">
        <f t="shared" si="122"/>
        <v>5.74717275</v>
      </c>
      <c r="EC232" s="75">
        <f t="shared" si="123"/>
        <v>0</v>
      </c>
      <c r="ED232" s="75">
        <f t="shared" si="124"/>
        <v>0</v>
      </c>
      <c r="EE232" s="75">
        <f t="shared" si="125"/>
        <v>5.74717275</v>
      </c>
      <c r="EF232" s="76">
        <f t="shared" ref="EF232:EG232" si="3896">CH232+CR232+DD232+DR232+EB232</f>
        <v>963.2048408</v>
      </c>
      <c r="EG232" s="76">
        <f t="shared" si="3896"/>
        <v>0</v>
      </c>
      <c r="EH232" s="76">
        <f t="shared" si="127"/>
        <v>0</v>
      </c>
      <c r="EI232" s="77">
        <f t="shared" si="128"/>
        <v>963.2048408</v>
      </c>
      <c r="EJ232" s="50">
        <f t="shared" si="129"/>
        <v>0</v>
      </c>
      <c r="EK232" s="72">
        <f t="shared" si="130"/>
        <v>0</v>
      </c>
      <c r="EL232" s="72">
        <f t="shared" si="131"/>
        <v>0</v>
      </c>
      <c r="EM232" s="72">
        <f t="shared" si="132"/>
        <v>0</v>
      </c>
      <c r="EN232" s="73">
        <f t="shared" si="133"/>
        <v>31.03554157</v>
      </c>
      <c r="EO232" s="74">
        <f t="shared" si="134"/>
        <v>31.03554157</v>
      </c>
      <c r="EP232" s="75">
        <f t="shared" si="135"/>
        <v>161.2654045</v>
      </c>
      <c r="EQ232" s="75">
        <f t="shared" si="136"/>
        <v>0</v>
      </c>
      <c r="ER232" s="75">
        <f t="shared" si="137"/>
        <v>0</v>
      </c>
      <c r="ES232" s="75">
        <f t="shared" si="138"/>
        <v>161.2654045</v>
      </c>
      <c r="ET232" s="76">
        <f t="shared" ref="ET232:EU232" si="3897">BV232+EP232</f>
        <v>67.45507202</v>
      </c>
      <c r="EU232" s="76">
        <f t="shared" si="3897"/>
        <v>0</v>
      </c>
      <c r="EV232" s="76">
        <f t="shared" si="140"/>
        <v>0</v>
      </c>
      <c r="EW232" s="77">
        <f t="shared" si="141"/>
        <v>67.45507202</v>
      </c>
      <c r="EX232" s="50">
        <f t="shared" si="142"/>
        <v>0</v>
      </c>
      <c r="EY232" s="72">
        <f t="shared" si="143"/>
        <v>0</v>
      </c>
      <c r="EZ232" s="72">
        <f t="shared" si="144"/>
        <v>0</v>
      </c>
      <c r="FA232" s="72">
        <f t="shared" si="145"/>
        <v>0</v>
      </c>
      <c r="FB232" s="73">
        <f t="shared" si="146"/>
        <v>4.070722867</v>
      </c>
      <c r="FC232" s="74">
        <f t="shared" si="147"/>
        <v>4.070722867</v>
      </c>
      <c r="FD232" s="75">
        <f t="shared" si="148"/>
        <v>1.076978293</v>
      </c>
      <c r="FE232" s="75">
        <f t="shared" si="149"/>
        <v>0</v>
      </c>
      <c r="FF232" s="75">
        <f t="shared" si="150"/>
        <v>0</v>
      </c>
      <c r="FG232" s="75">
        <f t="shared" si="151"/>
        <v>1.076978293</v>
      </c>
      <c r="FH232" s="50">
        <f t="shared" si="152"/>
        <v>6.283185307</v>
      </c>
      <c r="FI232" s="72">
        <f t="shared" si="153"/>
        <v>6.283185307</v>
      </c>
      <c r="FJ232" s="72">
        <f t="shared" si="154"/>
        <v>0</v>
      </c>
      <c r="FK232" s="72">
        <f t="shared" si="155"/>
        <v>0</v>
      </c>
      <c r="FL232" s="73">
        <f t="shared" si="156"/>
        <v>2.514461094</v>
      </c>
      <c r="FM232" s="74">
        <f t="shared" si="157"/>
        <v>2.514461094</v>
      </c>
      <c r="FN232" s="75">
        <f t="shared" si="158"/>
        <v>-2.514461094</v>
      </c>
      <c r="FO232" s="75">
        <f t="shared" si="159"/>
        <v>0</v>
      </c>
      <c r="FP232" s="75">
        <f t="shared" si="160"/>
        <v>3.141592654</v>
      </c>
      <c r="FQ232" s="75">
        <f t="shared" si="161"/>
        <v>2.514461094</v>
      </c>
      <c r="FR232" s="76">
        <f t="shared" si="162"/>
        <v>16.26327191</v>
      </c>
      <c r="FS232" s="76">
        <f t="shared" si="163"/>
        <v>0</v>
      </c>
      <c r="FT232" s="76">
        <f t="shared" si="164"/>
        <v>0</v>
      </c>
      <c r="FU232" s="77">
        <f t="shared" si="165"/>
        <v>16.26327191</v>
      </c>
      <c r="FV232" s="50">
        <f t="shared" si="166"/>
        <v>0</v>
      </c>
      <c r="FW232" s="50">
        <f t="shared" si="167"/>
        <v>0</v>
      </c>
      <c r="FX232" s="72">
        <f t="shared" si="168"/>
        <v>0</v>
      </c>
      <c r="FY232" s="72">
        <f t="shared" si="169"/>
        <v>0</v>
      </c>
      <c r="FZ232" s="72">
        <f t="shared" si="170"/>
        <v>0</v>
      </c>
      <c r="GA232" s="73">
        <f t="shared" si="171"/>
        <v>16.26327191</v>
      </c>
      <c r="GB232" s="73">
        <f t="shared" si="172"/>
        <v>0.9285238209</v>
      </c>
      <c r="GC232" s="74">
        <f t="shared" si="173"/>
        <v>15.10083537</v>
      </c>
      <c r="GD232" s="75">
        <f t="shared" si="174"/>
        <v>1.677870597</v>
      </c>
      <c r="GE232" s="75">
        <f t="shared" si="175"/>
        <v>0</v>
      </c>
      <c r="GF232" s="75">
        <f t="shared" si="176"/>
        <v>0</v>
      </c>
      <c r="GG232" s="75">
        <f t="shared" si="177"/>
        <v>1.677870597</v>
      </c>
      <c r="GH232" s="78">
        <f t="shared" si="178"/>
        <v>-0.5</v>
      </c>
      <c r="GI232" s="78">
        <f t="shared" si="179"/>
        <v>-0.8660254038</v>
      </c>
      <c r="GJ232" s="78">
        <f t="shared" si="180"/>
        <v>-2.094395102</v>
      </c>
      <c r="GK232" s="78">
        <f t="shared" si="181"/>
        <v>1</v>
      </c>
      <c r="GL232" s="79">
        <f t="shared" si="182"/>
        <v>-0.5</v>
      </c>
      <c r="GM232" s="79">
        <f t="shared" si="183"/>
        <v>0.8660254038</v>
      </c>
      <c r="GN232" s="79">
        <f t="shared" si="184"/>
        <v>2.094395102</v>
      </c>
      <c r="GO232" s="79">
        <f t="shared" si="185"/>
        <v>1</v>
      </c>
      <c r="GP232" s="50">
        <f t="shared" si="186"/>
        <v>-2.094395102</v>
      </c>
      <c r="GQ232" s="50">
        <f t="shared" si="187"/>
        <v>0</v>
      </c>
      <c r="GR232" s="72">
        <f t="shared" si="188"/>
        <v>-2.094395102</v>
      </c>
      <c r="GS232" s="72">
        <f t="shared" si="189"/>
        <v>-2.094395102</v>
      </c>
      <c r="GT232" s="72">
        <f t="shared" si="190"/>
        <v>-2.094395102</v>
      </c>
      <c r="GU232" s="73">
        <f t="shared" si="191"/>
        <v>1</v>
      </c>
      <c r="GV232" s="73">
        <f t="shared" si="192"/>
        <v>1.076978293</v>
      </c>
      <c r="GW232" s="74">
        <f t="shared" si="193"/>
        <v>1.076978293</v>
      </c>
      <c r="GX232" s="75">
        <f t="shared" si="194"/>
        <v>-0.5384891467</v>
      </c>
      <c r="GY232" s="75">
        <f t="shared" si="195"/>
        <v>-0.9326905614</v>
      </c>
      <c r="GZ232" s="75">
        <f t="shared" si="196"/>
        <v>-2.094395102</v>
      </c>
      <c r="HA232" s="75">
        <f t="shared" si="197"/>
        <v>1.076978293</v>
      </c>
      <c r="HB232" s="50">
        <f t="shared" si="198"/>
        <v>2.094395102</v>
      </c>
      <c r="HC232" s="50">
        <f t="shared" si="199"/>
        <v>0</v>
      </c>
      <c r="HD232" s="72">
        <f t="shared" si="200"/>
        <v>2.094395102</v>
      </c>
      <c r="HE232" s="72">
        <f t="shared" si="201"/>
        <v>2.094395102</v>
      </c>
      <c r="HF232" s="72">
        <f t="shared" si="202"/>
        <v>2.094395102</v>
      </c>
      <c r="HG232" s="73">
        <f t="shared" si="203"/>
        <v>1</v>
      </c>
      <c r="HH232" s="73">
        <f t="shared" si="204"/>
        <v>1.677870597</v>
      </c>
      <c r="HI232" s="74">
        <f t="shared" si="205"/>
        <v>1.677870597</v>
      </c>
      <c r="HJ232" s="75">
        <f t="shared" si="206"/>
        <v>-0.8389352984</v>
      </c>
      <c r="HK232" s="75">
        <f t="shared" si="207"/>
        <v>1.453078561</v>
      </c>
      <c r="HL232" s="75">
        <f t="shared" si="208"/>
        <v>2.094395102</v>
      </c>
      <c r="HM232" s="75">
        <f t="shared" si="209"/>
        <v>1.677870597</v>
      </c>
      <c r="HN232" s="50">
        <f t="shared" si="210"/>
        <v>2.094395102</v>
      </c>
      <c r="HO232" s="50">
        <f t="shared" si="211"/>
        <v>0</v>
      </c>
      <c r="HP232" s="72">
        <f t="shared" si="212"/>
        <v>2.094395102</v>
      </c>
      <c r="HQ232" s="72">
        <f t="shared" si="213"/>
        <v>2.094395102</v>
      </c>
      <c r="HR232" s="72">
        <f t="shared" si="214"/>
        <v>2.094395102</v>
      </c>
      <c r="HS232" s="73">
        <f t="shared" si="215"/>
        <v>1</v>
      </c>
      <c r="HT232" s="73">
        <f t="shared" si="216"/>
        <v>1.076978293</v>
      </c>
      <c r="HU232" s="74">
        <f t="shared" si="217"/>
        <v>1.076978293</v>
      </c>
      <c r="HV232" s="75">
        <f t="shared" si="218"/>
        <v>-0.5384891467</v>
      </c>
      <c r="HW232" s="75">
        <f t="shared" si="219"/>
        <v>0.9326905614</v>
      </c>
      <c r="HX232" s="75">
        <f t="shared" si="220"/>
        <v>2.094395102</v>
      </c>
      <c r="HY232" s="75">
        <f t="shared" si="221"/>
        <v>1.076978293</v>
      </c>
      <c r="HZ232" s="50">
        <f t="shared" si="222"/>
        <v>-2.094395102</v>
      </c>
      <c r="IA232" s="50">
        <f t="shared" si="223"/>
        <v>0</v>
      </c>
      <c r="IB232" s="72">
        <f t="shared" si="224"/>
        <v>-2.094395102</v>
      </c>
      <c r="IC232" s="72">
        <f t="shared" si="225"/>
        <v>-2.094395102</v>
      </c>
      <c r="ID232" s="72">
        <f t="shared" si="226"/>
        <v>-2.094395102</v>
      </c>
      <c r="IE232" s="73">
        <f t="shared" si="227"/>
        <v>1</v>
      </c>
      <c r="IF232" s="73">
        <f t="shared" si="228"/>
        <v>1.677870597</v>
      </c>
      <c r="IG232" s="74">
        <f t="shared" si="229"/>
        <v>1.677870597</v>
      </c>
      <c r="IH232" s="75">
        <f t="shared" si="230"/>
        <v>-0.8389352984</v>
      </c>
      <c r="II232" s="75">
        <f t="shared" si="231"/>
        <v>-1.453078561</v>
      </c>
      <c r="IJ232" s="75">
        <f t="shared" si="232"/>
        <v>-2.094395102</v>
      </c>
      <c r="IK232" s="75">
        <f t="shared" si="233"/>
        <v>1.677870597</v>
      </c>
    </row>
    <row r="233" ht="12.75" customHeight="1">
      <c r="A233" s="80">
        <f>'Cubic Input'!P237</f>
        <v>0.1421007032</v>
      </c>
      <c r="B233" s="80">
        <f>'Cubic Input'!Q237</f>
        <v>-0.08672268879</v>
      </c>
      <c r="C233" s="80">
        <f>'Cubic Input'!R237</f>
        <v>0.8671308208</v>
      </c>
      <c r="D233" s="80">
        <f>'Cubic Input'!S237</f>
        <v>0.005004723554</v>
      </c>
      <c r="E233" s="80">
        <f t="shared" ref="E233:H233" si="3898">0</f>
        <v>0</v>
      </c>
      <c r="F233" s="80">
        <f t="shared" si="3898"/>
        <v>0</v>
      </c>
      <c r="G233" s="80">
        <f t="shared" si="3898"/>
        <v>0</v>
      </c>
      <c r="H233" s="81">
        <f t="shared" si="3898"/>
        <v>0</v>
      </c>
      <c r="I233" s="65">
        <f>'Cubic Input'!M237</f>
        <v>-0.0129696811</v>
      </c>
      <c r="J233" s="66">
        <f t="shared" si="27"/>
        <v>-0.005768230908</v>
      </c>
      <c r="K233" s="66">
        <f t="shared" si="28"/>
        <v>0.3080292937</v>
      </c>
      <c r="L233" s="67">
        <f t="shared" si="29"/>
        <v>-0.005768230908</v>
      </c>
      <c r="M233" s="67">
        <f t="shared" si="30"/>
        <v>0</v>
      </c>
      <c r="N233" s="68">
        <f t="shared" si="31"/>
        <v>0.3080292937</v>
      </c>
      <c r="O233" s="68">
        <f t="shared" si="32"/>
        <v>-2.45171349</v>
      </c>
      <c r="P233" s="69">
        <f t="shared" si="33"/>
        <v>0.3080292937</v>
      </c>
      <c r="Q233" s="69">
        <f t="shared" si="34"/>
        <v>2.45171349</v>
      </c>
      <c r="R233" s="70">
        <f t="shared" ref="R233:U233" si="3899">ATAN2(A233,E233)</f>
        <v>0</v>
      </c>
      <c r="S233" s="70">
        <f t="shared" si="3899"/>
        <v>3.141592654</v>
      </c>
      <c r="T233" s="70">
        <f t="shared" si="3899"/>
        <v>0</v>
      </c>
      <c r="U233" s="70">
        <f t="shared" si="3899"/>
        <v>0</v>
      </c>
      <c r="V233" s="70">
        <f t="shared" ref="V233:Y233" si="3900">SQRT(POWER(A233,2)+POWER(E233,2))</f>
        <v>0.1421007032</v>
      </c>
      <c r="W233" s="70">
        <f t="shared" si="3900"/>
        <v>0.08672268879</v>
      </c>
      <c r="X233" s="70">
        <f t="shared" si="3900"/>
        <v>0.8671308208</v>
      </c>
      <c r="Y233" s="70">
        <f t="shared" si="3900"/>
        <v>0.005004723554</v>
      </c>
      <c r="Z233" s="71">
        <f t="shared" ref="Z233:AC233" si="3901">R233-$R233</f>
        <v>0</v>
      </c>
      <c r="AA233" s="71">
        <f t="shared" si="3901"/>
        <v>3.141592654</v>
      </c>
      <c r="AB233" s="71">
        <f t="shared" si="3901"/>
        <v>0</v>
      </c>
      <c r="AC233" s="71">
        <f t="shared" si="3901"/>
        <v>0</v>
      </c>
      <c r="AD233" s="71">
        <f t="shared" ref="AD233:AG233" si="3902">V233/$V233</f>
        <v>1</v>
      </c>
      <c r="AE233" s="71">
        <f t="shared" si="3902"/>
        <v>0.6102903565</v>
      </c>
      <c r="AF233" s="71">
        <f t="shared" si="3902"/>
        <v>6.102227516</v>
      </c>
      <c r="AG233" s="71">
        <f t="shared" si="3902"/>
        <v>0.03521955517</v>
      </c>
      <c r="AH233" s="80">
        <f t="shared" ref="AH233:AK233" si="3903">AD233*COS(Z233)</f>
        <v>1</v>
      </c>
      <c r="AI233" s="80">
        <f t="shared" si="3903"/>
        <v>-0.6102903565</v>
      </c>
      <c r="AJ233" s="80">
        <f t="shared" si="3903"/>
        <v>6.102227516</v>
      </c>
      <c r="AK233" s="80">
        <f t="shared" si="3903"/>
        <v>0.03521955517</v>
      </c>
      <c r="AL233" s="80">
        <f t="shared" ref="AL233:AO233" si="3904">AD233*SIN(Z233)</f>
        <v>0</v>
      </c>
      <c r="AM233" s="80">
        <f t="shared" si="3904"/>
        <v>0</v>
      </c>
      <c r="AN233" s="80">
        <f t="shared" si="3904"/>
        <v>0</v>
      </c>
      <c r="AO233" s="80">
        <f t="shared" si="3904"/>
        <v>0</v>
      </c>
      <c r="AP233" s="50">
        <f t="shared" si="41"/>
        <v>9.424777961</v>
      </c>
      <c r="AQ233" s="72">
        <f t="shared" si="42"/>
        <v>9.424777961</v>
      </c>
      <c r="AR233" s="72">
        <f t="shared" si="43"/>
        <v>3.141592654</v>
      </c>
      <c r="AS233" s="72">
        <f t="shared" si="44"/>
        <v>3.141592654</v>
      </c>
      <c r="AT233" s="73">
        <f t="shared" si="45"/>
        <v>0.2273052793</v>
      </c>
      <c r="AU233" s="74">
        <f t="shared" si="46"/>
        <v>0.2273052793</v>
      </c>
      <c r="AV233" s="75">
        <f t="shared" si="47"/>
        <v>0.4546105585</v>
      </c>
      <c r="AW233" s="75">
        <f t="shared" si="48"/>
        <v>0</v>
      </c>
      <c r="AX233" s="75">
        <f t="shared" si="49"/>
        <v>0</v>
      </c>
      <c r="AY233" s="75">
        <f t="shared" si="50"/>
        <v>0.4546105585</v>
      </c>
      <c r="AZ233" s="50">
        <f t="shared" ref="AZ233:BA233" si="3905">AZ$1*AA233</f>
        <v>3.141592654</v>
      </c>
      <c r="BA233" s="50">
        <f t="shared" si="3905"/>
        <v>0</v>
      </c>
      <c r="BB233" s="72">
        <f t="shared" si="52"/>
        <v>3.141592654</v>
      </c>
      <c r="BC233" s="72">
        <f t="shared" si="53"/>
        <v>3.141592654</v>
      </c>
      <c r="BD233" s="72">
        <f t="shared" si="54"/>
        <v>3.141592654</v>
      </c>
      <c r="BE233" s="73">
        <f t="shared" ref="BE233:BF233" si="3906">POWER(AE233,BE$1)</f>
        <v>0.6102903565</v>
      </c>
      <c r="BF233" s="73">
        <f t="shared" si="3906"/>
        <v>6.102227516</v>
      </c>
      <c r="BG233" s="74">
        <f t="shared" si="56"/>
        <v>3.724130606</v>
      </c>
      <c r="BH233" s="75">
        <f t="shared" si="57"/>
        <v>-33.51717546</v>
      </c>
      <c r="BI233" s="75">
        <f t="shared" si="58"/>
        <v>0</v>
      </c>
      <c r="BJ233" s="75">
        <f t="shared" si="59"/>
        <v>3.141592654</v>
      </c>
      <c r="BK233" s="75">
        <f t="shared" si="60"/>
        <v>33.51717546</v>
      </c>
      <c r="BL233" s="50">
        <f t="shared" si="61"/>
        <v>0</v>
      </c>
      <c r="BM233" s="72">
        <f t="shared" si="62"/>
        <v>0</v>
      </c>
      <c r="BN233" s="72">
        <f t="shared" si="63"/>
        <v>0</v>
      </c>
      <c r="BO233" s="72">
        <f t="shared" si="64"/>
        <v>0</v>
      </c>
      <c r="BP233" s="73">
        <f t="shared" si="65"/>
        <v>0.03521955517</v>
      </c>
      <c r="BQ233" s="74">
        <f t="shared" si="66"/>
        <v>0.03521955517</v>
      </c>
      <c r="BR233" s="75">
        <f t="shared" si="67"/>
        <v>-0.9509279896</v>
      </c>
      <c r="BS233" s="75">
        <f t="shared" si="68"/>
        <v>0</v>
      </c>
      <c r="BT233" s="75">
        <f t="shared" si="69"/>
        <v>3.141592654</v>
      </c>
      <c r="BU233" s="75">
        <f t="shared" si="70"/>
        <v>0.9509279896</v>
      </c>
      <c r="BV233" s="76">
        <f t="shared" ref="BV233:BW233" si="3907">AV233+BH233+BR233</f>
        <v>-34.01349289</v>
      </c>
      <c r="BW233" s="76">
        <f t="shared" si="3907"/>
        <v>0</v>
      </c>
      <c r="BX233" s="76">
        <f t="shared" si="72"/>
        <v>3.141592654</v>
      </c>
      <c r="BY233" s="77">
        <f t="shared" si="73"/>
        <v>34.01349289</v>
      </c>
      <c r="BZ233" s="50">
        <f t="shared" ref="BZ233:CA233" si="3908">BZ$1*AA233</f>
        <v>6.283185307</v>
      </c>
      <c r="CA233" s="50">
        <f t="shared" si="3908"/>
        <v>0</v>
      </c>
      <c r="CB233" s="72">
        <f t="shared" si="75"/>
        <v>6.283185307</v>
      </c>
      <c r="CC233" s="72">
        <f t="shared" si="76"/>
        <v>0</v>
      </c>
      <c r="CD233" s="72">
        <f t="shared" si="77"/>
        <v>0</v>
      </c>
      <c r="CE233" s="73">
        <f t="shared" ref="CE233:CF233" si="3909">POWER(AE233,CE$1)</f>
        <v>0.3724543192</v>
      </c>
      <c r="CF233" s="73">
        <f t="shared" si="3909"/>
        <v>37.23718066</v>
      </c>
      <c r="CG233" s="74">
        <f t="shared" si="79"/>
        <v>13.86914877</v>
      </c>
      <c r="CH233" s="75">
        <f t="shared" si="80"/>
        <v>-13.86914877</v>
      </c>
      <c r="CI233" s="75">
        <f t="shared" si="81"/>
        <v>0</v>
      </c>
      <c r="CJ233" s="75">
        <f t="shared" si="82"/>
        <v>3.141592654</v>
      </c>
      <c r="CK233" s="75">
        <f t="shared" si="83"/>
        <v>13.86914877</v>
      </c>
      <c r="CL233" s="50">
        <f t="shared" si="84"/>
        <v>0</v>
      </c>
      <c r="CM233" s="72">
        <f t="shared" si="85"/>
        <v>0</v>
      </c>
      <c r="CN233" s="72">
        <f t="shared" si="86"/>
        <v>0</v>
      </c>
      <c r="CO233" s="72">
        <f t="shared" si="87"/>
        <v>0</v>
      </c>
      <c r="CP233" s="73">
        <f t="shared" si="88"/>
        <v>227.2297484</v>
      </c>
      <c r="CQ233" s="74">
        <f t="shared" si="89"/>
        <v>227.2297484</v>
      </c>
      <c r="CR233" s="75">
        <f t="shared" si="90"/>
        <v>908.9189938</v>
      </c>
      <c r="CS233" s="75">
        <f t="shared" si="91"/>
        <v>0</v>
      </c>
      <c r="CT233" s="75">
        <f t="shared" si="92"/>
        <v>0</v>
      </c>
      <c r="CU233" s="75">
        <f t="shared" si="93"/>
        <v>908.9189938</v>
      </c>
      <c r="CV233" s="50">
        <f t="shared" si="94"/>
        <v>9.424777961</v>
      </c>
      <c r="CW233" s="50">
        <f t="shared" si="95"/>
        <v>0</v>
      </c>
      <c r="CX233" s="72">
        <f t="shared" si="96"/>
        <v>9.424777961</v>
      </c>
      <c r="CY233" s="72">
        <f t="shared" si="97"/>
        <v>3.141592654</v>
      </c>
      <c r="CZ233" s="72">
        <f t="shared" si="98"/>
        <v>3.141592654</v>
      </c>
      <c r="DA233" s="73">
        <f t="shared" si="99"/>
        <v>0.2273052793</v>
      </c>
      <c r="DB233" s="73">
        <f t="shared" si="100"/>
        <v>0.03521955517</v>
      </c>
      <c r="DC233" s="74">
        <f t="shared" si="101"/>
        <v>0.008005590823</v>
      </c>
      <c r="DD233" s="75">
        <f t="shared" si="102"/>
        <v>-0.03202236329</v>
      </c>
      <c r="DE233" s="75">
        <f t="shared" si="103"/>
        <v>0</v>
      </c>
      <c r="DF233" s="75">
        <f t="shared" si="104"/>
        <v>3.141592654</v>
      </c>
      <c r="DG233" s="75">
        <f t="shared" si="105"/>
        <v>0.03202236329</v>
      </c>
      <c r="DH233" s="50">
        <f t="shared" ref="DH233:DJ233" si="3910">DH$1*AA233</f>
        <v>3.141592654</v>
      </c>
      <c r="DI233" s="50">
        <f t="shared" si="3910"/>
        <v>0</v>
      </c>
      <c r="DJ233" s="50">
        <f t="shared" si="3910"/>
        <v>0</v>
      </c>
      <c r="DK233" s="72">
        <f t="shared" si="107"/>
        <v>3.141592654</v>
      </c>
      <c r="DL233" s="72">
        <f t="shared" si="108"/>
        <v>3.141592654</v>
      </c>
      <c r="DM233" s="72">
        <f t="shared" si="109"/>
        <v>3.141592654</v>
      </c>
      <c r="DN233" s="73">
        <f t="shared" ref="DN233:DP233" si="3911">POWER(AE233,DN$1)</f>
        <v>0.6102903565</v>
      </c>
      <c r="DO233" s="73">
        <f t="shared" si="3911"/>
        <v>6.102227516</v>
      </c>
      <c r="DP233" s="73">
        <f t="shared" si="3911"/>
        <v>0.03521955517</v>
      </c>
      <c r="DQ233" s="74">
        <f t="shared" si="111"/>
        <v>0.1311622233</v>
      </c>
      <c r="DR233" s="75">
        <f t="shared" si="112"/>
        <v>2.36092002</v>
      </c>
      <c r="DS233" s="75">
        <f t="shared" si="113"/>
        <v>0</v>
      </c>
      <c r="DT233" s="75">
        <f t="shared" si="114"/>
        <v>0</v>
      </c>
      <c r="DU233" s="75">
        <f t="shared" si="115"/>
        <v>2.36092002</v>
      </c>
      <c r="DV233" s="50">
        <f t="shared" si="116"/>
        <v>0</v>
      </c>
      <c r="DW233" s="72">
        <f t="shared" si="117"/>
        <v>0</v>
      </c>
      <c r="DX233" s="72">
        <f t="shared" si="118"/>
        <v>0</v>
      </c>
      <c r="DY233" s="72">
        <f t="shared" si="119"/>
        <v>0</v>
      </c>
      <c r="DZ233" s="73">
        <f t="shared" si="120"/>
        <v>0.001240417066</v>
      </c>
      <c r="EA233" s="74">
        <f t="shared" si="121"/>
        <v>0.001240417066</v>
      </c>
      <c r="EB233" s="75">
        <f t="shared" si="122"/>
        <v>0.03349126079</v>
      </c>
      <c r="EC233" s="75">
        <f t="shared" si="123"/>
        <v>0</v>
      </c>
      <c r="ED233" s="75">
        <f t="shared" si="124"/>
        <v>0</v>
      </c>
      <c r="EE233" s="75">
        <f t="shared" si="125"/>
        <v>0.03349126079</v>
      </c>
      <c r="EF233" s="76">
        <f t="shared" ref="EF233:EG233" si="3912">CH233+CR233+DD233+DR233+EB233</f>
        <v>897.4122339</v>
      </c>
      <c r="EG233" s="76">
        <f t="shared" si="3912"/>
        <v>0</v>
      </c>
      <c r="EH233" s="76">
        <f t="shared" si="127"/>
        <v>0</v>
      </c>
      <c r="EI233" s="77">
        <f t="shared" si="128"/>
        <v>897.4122339</v>
      </c>
      <c r="EJ233" s="50">
        <f t="shared" si="129"/>
        <v>0</v>
      </c>
      <c r="EK233" s="72">
        <f t="shared" si="130"/>
        <v>0</v>
      </c>
      <c r="EL233" s="72">
        <f t="shared" si="131"/>
        <v>0</v>
      </c>
      <c r="EM233" s="72">
        <f t="shared" si="132"/>
        <v>0</v>
      </c>
      <c r="EN233" s="73">
        <f t="shared" si="133"/>
        <v>29.95683952</v>
      </c>
      <c r="EO233" s="74">
        <f t="shared" si="134"/>
        <v>29.95683952</v>
      </c>
      <c r="EP233" s="75">
        <f t="shared" si="135"/>
        <v>155.6603042</v>
      </c>
      <c r="EQ233" s="75">
        <f t="shared" si="136"/>
        <v>0</v>
      </c>
      <c r="ER233" s="75">
        <f t="shared" si="137"/>
        <v>0</v>
      </c>
      <c r="ES233" s="75">
        <f t="shared" si="138"/>
        <v>155.6603042</v>
      </c>
      <c r="ET233" s="76">
        <f t="shared" ref="ET233:EU233" si="3913">BV233+EP233</f>
        <v>121.6468114</v>
      </c>
      <c r="EU233" s="76">
        <f t="shared" si="3913"/>
        <v>0</v>
      </c>
      <c r="EV233" s="76">
        <f t="shared" si="140"/>
        <v>0</v>
      </c>
      <c r="EW233" s="77">
        <f t="shared" si="141"/>
        <v>121.6468114</v>
      </c>
      <c r="EX233" s="50">
        <f t="shared" si="142"/>
        <v>0</v>
      </c>
      <c r="EY233" s="72">
        <f t="shared" si="143"/>
        <v>0</v>
      </c>
      <c r="EZ233" s="72">
        <f t="shared" si="144"/>
        <v>0</v>
      </c>
      <c r="FA233" s="72">
        <f t="shared" si="145"/>
        <v>0</v>
      </c>
      <c r="FB233" s="73">
        <f t="shared" si="146"/>
        <v>4.954884969</v>
      </c>
      <c r="FC233" s="74">
        <f t="shared" si="147"/>
        <v>4.954884969</v>
      </c>
      <c r="FD233" s="75">
        <f t="shared" si="148"/>
        <v>1.310898269</v>
      </c>
      <c r="FE233" s="75">
        <f t="shared" si="149"/>
        <v>0</v>
      </c>
      <c r="FF233" s="75">
        <f t="shared" si="150"/>
        <v>0</v>
      </c>
      <c r="FG233" s="75">
        <f t="shared" si="151"/>
        <v>1.310898269</v>
      </c>
      <c r="FH233" s="50">
        <f t="shared" si="152"/>
        <v>6.283185307</v>
      </c>
      <c r="FI233" s="72">
        <f t="shared" si="153"/>
        <v>6.283185307</v>
      </c>
      <c r="FJ233" s="72">
        <f t="shared" si="154"/>
        <v>0</v>
      </c>
      <c r="FK233" s="72">
        <f t="shared" si="155"/>
        <v>0</v>
      </c>
      <c r="FL233" s="73">
        <f t="shared" si="156"/>
        <v>0.3724543192</v>
      </c>
      <c r="FM233" s="74">
        <f t="shared" si="157"/>
        <v>0.3724543192</v>
      </c>
      <c r="FN233" s="75">
        <f t="shared" si="158"/>
        <v>-0.3724543192</v>
      </c>
      <c r="FO233" s="75">
        <f t="shared" si="159"/>
        <v>0</v>
      </c>
      <c r="FP233" s="75">
        <f t="shared" si="160"/>
        <v>3.141592654</v>
      </c>
      <c r="FQ233" s="75">
        <f t="shared" si="161"/>
        <v>0.3724543192</v>
      </c>
      <c r="FR233" s="76">
        <f t="shared" si="162"/>
        <v>17.93422823</v>
      </c>
      <c r="FS233" s="76">
        <f t="shared" si="163"/>
        <v>0</v>
      </c>
      <c r="FT233" s="76">
        <f t="shared" si="164"/>
        <v>0</v>
      </c>
      <c r="FU233" s="77">
        <f t="shared" si="165"/>
        <v>17.93422823</v>
      </c>
      <c r="FV233" s="50">
        <f t="shared" si="166"/>
        <v>0</v>
      </c>
      <c r="FW233" s="50">
        <f t="shared" si="167"/>
        <v>0</v>
      </c>
      <c r="FX233" s="72">
        <f t="shared" si="168"/>
        <v>0</v>
      </c>
      <c r="FY233" s="72">
        <f t="shared" si="169"/>
        <v>0</v>
      </c>
      <c r="FZ233" s="72">
        <f t="shared" si="170"/>
        <v>0</v>
      </c>
      <c r="GA233" s="73">
        <f t="shared" si="171"/>
        <v>17.93422823</v>
      </c>
      <c r="GB233" s="73">
        <f t="shared" si="172"/>
        <v>0.7628357012</v>
      </c>
      <c r="GC233" s="74">
        <f t="shared" si="173"/>
        <v>13.68086957</v>
      </c>
      <c r="GD233" s="75">
        <f t="shared" si="174"/>
        <v>1.520096618</v>
      </c>
      <c r="GE233" s="75">
        <f t="shared" si="175"/>
        <v>0</v>
      </c>
      <c r="GF233" s="75">
        <f t="shared" si="176"/>
        <v>0</v>
      </c>
      <c r="GG233" s="75">
        <f t="shared" si="177"/>
        <v>1.520096618</v>
      </c>
      <c r="GH233" s="78">
        <f t="shared" si="178"/>
        <v>-0.5</v>
      </c>
      <c r="GI233" s="78">
        <f t="shared" si="179"/>
        <v>-0.8660254038</v>
      </c>
      <c r="GJ233" s="78">
        <f t="shared" si="180"/>
        <v>-2.094395102</v>
      </c>
      <c r="GK233" s="78">
        <f t="shared" si="181"/>
        <v>1</v>
      </c>
      <c r="GL233" s="79">
        <f t="shared" si="182"/>
        <v>-0.5</v>
      </c>
      <c r="GM233" s="79">
        <f t="shared" si="183"/>
        <v>0.8660254038</v>
      </c>
      <c r="GN233" s="79">
        <f t="shared" si="184"/>
        <v>2.094395102</v>
      </c>
      <c r="GO233" s="79">
        <f t="shared" si="185"/>
        <v>1</v>
      </c>
      <c r="GP233" s="50">
        <f t="shared" si="186"/>
        <v>-2.094395102</v>
      </c>
      <c r="GQ233" s="50">
        <f t="shared" si="187"/>
        <v>0</v>
      </c>
      <c r="GR233" s="72">
        <f t="shared" si="188"/>
        <v>-2.094395102</v>
      </c>
      <c r="GS233" s="72">
        <f t="shared" si="189"/>
        <v>-2.094395102</v>
      </c>
      <c r="GT233" s="72">
        <f t="shared" si="190"/>
        <v>-2.094395102</v>
      </c>
      <c r="GU233" s="73">
        <f t="shared" si="191"/>
        <v>1</v>
      </c>
      <c r="GV233" s="73">
        <f t="shared" si="192"/>
        <v>1.310898269</v>
      </c>
      <c r="GW233" s="74">
        <f t="shared" si="193"/>
        <v>1.310898269</v>
      </c>
      <c r="GX233" s="75">
        <f t="shared" si="194"/>
        <v>-0.6554491344</v>
      </c>
      <c r="GY233" s="75">
        <f t="shared" si="195"/>
        <v>-1.135271203</v>
      </c>
      <c r="GZ233" s="75">
        <f t="shared" si="196"/>
        <v>-2.094395102</v>
      </c>
      <c r="HA233" s="75">
        <f t="shared" si="197"/>
        <v>1.310898269</v>
      </c>
      <c r="HB233" s="50">
        <f t="shared" si="198"/>
        <v>2.094395102</v>
      </c>
      <c r="HC233" s="50">
        <f t="shared" si="199"/>
        <v>0</v>
      </c>
      <c r="HD233" s="72">
        <f t="shared" si="200"/>
        <v>2.094395102</v>
      </c>
      <c r="HE233" s="72">
        <f t="shared" si="201"/>
        <v>2.094395102</v>
      </c>
      <c r="HF233" s="72">
        <f t="shared" si="202"/>
        <v>2.094395102</v>
      </c>
      <c r="HG233" s="73">
        <f t="shared" si="203"/>
        <v>1</v>
      </c>
      <c r="HH233" s="73">
        <f t="shared" si="204"/>
        <v>1.520096618</v>
      </c>
      <c r="HI233" s="74">
        <f t="shared" si="205"/>
        <v>1.520096618</v>
      </c>
      <c r="HJ233" s="75">
        <f t="shared" si="206"/>
        <v>-0.7600483092</v>
      </c>
      <c r="HK233" s="75">
        <f t="shared" si="207"/>
        <v>1.316442288</v>
      </c>
      <c r="HL233" s="75">
        <f t="shared" si="208"/>
        <v>2.094395102</v>
      </c>
      <c r="HM233" s="75">
        <f t="shared" si="209"/>
        <v>1.520096618</v>
      </c>
      <c r="HN233" s="50">
        <f t="shared" si="210"/>
        <v>2.094395102</v>
      </c>
      <c r="HO233" s="50">
        <f t="shared" si="211"/>
        <v>0</v>
      </c>
      <c r="HP233" s="72">
        <f t="shared" si="212"/>
        <v>2.094395102</v>
      </c>
      <c r="HQ233" s="72">
        <f t="shared" si="213"/>
        <v>2.094395102</v>
      </c>
      <c r="HR233" s="72">
        <f t="shared" si="214"/>
        <v>2.094395102</v>
      </c>
      <c r="HS233" s="73">
        <f t="shared" si="215"/>
        <v>1</v>
      </c>
      <c r="HT233" s="73">
        <f t="shared" si="216"/>
        <v>1.310898269</v>
      </c>
      <c r="HU233" s="74">
        <f t="shared" si="217"/>
        <v>1.310898269</v>
      </c>
      <c r="HV233" s="75">
        <f t="shared" si="218"/>
        <v>-0.6554491344</v>
      </c>
      <c r="HW233" s="75">
        <f t="shared" si="219"/>
        <v>1.135271203</v>
      </c>
      <c r="HX233" s="75">
        <f t="shared" si="220"/>
        <v>2.094395102</v>
      </c>
      <c r="HY233" s="75">
        <f t="shared" si="221"/>
        <v>1.310898269</v>
      </c>
      <c r="HZ233" s="50">
        <f t="shared" si="222"/>
        <v>-2.094395102</v>
      </c>
      <c r="IA233" s="50">
        <f t="shared" si="223"/>
        <v>0</v>
      </c>
      <c r="IB233" s="72">
        <f t="shared" si="224"/>
        <v>-2.094395102</v>
      </c>
      <c r="IC233" s="72">
        <f t="shared" si="225"/>
        <v>-2.094395102</v>
      </c>
      <c r="ID233" s="72">
        <f t="shared" si="226"/>
        <v>-2.094395102</v>
      </c>
      <c r="IE233" s="73">
        <f t="shared" si="227"/>
        <v>1</v>
      </c>
      <c r="IF233" s="73">
        <f t="shared" si="228"/>
        <v>1.520096618</v>
      </c>
      <c r="IG233" s="74">
        <f t="shared" si="229"/>
        <v>1.520096618</v>
      </c>
      <c r="IH233" s="75">
        <f t="shared" si="230"/>
        <v>-0.7600483092</v>
      </c>
      <c r="II233" s="75">
        <f t="shared" si="231"/>
        <v>-1.316442288</v>
      </c>
      <c r="IJ233" s="75">
        <f t="shared" si="232"/>
        <v>-2.094395102</v>
      </c>
      <c r="IK233" s="75">
        <f t="shared" si="233"/>
        <v>1.520096618</v>
      </c>
    </row>
    <row r="234" ht="12.75" customHeight="1">
      <c r="A234" s="80">
        <f>'Cubic Input'!P238</f>
        <v>0.1421007032</v>
      </c>
      <c r="B234" s="80">
        <f>'Cubic Input'!Q238</f>
        <v>-0.5888912871</v>
      </c>
      <c r="C234" s="80">
        <f>'Cubic Input'!R238</f>
        <v>0.8340737276</v>
      </c>
      <c r="D234" s="80">
        <f>'Cubic Input'!S238</f>
        <v>-0.0480584359</v>
      </c>
      <c r="E234" s="80">
        <f t="shared" ref="E234:H234" si="3914">0</f>
        <v>0</v>
      </c>
      <c r="F234" s="80">
        <f t="shared" si="3914"/>
        <v>0</v>
      </c>
      <c r="G234" s="80">
        <f t="shared" si="3914"/>
        <v>0</v>
      </c>
      <c r="H234" s="81">
        <f t="shared" si="3914"/>
        <v>0</v>
      </c>
      <c r="I234" s="65">
        <f>'Cubic Input'!M238</f>
        <v>0.05988286646</v>
      </c>
      <c r="J234" s="66">
        <f t="shared" si="27"/>
        <v>0.06013509192</v>
      </c>
      <c r="K234" s="66">
        <f t="shared" si="28"/>
        <v>2.042023844</v>
      </c>
      <c r="L234" s="67">
        <f t="shared" si="29"/>
        <v>0.06013509192</v>
      </c>
      <c r="M234" s="67">
        <f t="shared" si="30"/>
        <v>0</v>
      </c>
      <c r="N234" s="68">
        <f t="shared" si="31"/>
        <v>2.042023844</v>
      </c>
      <c r="O234" s="68">
        <f t="shared" si="32"/>
        <v>-1.205877315</v>
      </c>
      <c r="P234" s="69">
        <f t="shared" si="33"/>
        <v>2.042023844</v>
      </c>
      <c r="Q234" s="69">
        <f t="shared" si="34"/>
        <v>1.205877315</v>
      </c>
      <c r="R234" s="70">
        <f t="shared" ref="R234:U234" si="3915">ATAN2(A234,E234)</f>
        <v>0</v>
      </c>
      <c r="S234" s="70">
        <f t="shared" si="3915"/>
        <v>3.141592654</v>
      </c>
      <c r="T234" s="70">
        <f t="shared" si="3915"/>
        <v>0</v>
      </c>
      <c r="U234" s="70">
        <f t="shared" si="3915"/>
        <v>3.141592654</v>
      </c>
      <c r="V234" s="70">
        <f t="shared" ref="V234:Y234" si="3916">SQRT(POWER(A234,2)+POWER(E234,2))</f>
        <v>0.1421007032</v>
      </c>
      <c r="W234" s="70">
        <f t="shared" si="3916"/>
        <v>0.5888912871</v>
      </c>
      <c r="X234" s="70">
        <f t="shared" si="3916"/>
        <v>0.8340737276</v>
      </c>
      <c r="Y234" s="70">
        <f t="shared" si="3916"/>
        <v>0.0480584359</v>
      </c>
      <c r="Z234" s="71">
        <f t="shared" ref="Z234:AC234" si="3917">R234-$R234</f>
        <v>0</v>
      </c>
      <c r="AA234" s="71">
        <f t="shared" si="3917"/>
        <v>3.141592654</v>
      </c>
      <c r="AB234" s="71">
        <f t="shared" si="3917"/>
        <v>0</v>
      </c>
      <c r="AC234" s="71">
        <f t="shared" si="3917"/>
        <v>3.141592654</v>
      </c>
      <c r="AD234" s="71">
        <f t="shared" ref="AD234:AG234" si="3918">V234/$V234</f>
        <v>1</v>
      </c>
      <c r="AE234" s="71">
        <f t="shared" si="3918"/>
        <v>4.14418278</v>
      </c>
      <c r="AF234" s="71">
        <f t="shared" si="3918"/>
        <v>5.869596062</v>
      </c>
      <c r="AG234" s="71">
        <f t="shared" si="3918"/>
        <v>0.3381998459</v>
      </c>
      <c r="AH234" s="80">
        <f t="shared" ref="AH234:AK234" si="3919">AD234*COS(Z234)</f>
        <v>1</v>
      </c>
      <c r="AI234" s="80">
        <f t="shared" si="3919"/>
        <v>-4.14418278</v>
      </c>
      <c r="AJ234" s="80">
        <f t="shared" si="3919"/>
        <v>5.869596062</v>
      </c>
      <c r="AK234" s="80">
        <f t="shared" si="3919"/>
        <v>-0.3381998459</v>
      </c>
      <c r="AL234" s="80">
        <f t="shared" ref="AL234:AO234" si="3920">AD234*SIN(Z234)</f>
        <v>0</v>
      </c>
      <c r="AM234" s="80">
        <f t="shared" si="3920"/>
        <v>0</v>
      </c>
      <c r="AN234" s="80">
        <f t="shared" si="3920"/>
        <v>0</v>
      </c>
      <c r="AO234" s="80">
        <f t="shared" si="3920"/>
        <v>0</v>
      </c>
      <c r="AP234" s="50">
        <f t="shared" si="41"/>
        <v>9.424777961</v>
      </c>
      <c r="AQ234" s="72">
        <f t="shared" si="42"/>
        <v>9.424777961</v>
      </c>
      <c r="AR234" s="72">
        <f t="shared" si="43"/>
        <v>3.141592654</v>
      </c>
      <c r="AS234" s="72">
        <f t="shared" si="44"/>
        <v>3.141592654</v>
      </c>
      <c r="AT234" s="73">
        <f t="shared" si="45"/>
        <v>71.17323491</v>
      </c>
      <c r="AU234" s="74">
        <f t="shared" si="46"/>
        <v>71.17323491</v>
      </c>
      <c r="AV234" s="75">
        <f t="shared" si="47"/>
        <v>142.3464698</v>
      </c>
      <c r="AW234" s="75">
        <f t="shared" si="48"/>
        <v>0</v>
      </c>
      <c r="AX234" s="75">
        <f t="shared" si="49"/>
        <v>0</v>
      </c>
      <c r="AY234" s="75">
        <f t="shared" si="50"/>
        <v>142.3464698</v>
      </c>
      <c r="AZ234" s="50">
        <f t="shared" ref="AZ234:BA234" si="3921">AZ$1*AA234</f>
        <v>3.141592654</v>
      </c>
      <c r="BA234" s="50">
        <f t="shared" si="3921"/>
        <v>0</v>
      </c>
      <c r="BB234" s="72">
        <f t="shared" si="52"/>
        <v>3.141592654</v>
      </c>
      <c r="BC234" s="72">
        <f t="shared" si="53"/>
        <v>3.141592654</v>
      </c>
      <c r="BD234" s="72">
        <f t="shared" si="54"/>
        <v>3.141592654</v>
      </c>
      <c r="BE234" s="73">
        <f t="shared" ref="BE234:BF234" si="3922">POWER(AE234,BE$1)</f>
        <v>4.14418278</v>
      </c>
      <c r="BF234" s="73">
        <f t="shared" si="3922"/>
        <v>5.869596062</v>
      </c>
      <c r="BG234" s="74">
        <f t="shared" si="56"/>
        <v>24.32467893</v>
      </c>
      <c r="BH234" s="75">
        <f t="shared" si="57"/>
        <v>-218.9221103</v>
      </c>
      <c r="BI234" s="75">
        <f t="shared" si="58"/>
        <v>0</v>
      </c>
      <c r="BJ234" s="75">
        <f t="shared" si="59"/>
        <v>3.141592654</v>
      </c>
      <c r="BK234" s="75">
        <f t="shared" si="60"/>
        <v>218.9221103</v>
      </c>
      <c r="BL234" s="50">
        <f t="shared" si="61"/>
        <v>3.141592654</v>
      </c>
      <c r="BM234" s="72">
        <f t="shared" si="62"/>
        <v>3.141592654</v>
      </c>
      <c r="BN234" s="72">
        <f t="shared" si="63"/>
        <v>3.141592654</v>
      </c>
      <c r="BO234" s="72">
        <f t="shared" si="64"/>
        <v>3.141592654</v>
      </c>
      <c r="BP234" s="73">
        <f t="shared" si="65"/>
        <v>0.3381998459</v>
      </c>
      <c r="BQ234" s="74">
        <f t="shared" si="66"/>
        <v>0.3381998459</v>
      </c>
      <c r="BR234" s="75">
        <f t="shared" si="67"/>
        <v>9.131395838</v>
      </c>
      <c r="BS234" s="75">
        <f t="shared" si="68"/>
        <v>0</v>
      </c>
      <c r="BT234" s="75">
        <f t="shared" si="69"/>
        <v>0</v>
      </c>
      <c r="BU234" s="75">
        <f t="shared" si="70"/>
        <v>9.131395838</v>
      </c>
      <c r="BV234" s="76">
        <f t="shared" ref="BV234:BW234" si="3923">AV234+BH234+BR234</f>
        <v>-67.44424468</v>
      </c>
      <c r="BW234" s="76">
        <f t="shared" si="3923"/>
        <v>0</v>
      </c>
      <c r="BX234" s="76">
        <f t="shared" si="72"/>
        <v>3.141592654</v>
      </c>
      <c r="BY234" s="77">
        <f t="shared" si="73"/>
        <v>67.44424468</v>
      </c>
      <c r="BZ234" s="50">
        <f t="shared" ref="BZ234:CA234" si="3924">BZ$1*AA234</f>
        <v>6.283185307</v>
      </c>
      <c r="CA234" s="50">
        <f t="shared" si="3924"/>
        <v>0</v>
      </c>
      <c r="CB234" s="72">
        <f t="shared" si="75"/>
        <v>6.283185307</v>
      </c>
      <c r="CC234" s="72">
        <f t="shared" si="76"/>
        <v>0</v>
      </c>
      <c r="CD234" s="72">
        <f t="shared" si="77"/>
        <v>0</v>
      </c>
      <c r="CE234" s="73">
        <f t="shared" ref="CE234:CF234" si="3925">POWER(AE234,CE$1)</f>
        <v>17.17425092</v>
      </c>
      <c r="CF234" s="73">
        <f t="shared" si="3925"/>
        <v>34.45215793</v>
      </c>
      <c r="CG234" s="74">
        <f t="shared" si="79"/>
        <v>591.6900049</v>
      </c>
      <c r="CH234" s="75">
        <f t="shared" si="80"/>
        <v>-591.6900049</v>
      </c>
      <c r="CI234" s="75">
        <f t="shared" si="81"/>
        <v>0</v>
      </c>
      <c r="CJ234" s="75">
        <f t="shared" si="82"/>
        <v>3.141592654</v>
      </c>
      <c r="CK234" s="75">
        <f t="shared" si="83"/>
        <v>591.6900049</v>
      </c>
      <c r="CL234" s="50">
        <f t="shared" si="84"/>
        <v>0</v>
      </c>
      <c r="CM234" s="72">
        <f t="shared" si="85"/>
        <v>0</v>
      </c>
      <c r="CN234" s="72">
        <f t="shared" si="86"/>
        <v>0</v>
      </c>
      <c r="CO234" s="72">
        <f t="shared" si="87"/>
        <v>0</v>
      </c>
      <c r="CP234" s="73">
        <f t="shared" si="88"/>
        <v>202.2202505</v>
      </c>
      <c r="CQ234" s="74">
        <f t="shared" si="89"/>
        <v>202.2202505</v>
      </c>
      <c r="CR234" s="75">
        <f t="shared" si="90"/>
        <v>808.8810021</v>
      </c>
      <c r="CS234" s="75">
        <f t="shared" si="91"/>
        <v>0</v>
      </c>
      <c r="CT234" s="75">
        <f t="shared" si="92"/>
        <v>0</v>
      </c>
      <c r="CU234" s="75">
        <f t="shared" si="93"/>
        <v>808.8810021</v>
      </c>
      <c r="CV234" s="50">
        <f t="shared" si="94"/>
        <v>9.424777961</v>
      </c>
      <c r="CW234" s="50">
        <f t="shared" si="95"/>
        <v>3.141592654</v>
      </c>
      <c r="CX234" s="72">
        <f t="shared" si="96"/>
        <v>12.56637061</v>
      </c>
      <c r="CY234" s="72">
        <f t="shared" si="97"/>
        <v>0</v>
      </c>
      <c r="CZ234" s="72">
        <f t="shared" si="98"/>
        <v>0</v>
      </c>
      <c r="DA234" s="73">
        <f t="shared" si="99"/>
        <v>71.17323491</v>
      </c>
      <c r="DB234" s="73">
        <f t="shared" si="100"/>
        <v>0.3381998459</v>
      </c>
      <c r="DC234" s="74">
        <f t="shared" si="101"/>
        <v>24.07077708</v>
      </c>
      <c r="DD234" s="75">
        <f t="shared" si="102"/>
        <v>96.28310831</v>
      </c>
      <c r="DE234" s="75">
        <f t="shared" si="103"/>
        <v>0</v>
      </c>
      <c r="DF234" s="75">
        <f t="shared" si="104"/>
        <v>0</v>
      </c>
      <c r="DG234" s="75">
        <f t="shared" si="105"/>
        <v>96.28310831</v>
      </c>
      <c r="DH234" s="50">
        <f t="shared" ref="DH234:DJ234" si="3926">DH$1*AA234</f>
        <v>3.141592654</v>
      </c>
      <c r="DI234" s="50">
        <f t="shared" si="3926"/>
        <v>0</v>
      </c>
      <c r="DJ234" s="50">
        <f t="shared" si="3926"/>
        <v>3.141592654</v>
      </c>
      <c r="DK234" s="72">
        <f t="shared" si="107"/>
        <v>6.283185307</v>
      </c>
      <c r="DL234" s="72">
        <f t="shared" si="108"/>
        <v>0</v>
      </c>
      <c r="DM234" s="72">
        <f t="shared" si="109"/>
        <v>0</v>
      </c>
      <c r="DN234" s="73">
        <f t="shared" ref="DN234:DP234" si="3927">POWER(AE234,DN$1)</f>
        <v>4.14418278</v>
      </c>
      <c r="DO234" s="73">
        <f t="shared" si="3927"/>
        <v>5.869596062</v>
      </c>
      <c r="DP234" s="73">
        <f t="shared" si="3927"/>
        <v>0.3381998459</v>
      </c>
      <c r="DQ234" s="74">
        <f t="shared" si="111"/>
        <v>8.226602664</v>
      </c>
      <c r="DR234" s="75">
        <f t="shared" si="112"/>
        <v>-148.0788479</v>
      </c>
      <c r="DS234" s="75">
        <f t="shared" si="113"/>
        <v>0</v>
      </c>
      <c r="DT234" s="75">
        <f t="shared" si="114"/>
        <v>3.141592654</v>
      </c>
      <c r="DU234" s="75">
        <f t="shared" si="115"/>
        <v>148.0788479</v>
      </c>
      <c r="DV234" s="50">
        <f t="shared" si="116"/>
        <v>6.283185307</v>
      </c>
      <c r="DW234" s="72">
        <f t="shared" si="117"/>
        <v>6.283185307</v>
      </c>
      <c r="DX234" s="72">
        <f t="shared" si="118"/>
        <v>0</v>
      </c>
      <c r="DY234" s="72">
        <f t="shared" si="119"/>
        <v>0</v>
      </c>
      <c r="DZ234" s="73">
        <f t="shared" si="120"/>
        <v>0.1143791357</v>
      </c>
      <c r="EA234" s="74">
        <f t="shared" si="121"/>
        <v>0.1143791357</v>
      </c>
      <c r="EB234" s="75">
        <f t="shared" si="122"/>
        <v>3.088236665</v>
      </c>
      <c r="EC234" s="75">
        <f t="shared" si="123"/>
        <v>0</v>
      </c>
      <c r="ED234" s="75">
        <f t="shared" si="124"/>
        <v>0</v>
      </c>
      <c r="EE234" s="75">
        <f t="shared" si="125"/>
        <v>3.088236665</v>
      </c>
      <c r="EF234" s="76">
        <f t="shared" ref="EF234:EG234" si="3928">CH234+CR234+DD234+DR234+EB234</f>
        <v>168.4834942</v>
      </c>
      <c r="EG234" s="76">
        <f t="shared" si="3928"/>
        <v>0</v>
      </c>
      <c r="EH234" s="76">
        <f t="shared" si="127"/>
        <v>0</v>
      </c>
      <c r="EI234" s="77">
        <f t="shared" si="128"/>
        <v>168.4834942</v>
      </c>
      <c r="EJ234" s="50">
        <f t="shared" si="129"/>
        <v>0</v>
      </c>
      <c r="EK234" s="72">
        <f t="shared" si="130"/>
        <v>0</v>
      </c>
      <c r="EL234" s="72">
        <f t="shared" si="131"/>
        <v>0</v>
      </c>
      <c r="EM234" s="72">
        <f t="shared" si="132"/>
        <v>0</v>
      </c>
      <c r="EN234" s="73">
        <f t="shared" si="133"/>
        <v>12.98011919</v>
      </c>
      <c r="EO234" s="74">
        <f t="shared" si="134"/>
        <v>12.98011919</v>
      </c>
      <c r="EP234" s="75">
        <f t="shared" si="135"/>
        <v>67.44667778</v>
      </c>
      <c r="EQ234" s="75">
        <f t="shared" si="136"/>
        <v>0</v>
      </c>
      <c r="ER234" s="75">
        <f t="shared" si="137"/>
        <v>0</v>
      </c>
      <c r="ES234" s="75">
        <f t="shared" si="138"/>
        <v>67.44667778</v>
      </c>
      <c r="ET234" s="76">
        <f t="shared" ref="ET234:EU234" si="3929">BV234+EP234</f>
        <v>0.002433091046</v>
      </c>
      <c r="EU234" s="76">
        <f t="shared" si="3929"/>
        <v>0</v>
      </c>
      <c r="EV234" s="76">
        <f t="shared" si="140"/>
        <v>0</v>
      </c>
      <c r="EW234" s="77">
        <f t="shared" si="141"/>
        <v>0.002433091046</v>
      </c>
      <c r="EX234" s="50">
        <f t="shared" si="142"/>
        <v>0</v>
      </c>
      <c r="EY234" s="72">
        <f t="shared" si="143"/>
        <v>0</v>
      </c>
      <c r="EZ234" s="72">
        <f t="shared" si="144"/>
        <v>0</v>
      </c>
      <c r="FA234" s="72">
        <f t="shared" si="145"/>
        <v>0</v>
      </c>
      <c r="FB234" s="73">
        <f t="shared" si="146"/>
        <v>0.1344991233</v>
      </c>
      <c r="FC234" s="74">
        <f t="shared" si="147"/>
        <v>0.1344991233</v>
      </c>
      <c r="FD234" s="75">
        <f t="shared" si="148"/>
        <v>0.0355840083</v>
      </c>
      <c r="FE234" s="75">
        <f t="shared" si="149"/>
        <v>0</v>
      </c>
      <c r="FF234" s="75">
        <f t="shared" si="150"/>
        <v>0</v>
      </c>
      <c r="FG234" s="75">
        <f t="shared" si="151"/>
        <v>0.0355840083</v>
      </c>
      <c r="FH234" s="50">
        <f t="shared" si="152"/>
        <v>6.283185307</v>
      </c>
      <c r="FI234" s="72">
        <f t="shared" si="153"/>
        <v>6.283185307</v>
      </c>
      <c r="FJ234" s="72">
        <f t="shared" si="154"/>
        <v>0</v>
      </c>
      <c r="FK234" s="72">
        <f t="shared" si="155"/>
        <v>0</v>
      </c>
      <c r="FL234" s="73">
        <f t="shared" si="156"/>
        <v>17.17425092</v>
      </c>
      <c r="FM234" s="74">
        <f t="shared" si="157"/>
        <v>17.17425092</v>
      </c>
      <c r="FN234" s="75">
        <f t="shared" si="158"/>
        <v>-17.17425092</v>
      </c>
      <c r="FO234" s="75">
        <f t="shared" si="159"/>
        <v>0</v>
      </c>
      <c r="FP234" s="75">
        <f t="shared" si="160"/>
        <v>3.141592654</v>
      </c>
      <c r="FQ234" s="75">
        <f t="shared" si="161"/>
        <v>17.17425092</v>
      </c>
      <c r="FR234" s="76">
        <f t="shared" si="162"/>
        <v>0.4345372697</v>
      </c>
      <c r="FS234" s="76">
        <f t="shared" si="163"/>
        <v>0</v>
      </c>
      <c r="FT234" s="76">
        <f t="shared" si="164"/>
        <v>0</v>
      </c>
      <c r="FU234" s="77">
        <f t="shared" si="165"/>
        <v>0.4345372697</v>
      </c>
      <c r="FV234" s="50">
        <f t="shared" si="166"/>
        <v>0</v>
      </c>
      <c r="FW234" s="50">
        <f t="shared" si="167"/>
        <v>0</v>
      </c>
      <c r="FX234" s="72">
        <f t="shared" si="168"/>
        <v>0</v>
      </c>
      <c r="FY234" s="72">
        <f t="shared" si="169"/>
        <v>0</v>
      </c>
      <c r="FZ234" s="72">
        <f t="shared" si="170"/>
        <v>0</v>
      </c>
      <c r="GA234" s="73">
        <f t="shared" si="171"/>
        <v>0.4345372697</v>
      </c>
      <c r="GB234" s="73">
        <f t="shared" si="172"/>
        <v>28.10251143</v>
      </c>
      <c r="GC234" s="74">
        <f t="shared" si="173"/>
        <v>12.21158859</v>
      </c>
      <c r="GD234" s="75">
        <f t="shared" si="174"/>
        <v>1.356843176</v>
      </c>
      <c r="GE234" s="75">
        <f t="shared" si="175"/>
        <v>0</v>
      </c>
      <c r="GF234" s="75">
        <f t="shared" si="176"/>
        <v>0</v>
      </c>
      <c r="GG234" s="75">
        <f t="shared" si="177"/>
        <v>1.356843176</v>
      </c>
      <c r="GH234" s="78">
        <f t="shared" si="178"/>
        <v>-0.5</v>
      </c>
      <c r="GI234" s="78">
        <f t="shared" si="179"/>
        <v>-0.8660254038</v>
      </c>
      <c r="GJ234" s="78">
        <f t="shared" si="180"/>
        <v>-2.094395102</v>
      </c>
      <c r="GK234" s="78">
        <f t="shared" si="181"/>
        <v>1</v>
      </c>
      <c r="GL234" s="79">
        <f t="shared" si="182"/>
        <v>-0.5</v>
      </c>
      <c r="GM234" s="79">
        <f t="shared" si="183"/>
        <v>0.8660254038</v>
      </c>
      <c r="GN234" s="79">
        <f t="shared" si="184"/>
        <v>2.094395102</v>
      </c>
      <c r="GO234" s="79">
        <f t="shared" si="185"/>
        <v>1</v>
      </c>
      <c r="GP234" s="50">
        <f t="shared" si="186"/>
        <v>-2.094395102</v>
      </c>
      <c r="GQ234" s="50">
        <f t="shared" si="187"/>
        <v>0</v>
      </c>
      <c r="GR234" s="72">
        <f t="shared" si="188"/>
        <v>-2.094395102</v>
      </c>
      <c r="GS234" s="72">
        <f t="shared" si="189"/>
        <v>-2.094395102</v>
      </c>
      <c r="GT234" s="72">
        <f t="shared" si="190"/>
        <v>-2.094395102</v>
      </c>
      <c r="GU234" s="73">
        <f t="shared" si="191"/>
        <v>1</v>
      </c>
      <c r="GV234" s="73">
        <f t="shared" si="192"/>
        <v>0.0355840083</v>
      </c>
      <c r="GW234" s="74">
        <f t="shared" si="193"/>
        <v>0.0355840083</v>
      </c>
      <c r="GX234" s="75">
        <f t="shared" si="194"/>
        <v>-0.01779200415</v>
      </c>
      <c r="GY234" s="75">
        <f t="shared" si="195"/>
        <v>-0.03081665516</v>
      </c>
      <c r="GZ234" s="75">
        <f t="shared" si="196"/>
        <v>-2.094395102</v>
      </c>
      <c r="HA234" s="75">
        <f t="shared" si="197"/>
        <v>0.0355840083</v>
      </c>
      <c r="HB234" s="50">
        <f t="shared" si="198"/>
        <v>2.094395102</v>
      </c>
      <c r="HC234" s="50">
        <f t="shared" si="199"/>
        <v>0</v>
      </c>
      <c r="HD234" s="72">
        <f t="shared" si="200"/>
        <v>2.094395102</v>
      </c>
      <c r="HE234" s="72">
        <f t="shared" si="201"/>
        <v>2.094395102</v>
      </c>
      <c r="HF234" s="72">
        <f t="shared" si="202"/>
        <v>2.094395102</v>
      </c>
      <c r="HG234" s="73">
        <f t="shared" si="203"/>
        <v>1</v>
      </c>
      <c r="HH234" s="73">
        <f t="shared" si="204"/>
        <v>1.356843176</v>
      </c>
      <c r="HI234" s="74">
        <f t="shared" si="205"/>
        <v>1.356843176</v>
      </c>
      <c r="HJ234" s="75">
        <f t="shared" si="206"/>
        <v>-0.6784215882</v>
      </c>
      <c r="HK234" s="75">
        <f t="shared" si="207"/>
        <v>1.17506066</v>
      </c>
      <c r="HL234" s="75">
        <f t="shared" si="208"/>
        <v>2.094395102</v>
      </c>
      <c r="HM234" s="75">
        <f t="shared" si="209"/>
        <v>1.356843176</v>
      </c>
      <c r="HN234" s="50">
        <f t="shared" si="210"/>
        <v>2.094395102</v>
      </c>
      <c r="HO234" s="50">
        <f t="shared" si="211"/>
        <v>0</v>
      </c>
      <c r="HP234" s="72">
        <f t="shared" si="212"/>
        <v>2.094395102</v>
      </c>
      <c r="HQ234" s="72">
        <f t="shared" si="213"/>
        <v>2.094395102</v>
      </c>
      <c r="HR234" s="72">
        <f t="shared" si="214"/>
        <v>2.094395102</v>
      </c>
      <c r="HS234" s="73">
        <f t="shared" si="215"/>
        <v>1</v>
      </c>
      <c r="HT234" s="73">
        <f t="shared" si="216"/>
        <v>0.0355840083</v>
      </c>
      <c r="HU234" s="74">
        <f t="shared" si="217"/>
        <v>0.0355840083</v>
      </c>
      <c r="HV234" s="75">
        <f t="shared" si="218"/>
        <v>-0.01779200415</v>
      </c>
      <c r="HW234" s="75">
        <f t="shared" si="219"/>
        <v>0.03081665516</v>
      </c>
      <c r="HX234" s="75">
        <f t="shared" si="220"/>
        <v>2.094395102</v>
      </c>
      <c r="HY234" s="75">
        <f t="shared" si="221"/>
        <v>0.0355840083</v>
      </c>
      <c r="HZ234" s="50">
        <f t="shared" si="222"/>
        <v>-2.094395102</v>
      </c>
      <c r="IA234" s="50">
        <f t="shared" si="223"/>
        <v>0</v>
      </c>
      <c r="IB234" s="72">
        <f t="shared" si="224"/>
        <v>-2.094395102</v>
      </c>
      <c r="IC234" s="72">
        <f t="shared" si="225"/>
        <v>-2.094395102</v>
      </c>
      <c r="ID234" s="72">
        <f t="shared" si="226"/>
        <v>-2.094395102</v>
      </c>
      <c r="IE234" s="73">
        <f t="shared" si="227"/>
        <v>1</v>
      </c>
      <c r="IF234" s="73">
        <f t="shared" si="228"/>
        <v>1.356843176</v>
      </c>
      <c r="IG234" s="74">
        <f t="shared" si="229"/>
        <v>1.356843176</v>
      </c>
      <c r="IH234" s="75">
        <f t="shared" si="230"/>
        <v>-0.6784215882</v>
      </c>
      <c r="II234" s="75">
        <f t="shared" si="231"/>
        <v>-1.17506066</v>
      </c>
      <c r="IJ234" s="75">
        <f t="shared" si="232"/>
        <v>-2.094395102</v>
      </c>
      <c r="IK234" s="75">
        <f t="shared" si="233"/>
        <v>1.356843176</v>
      </c>
    </row>
    <row r="235" ht="12.75" customHeight="1">
      <c r="A235" s="80">
        <f>'Cubic Input'!P239</f>
        <v>0.1421007032</v>
      </c>
      <c r="B235" s="80">
        <f>'Cubic Input'!Q239</f>
        <v>-0.6599870569</v>
      </c>
      <c r="C235" s="80">
        <f>'Cubic Input'!R239</f>
        <v>0.8335474655</v>
      </c>
      <c r="D235" s="80">
        <f>'Cubic Input'!S239</f>
        <v>0.01656729882</v>
      </c>
      <c r="E235" s="80">
        <f t="shared" ref="E235:H235" si="3930">0</f>
        <v>0</v>
      </c>
      <c r="F235" s="80">
        <f t="shared" si="3930"/>
        <v>0</v>
      </c>
      <c r="G235" s="80">
        <f t="shared" si="3930"/>
        <v>0</v>
      </c>
      <c r="H235" s="81">
        <f t="shared" si="3930"/>
        <v>0</v>
      </c>
      <c r="I235" s="65">
        <f>'Cubic Input'!M239</f>
        <v>-0.0005969467698</v>
      </c>
      <c r="J235" s="66">
        <f t="shared" si="27"/>
        <v>-0.01957109918</v>
      </c>
      <c r="K235" s="66">
        <f t="shared" si="28"/>
        <v>-0.01957109918</v>
      </c>
      <c r="L235" s="67">
        <f t="shared" si="29"/>
        <v>2.33203675</v>
      </c>
      <c r="M235" s="67">
        <f t="shared" si="30"/>
        <v>-0.7202626316</v>
      </c>
      <c r="N235" s="68">
        <f t="shared" si="31"/>
        <v>2.33203675</v>
      </c>
      <c r="O235" s="68">
        <f t="shared" si="32"/>
        <v>0.7202626316</v>
      </c>
      <c r="P235" s="69">
        <f t="shared" si="33"/>
        <v>-0.01957109918</v>
      </c>
      <c r="Q235" s="69">
        <f t="shared" si="34"/>
        <v>0</v>
      </c>
      <c r="R235" s="70">
        <f t="shared" ref="R235:U235" si="3931">ATAN2(A235,E235)</f>
        <v>0</v>
      </c>
      <c r="S235" s="70">
        <f t="shared" si="3931"/>
        <v>3.141592654</v>
      </c>
      <c r="T235" s="70">
        <f t="shared" si="3931"/>
        <v>0</v>
      </c>
      <c r="U235" s="70">
        <f t="shared" si="3931"/>
        <v>0</v>
      </c>
      <c r="V235" s="70">
        <f t="shared" ref="V235:Y235" si="3932">SQRT(POWER(A235,2)+POWER(E235,2))</f>
        <v>0.1421007032</v>
      </c>
      <c r="W235" s="70">
        <f t="shared" si="3932"/>
        <v>0.6599870569</v>
      </c>
      <c r="X235" s="70">
        <f t="shared" si="3932"/>
        <v>0.8335474655</v>
      </c>
      <c r="Y235" s="70">
        <f t="shared" si="3932"/>
        <v>0.01656729882</v>
      </c>
      <c r="Z235" s="71">
        <f t="shared" ref="Z235:AC235" si="3933">R235-$R235</f>
        <v>0</v>
      </c>
      <c r="AA235" s="71">
        <f t="shared" si="3933"/>
        <v>3.141592654</v>
      </c>
      <c r="AB235" s="71">
        <f t="shared" si="3933"/>
        <v>0</v>
      </c>
      <c r="AC235" s="71">
        <f t="shared" si="3933"/>
        <v>0</v>
      </c>
      <c r="AD235" s="71">
        <f t="shared" ref="AD235:AG235" si="3934">V235/$V235</f>
        <v>1</v>
      </c>
      <c r="AE235" s="71">
        <f t="shared" si="3934"/>
        <v>4.644502401</v>
      </c>
      <c r="AF235" s="71">
        <f t="shared" si="3934"/>
        <v>5.865892617</v>
      </c>
      <c r="AG235" s="71">
        <f t="shared" si="3934"/>
        <v>0.1165884366</v>
      </c>
      <c r="AH235" s="80">
        <f t="shared" ref="AH235:AK235" si="3935">AD235*COS(Z235)</f>
        <v>1</v>
      </c>
      <c r="AI235" s="80">
        <f t="shared" si="3935"/>
        <v>-4.644502401</v>
      </c>
      <c r="AJ235" s="80">
        <f t="shared" si="3935"/>
        <v>5.865892617</v>
      </c>
      <c r="AK235" s="80">
        <f t="shared" si="3935"/>
        <v>0.1165884366</v>
      </c>
      <c r="AL235" s="80">
        <f t="shared" ref="AL235:AO235" si="3936">AD235*SIN(Z235)</f>
        <v>0</v>
      </c>
      <c r="AM235" s="80">
        <f t="shared" si="3936"/>
        <v>0</v>
      </c>
      <c r="AN235" s="80">
        <f t="shared" si="3936"/>
        <v>0</v>
      </c>
      <c r="AO235" s="80">
        <f t="shared" si="3936"/>
        <v>0</v>
      </c>
      <c r="AP235" s="50">
        <f t="shared" si="41"/>
        <v>9.424777961</v>
      </c>
      <c r="AQ235" s="72">
        <f t="shared" si="42"/>
        <v>9.424777961</v>
      </c>
      <c r="AR235" s="72">
        <f t="shared" si="43"/>
        <v>3.141592654</v>
      </c>
      <c r="AS235" s="72">
        <f t="shared" si="44"/>
        <v>3.141592654</v>
      </c>
      <c r="AT235" s="73">
        <f t="shared" si="45"/>
        <v>100.1884309</v>
      </c>
      <c r="AU235" s="74">
        <f t="shared" si="46"/>
        <v>100.1884309</v>
      </c>
      <c r="AV235" s="75">
        <f t="shared" si="47"/>
        <v>200.3768619</v>
      </c>
      <c r="AW235" s="75">
        <f t="shared" si="48"/>
        <v>0</v>
      </c>
      <c r="AX235" s="75">
        <f t="shared" si="49"/>
        <v>0</v>
      </c>
      <c r="AY235" s="75">
        <f t="shared" si="50"/>
        <v>200.3768619</v>
      </c>
      <c r="AZ235" s="50">
        <f t="shared" ref="AZ235:BA235" si="3937">AZ$1*AA235</f>
        <v>3.141592654</v>
      </c>
      <c r="BA235" s="50">
        <f t="shared" si="3937"/>
        <v>0</v>
      </c>
      <c r="BB235" s="72">
        <f t="shared" si="52"/>
        <v>3.141592654</v>
      </c>
      <c r="BC235" s="72">
        <f t="shared" si="53"/>
        <v>3.141592654</v>
      </c>
      <c r="BD235" s="72">
        <f t="shared" si="54"/>
        <v>3.141592654</v>
      </c>
      <c r="BE235" s="73">
        <f t="shared" ref="BE235:BF235" si="3938">POWER(AE235,BE$1)</f>
        <v>4.644502401</v>
      </c>
      <c r="BF235" s="73">
        <f t="shared" si="3938"/>
        <v>5.865892617</v>
      </c>
      <c r="BG235" s="74">
        <f t="shared" si="56"/>
        <v>27.24415234</v>
      </c>
      <c r="BH235" s="75">
        <f t="shared" si="57"/>
        <v>-245.1973711</v>
      </c>
      <c r="BI235" s="75">
        <f t="shared" si="58"/>
        <v>0</v>
      </c>
      <c r="BJ235" s="75">
        <f t="shared" si="59"/>
        <v>3.141592654</v>
      </c>
      <c r="BK235" s="75">
        <f t="shared" si="60"/>
        <v>245.1973711</v>
      </c>
      <c r="BL235" s="50">
        <f t="shared" si="61"/>
        <v>0</v>
      </c>
      <c r="BM235" s="72">
        <f t="shared" si="62"/>
        <v>0</v>
      </c>
      <c r="BN235" s="72">
        <f t="shared" si="63"/>
        <v>0</v>
      </c>
      <c r="BO235" s="72">
        <f t="shared" si="64"/>
        <v>0</v>
      </c>
      <c r="BP235" s="73">
        <f t="shared" si="65"/>
        <v>0.1165884366</v>
      </c>
      <c r="BQ235" s="74">
        <f t="shared" si="66"/>
        <v>0.1165884366</v>
      </c>
      <c r="BR235" s="75">
        <f t="shared" si="67"/>
        <v>-3.147887788</v>
      </c>
      <c r="BS235" s="75">
        <f t="shared" si="68"/>
        <v>0</v>
      </c>
      <c r="BT235" s="75">
        <f t="shared" si="69"/>
        <v>3.141592654</v>
      </c>
      <c r="BU235" s="75">
        <f t="shared" si="70"/>
        <v>3.147887788</v>
      </c>
      <c r="BV235" s="76">
        <f t="shared" ref="BV235:BW235" si="3939">AV235+BH235+BR235</f>
        <v>-47.96839699</v>
      </c>
      <c r="BW235" s="76">
        <f t="shared" si="3939"/>
        <v>0</v>
      </c>
      <c r="BX235" s="76">
        <f t="shared" si="72"/>
        <v>3.141592654</v>
      </c>
      <c r="BY235" s="77">
        <f t="shared" si="73"/>
        <v>47.96839699</v>
      </c>
      <c r="BZ235" s="50">
        <f t="shared" ref="BZ235:CA235" si="3940">BZ$1*AA235</f>
        <v>6.283185307</v>
      </c>
      <c r="CA235" s="50">
        <f t="shared" si="3940"/>
        <v>0</v>
      </c>
      <c r="CB235" s="72">
        <f t="shared" si="75"/>
        <v>6.283185307</v>
      </c>
      <c r="CC235" s="72">
        <f t="shared" si="76"/>
        <v>0</v>
      </c>
      <c r="CD235" s="72">
        <f t="shared" si="77"/>
        <v>0</v>
      </c>
      <c r="CE235" s="73">
        <f t="shared" ref="CE235:CF235" si="3941">POWER(AE235,CE$1)</f>
        <v>21.57140255</v>
      </c>
      <c r="CF235" s="73">
        <f t="shared" si="3941"/>
        <v>34.40869619</v>
      </c>
      <c r="CG235" s="74">
        <f t="shared" si="79"/>
        <v>742.2438368</v>
      </c>
      <c r="CH235" s="75">
        <f t="shared" si="80"/>
        <v>-742.2438368</v>
      </c>
      <c r="CI235" s="75">
        <f t="shared" si="81"/>
        <v>0</v>
      </c>
      <c r="CJ235" s="75">
        <f t="shared" si="82"/>
        <v>3.141592654</v>
      </c>
      <c r="CK235" s="75">
        <f t="shared" si="83"/>
        <v>742.2438368</v>
      </c>
      <c r="CL235" s="50">
        <f t="shared" si="84"/>
        <v>0</v>
      </c>
      <c r="CM235" s="72">
        <f t="shared" si="85"/>
        <v>0</v>
      </c>
      <c r="CN235" s="72">
        <f t="shared" si="86"/>
        <v>0</v>
      </c>
      <c r="CO235" s="72">
        <f t="shared" si="87"/>
        <v>0</v>
      </c>
      <c r="CP235" s="73">
        <f t="shared" si="88"/>
        <v>201.8377169</v>
      </c>
      <c r="CQ235" s="74">
        <f t="shared" si="89"/>
        <v>201.8377169</v>
      </c>
      <c r="CR235" s="75">
        <f t="shared" si="90"/>
        <v>807.3508678</v>
      </c>
      <c r="CS235" s="75">
        <f t="shared" si="91"/>
        <v>0</v>
      </c>
      <c r="CT235" s="75">
        <f t="shared" si="92"/>
        <v>0</v>
      </c>
      <c r="CU235" s="75">
        <f t="shared" si="93"/>
        <v>807.3508678</v>
      </c>
      <c r="CV235" s="50">
        <f t="shared" si="94"/>
        <v>9.424777961</v>
      </c>
      <c r="CW235" s="50">
        <f t="shared" si="95"/>
        <v>0</v>
      </c>
      <c r="CX235" s="72">
        <f t="shared" si="96"/>
        <v>9.424777961</v>
      </c>
      <c r="CY235" s="72">
        <f t="shared" si="97"/>
        <v>3.141592654</v>
      </c>
      <c r="CZ235" s="72">
        <f t="shared" si="98"/>
        <v>3.141592654</v>
      </c>
      <c r="DA235" s="73">
        <f t="shared" si="99"/>
        <v>100.1884309</v>
      </c>
      <c r="DB235" s="73">
        <f t="shared" si="100"/>
        <v>0.1165884366</v>
      </c>
      <c r="DC235" s="74">
        <f t="shared" si="101"/>
        <v>11.68081253</v>
      </c>
      <c r="DD235" s="75">
        <f t="shared" si="102"/>
        <v>-46.72325011</v>
      </c>
      <c r="DE235" s="75">
        <f t="shared" si="103"/>
        <v>0</v>
      </c>
      <c r="DF235" s="75">
        <f t="shared" si="104"/>
        <v>3.141592654</v>
      </c>
      <c r="DG235" s="75">
        <f t="shared" si="105"/>
        <v>46.72325011</v>
      </c>
      <c r="DH235" s="50">
        <f t="shared" ref="DH235:DJ235" si="3942">DH$1*AA235</f>
        <v>3.141592654</v>
      </c>
      <c r="DI235" s="50">
        <f t="shared" si="3942"/>
        <v>0</v>
      </c>
      <c r="DJ235" s="50">
        <f t="shared" si="3942"/>
        <v>0</v>
      </c>
      <c r="DK235" s="72">
        <f t="shared" si="107"/>
        <v>3.141592654</v>
      </c>
      <c r="DL235" s="72">
        <f t="shared" si="108"/>
        <v>3.141592654</v>
      </c>
      <c r="DM235" s="72">
        <f t="shared" si="109"/>
        <v>3.141592654</v>
      </c>
      <c r="DN235" s="73">
        <f t="shared" ref="DN235:DP235" si="3943">POWER(AE235,DN$1)</f>
        <v>4.644502401</v>
      </c>
      <c r="DO235" s="73">
        <f t="shared" si="3943"/>
        <v>5.865892617</v>
      </c>
      <c r="DP235" s="73">
        <f t="shared" si="3943"/>
        <v>0.1165884366</v>
      </c>
      <c r="DQ235" s="74">
        <f t="shared" si="111"/>
        <v>3.176353128</v>
      </c>
      <c r="DR235" s="75">
        <f t="shared" si="112"/>
        <v>57.1743563</v>
      </c>
      <c r="DS235" s="75">
        <f t="shared" si="113"/>
        <v>0</v>
      </c>
      <c r="DT235" s="75">
        <f t="shared" si="114"/>
        <v>0</v>
      </c>
      <c r="DU235" s="75">
        <f t="shared" si="115"/>
        <v>57.1743563</v>
      </c>
      <c r="DV235" s="50">
        <f t="shared" si="116"/>
        <v>0</v>
      </c>
      <c r="DW235" s="72">
        <f t="shared" si="117"/>
        <v>0</v>
      </c>
      <c r="DX235" s="72">
        <f t="shared" si="118"/>
        <v>0</v>
      </c>
      <c r="DY235" s="72">
        <f t="shared" si="119"/>
        <v>0</v>
      </c>
      <c r="DZ235" s="73">
        <f t="shared" si="120"/>
        <v>0.01359286354</v>
      </c>
      <c r="EA235" s="74">
        <f t="shared" si="121"/>
        <v>0.01359286354</v>
      </c>
      <c r="EB235" s="75">
        <f t="shared" si="122"/>
        <v>0.3670073157</v>
      </c>
      <c r="EC235" s="75">
        <f t="shared" si="123"/>
        <v>0</v>
      </c>
      <c r="ED235" s="75">
        <f t="shared" si="124"/>
        <v>0</v>
      </c>
      <c r="EE235" s="75">
        <f t="shared" si="125"/>
        <v>0.3670073157</v>
      </c>
      <c r="EF235" s="76">
        <f t="shared" ref="EF235:EG235" si="3944">CH235+CR235+DD235+DR235+EB235</f>
        <v>75.92514446</v>
      </c>
      <c r="EG235" s="76">
        <f t="shared" si="3944"/>
        <v>0</v>
      </c>
      <c r="EH235" s="76">
        <f t="shared" si="127"/>
        <v>0</v>
      </c>
      <c r="EI235" s="77">
        <f t="shared" si="128"/>
        <v>75.92514446</v>
      </c>
      <c r="EJ235" s="50">
        <f t="shared" si="129"/>
        <v>0</v>
      </c>
      <c r="EK235" s="72">
        <f t="shared" si="130"/>
        <v>0</v>
      </c>
      <c r="EL235" s="72">
        <f t="shared" si="131"/>
        <v>0</v>
      </c>
      <c r="EM235" s="72">
        <f t="shared" si="132"/>
        <v>0</v>
      </c>
      <c r="EN235" s="73">
        <f t="shared" si="133"/>
        <v>8.71350357</v>
      </c>
      <c r="EO235" s="74">
        <f t="shared" si="134"/>
        <v>8.71350357</v>
      </c>
      <c r="EP235" s="75">
        <f t="shared" si="135"/>
        <v>45.27669269</v>
      </c>
      <c r="EQ235" s="75">
        <f t="shared" si="136"/>
        <v>0</v>
      </c>
      <c r="ER235" s="75">
        <f t="shared" si="137"/>
        <v>0</v>
      </c>
      <c r="ES235" s="75">
        <f t="shared" si="138"/>
        <v>45.27669269</v>
      </c>
      <c r="ET235" s="76">
        <f t="shared" ref="ET235:EU235" si="3945">BV235+EP235</f>
        <v>-2.6917043</v>
      </c>
      <c r="EU235" s="76">
        <f t="shared" si="3945"/>
        <v>0</v>
      </c>
      <c r="EV235" s="76">
        <f t="shared" si="140"/>
        <v>3.141592654</v>
      </c>
      <c r="EW235" s="77">
        <f t="shared" si="141"/>
        <v>2.6917043</v>
      </c>
      <c r="EX235" s="50">
        <f t="shared" si="142"/>
        <v>1.047197551</v>
      </c>
      <c r="EY235" s="72">
        <f t="shared" si="143"/>
        <v>1.047197551</v>
      </c>
      <c r="EZ235" s="72">
        <f t="shared" si="144"/>
        <v>1.047197551</v>
      </c>
      <c r="FA235" s="72">
        <f t="shared" si="145"/>
        <v>1.047197551</v>
      </c>
      <c r="FB235" s="73">
        <f t="shared" si="146"/>
        <v>1.391049067</v>
      </c>
      <c r="FC235" s="74">
        <f t="shared" si="147"/>
        <v>1.391049067</v>
      </c>
      <c r="FD235" s="75">
        <f t="shared" si="148"/>
        <v>0.1840127294</v>
      </c>
      <c r="FE235" s="75">
        <f t="shared" si="149"/>
        <v>0.3187193966</v>
      </c>
      <c r="FF235" s="75">
        <f t="shared" si="150"/>
        <v>1.047197551</v>
      </c>
      <c r="FG235" s="75">
        <f t="shared" si="151"/>
        <v>0.3680254588</v>
      </c>
      <c r="FH235" s="50">
        <f t="shared" si="152"/>
        <v>6.283185307</v>
      </c>
      <c r="FI235" s="72">
        <f t="shared" si="153"/>
        <v>6.283185307</v>
      </c>
      <c r="FJ235" s="72">
        <f t="shared" si="154"/>
        <v>0</v>
      </c>
      <c r="FK235" s="72">
        <f t="shared" si="155"/>
        <v>0</v>
      </c>
      <c r="FL235" s="73">
        <f t="shared" si="156"/>
        <v>21.57140255</v>
      </c>
      <c r="FM235" s="74">
        <f t="shared" si="157"/>
        <v>21.57140255</v>
      </c>
      <c r="FN235" s="75">
        <f t="shared" si="158"/>
        <v>-21.57140255</v>
      </c>
      <c r="FO235" s="75">
        <f t="shared" si="159"/>
        <v>0</v>
      </c>
      <c r="FP235" s="75">
        <f t="shared" si="160"/>
        <v>3.141592654</v>
      </c>
      <c r="FQ235" s="75">
        <f t="shared" si="161"/>
        <v>21.57140255</v>
      </c>
      <c r="FR235" s="76">
        <f t="shared" si="162"/>
        <v>-3.973724701</v>
      </c>
      <c r="FS235" s="76">
        <f t="shared" si="163"/>
        <v>0</v>
      </c>
      <c r="FT235" s="76">
        <f t="shared" si="164"/>
        <v>3.141592654</v>
      </c>
      <c r="FU235" s="77">
        <f t="shared" si="165"/>
        <v>3.973724701</v>
      </c>
      <c r="FV235" s="50">
        <f t="shared" si="166"/>
        <v>3.141592654</v>
      </c>
      <c r="FW235" s="50">
        <f t="shared" si="167"/>
        <v>-1.047197551</v>
      </c>
      <c r="FX235" s="72">
        <f t="shared" si="168"/>
        <v>2.094395102</v>
      </c>
      <c r="FY235" s="72">
        <f t="shared" si="169"/>
        <v>2.094395102</v>
      </c>
      <c r="FZ235" s="72">
        <f t="shared" si="170"/>
        <v>2.094395102</v>
      </c>
      <c r="GA235" s="73">
        <f t="shared" si="171"/>
        <v>3.973724701</v>
      </c>
      <c r="GB235" s="73">
        <f t="shared" si="172"/>
        <v>2.717203324</v>
      </c>
      <c r="GC235" s="74">
        <f t="shared" si="173"/>
        <v>10.79741797</v>
      </c>
      <c r="GD235" s="75">
        <f t="shared" si="174"/>
        <v>-0.5998565537</v>
      </c>
      <c r="GE235" s="75">
        <f t="shared" si="175"/>
        <v>1.038982028</v>
      </c>
      <c r="GF235" s="75">
        <f t="shared" si="176"/>
        <v>2.094395102</v>
      </c>
      <c r="GG235" s="75">
        <f t="shared" si="177"/>
        <v>1.199713107</v>
      </c>
      <c r="GH235" s="78">
        <f t="shared" si="178"/>
        <v>-0.5</v>
      </c>
      <c r="GI235" s="78">
        <f t="shared" si="179"/>
        <v>-0.8660254038</v>
      </c>
      <c r="GJ235" s="78">
        <f t="shared" si="180"/>
        <v>-2.094395102</v>
      </c>
      <c r="GK235" s="78">
        <f t="shared" si="181"/>
        <v>1</v>
      </c>
      <c r="GL235" s="79">
        <f t="shared" si="182"/>
        <v>-0.5</v>
      </c>
      <c r="GM235" s="79">
        <f t="shared" si="183"/>
        <v>0.8660254038</v>
      </c>
      <c r="GN235" s="79">
        <f t="shared" si="184"/>
        <v>2.094395102</v>
      </c>
      <c r="GO235" s="79">
        <f t="shared" si="185"/>
        <v>1</v>
      </c>
      <c r="GP235" s="50">
        <f t="shared" si="186"/>
        <v>-2.094395102</v>
      </c>
      <c r="GQ235" s="50">
        <f t="shared" si="187"/>
        <v>1.047197551</v>
      </c>
      <c r="GR235" s="72">
        <f t="shared" si="188"/>
        <v>-1.047197551</v>
      </c>
      <c r="GS235" s="72">
        <f t="shared" si="189"/>
        <v>-1.047197551</v>
      </c>
      <c r="GT235" s="72">
        <f t="shared" si="190"/>
        <v>-1.047197551</v>
      </c>
      <c r="GU235" s="73">
        <f t="shared" si="191"/>
        <v>1</v>
      </c>
      <c r="GV235" s="73">
        <f t="shared" si="192"/>
        <v>0.3680254588</v>
      </c>
      <c r="GW235" s="74">
        <f t="shared" si="193"/>
        <v>0.3680254588</v>
      </c>
      <c r="GX235" s="75">
        <f t="shared" si="194"/>
        <v>0.1840127294</v>
      </c>
      <c r="GY235" s="75">
        <f t="shared" si="195"/>
        <v>-0.3187193966</v>
      </c>
      <c r="GZ235" s="75">
        <f t="shared" si="196"/>
        <v>-1.047197551</v>
      </c>
      <c r="HA235" s="75">
        <f t="shared" si="197"/>
        <v>0.3680254588</v>
      </c>
      <c r="HB235" s="50">
        <f t="shared" si="198"/>
        <v>2.094395102</v>
      </c>
      <c r="HC235" s="50">
        <f t="shared" si="199"/>
        <v>2.094395102</v>
      </c>
      <c r="HD235" s="72">
        <f t="shared" si="200"/>
        <v>4.188790205</v>
      </c>
      <c r="HE235" s="72">
        <f t="shared" si="201"/>
        <v>4.188790205</v>
      </c>
      <c r="HF235" s="72">
        <f t="shared" si="202"/>
        <v>-2.094395102</v>
      </c>
      <c r="HG235" s="73">
        <f t="shared" si="203"/>
        <v>1</v>
      </c>
      <c r="HH235" s="73">
        <f t="shared" si="204"/>
        <v>1.199713107</v>
      </c>
      <c r="HI235" s="74">
        <f t="shared" si="205"/>
        <v>1.199713107</v>
      </c>
      <c r="HJ235" s="75">
        <f t="shared" si="206"/>
        <v>-0.5998565537</v>
      </c>
      <c r="HK235" s="75">
        <f t="shared" si="207"/>
        <v>-1.038982028</v>
      </c>
      <c r="HL235" s="75">
        <f t="shared" si="208"/>
        <v>-2.094395102</v>
      </c>
      <c r="HM235" s="75">
        <f t="shared" si="209"/>
        <v>1.199713107</v>
      </c>
      <c r="HN235" s="50">
        <f t="shared" si="210"/>
        <v>2.094395102</v>
      </c>
      <c r="HO235" s="50">
        <f t="shared" si="211"/>
        <v>1.047197551</v>
      </c>
      <c r="HP235" s="72">
        <f t="shared" si="212"/>
        <v>3.141592654</v>
      </c>
      <c r="HQ235" s="72">
        <f t="shared" si="213"/>
        <v>3.141592654</v>
      </c>
      <c r="HR235" s="72">
        <f t="shared" si="214"/>
        <v>3.141592654</v>
      </c>
      <c r="HS235" s="73">
        <f t="shared" si="215"/>
        <v>1</v>
      </c>
      <c r="HT235" s="73">
        <f t="shared" si="216"/>
        <v>0.3680254588</v>
      </c>
      <c r="HU235" s="74">
        <f t="shared" si="217"/>
        <v>0.3680254588</v>
      </c>
      <c r="HV235" s="75">
        <f t="shared" si="218"/>
        <v>-0.3680254588</v>
      </c>
      <c r="HW235" s="75">
        <f t="shared" si="219"/>
        <v>0</v>
      </c>
      <c r="HX235" s="75">
        <f t="shared" si="220"/>
        <v>3.141592654</v>
      </c>
      <c r="HY235" s="75">
        <f t="shared" si="221"/>
        <v>0.3680254588</v>
      </c>
      <c r="HZ235" s="50">
        <f t="shared" si="222"/>
        <v>-2.094395102</v>
      </c>
      <c r="IA235" s="50">
        <f t="shared" si="223"/>
        <v>2.094395102</v>
      </c>
      <c r="IB235" s="72">
        <f t="shared" si="224"/>
        <v>0</v>
      </c>
      <c r="IC235" s="72">
        <f t="shared" si="225"/>
        <v>0</v>
      </c>
      <c r="ID235" s="72">
        <f t="shared" si="226"/>
        <v>0</v>
      </c>
      <c r="IE235" s="73">
        <f t="shared" si="227"/>
        <v>1</v>
      </c>
      <c r="IF235" s="73">
        <f t="shared" si="228"/>
        <v>1.199713107</v>
      </c>
      <c r="IG235" s="74">
        <f t="shared" si="229"/>
        <v>1.199713107</v>
      </c>
      <c r="IH235" s="75">
        <f t="shared" si="230"/>
        <v>1.199713107</v>
      </c>
      <c r="II235" s="75">
        <f t="shared" si="231"/>
        <v>0</v>
      </c>
      <c r="IJ235" s="75">
        <f t="shared" si="232"/>
        <v>0</v>
      </c>
      <c r="IK235" s="75">
        <f t="shared" si="233"/>
        <v>1.199713107</v>
      </c>
    </row>
    <row r="236" ht="12.75" customHeight="1">
      <c r="A236" s="80">
        <f>'Cubic Input'!P240</f>
        <v>0.1421007032</v>
      </c>
      <c r="B236" s="80">
        <f>'Cubic Input'!Q240</f>
        <v>-0.6726497122</v>
      </c>
      <c r="C236" s="80">
        <f>'Cubic Input'!R240</f>
        <v>0.8402379629</v>
      </c>
      <c r="D236" s="80">
        <f>'Cubic Input'!S240</f>
        <v>0.04770632013</v>
      </c>
      <c r="E236" s="80">
        <f t="shared" ref="E236:H236" si="3946">0</f>
        <v>0</v>
      </c>
      <c r="F236" s="80">
        <f t="shared" si="3946"/>
        <v>0</v>
      </c>
      <c r="G236" s="80">
        <f t="shared" si="3946"/>
        <v>0</v>
      </c>
      <c r="H236" s="81">
        <f t="shared" si="3946"/>
        <v>0</v>
      </c>
      <c r="I236" s="65">
        <f>'Cubic Input'!M240</f>
        <v>-0.05772477027</v>
      </c>
      <c r="J236" s="66">
        <f t="shared" si="27"/>
        <v>-0.05438238233</v>
      </c>
      <c r="K236" s="66">
        <f t="shared" si="28"/>
        <v>-0.05438238233</v>
      </c>
      <c r="L236" s="67">
        <f t="shared" si="29"/>
        <v>2.393997608</v>
      </c>
      <c r="M236" s="67">
        <f t="shared" si="30"/>
        <v>-0.6649311568</v>
      </c>
      <c r="N236" s="68">
        <f t="shared" si="31"/>
        <v>2.393997608</v>
      </c>
      <c r="O236" s="68">
        <f t="shared" si="32"/>
        <v>0.6649311568</v>
      </c>
      <c r="P236" s="69">
        <f t="shared" si="33"/>
        <v>-0.05438238233</v>
      </c>
      <c r="Q236" s="69">
        <f t="shared" si="34"/>
        <v>0</v>
      </c>
      <c r="R236" s="70">
        <f t="shared" ref="R236:U236" si="3947">ATAN2(A236,E236)</f>
        <v>0</v>
      </c>
      <c r="S236" s="70">
        <f t="shared" si="3947"/>
        <v>3.141592654</v>
      </c>
      <c r="T236" s="70">
        <f t="shared" si="3947"/>
        <v>0</v>
      </c>
      <c r="U236" s="70">
        <f t="shared" si="3947"/>
        <v>0</v>
      </c>
      <c r="V236" s="70">
        <f t="shared" ref="V236:Y236" si="3948">SQRT(POWER(A236,2)+POWER(E236,2))</f>
        <v>0.1421007032</v>
      </c>
      <c r="W236" s="70">
        <f t="shared" si="3948"/>
        <v>0.6726497122</v>
      </c>
      <c r="X236" s="70">
        <f t="shared" si="3948"/>
        <v>0.8402379629</v>
      </c>
      <c r="Y236" s="70">
        <f t="shared" si="3948"/>
        <v>0.04770632013</v>
      </c>
      <c r="Z236" s="71">
        <f t="shared" ref="Z236:AC236" si="3949">R236-$R236</f>
        <v>0</v>
      </c>
      <c r="AA236" s="71">
        <f t="shared" si="3949"/>
        <v>3.141592654</v>
      </c>
      <c r="AB236" s="71">
        <f t="shared" si="3949"/>
        <v>0</v>
      </c>
      <c r="AC236" s="71">
        <f t="shared" si="3949"/>
        <v>0</v>
      </c>
      <c r="AD236" s="71">
        <f t="shared" ref="AD236:AG236" si="3950">V236/$V236</f>
        <v>1</v>
      </c>
      <c r="AE236" s="71">
        <f t="shared" si="3950"/>
        <v>4.733612835</v>
      </c>
      <c r="AF236" s="71">
        <f t="shared" si="3950"/>
        <v>5.912975406</v>
      </c>
      <c r="AG236" s="71">
        <f t="shared" si="3950"/>
        <v>0.3357219146</v>
      </c>
      <c r="AH236" s="80">
        <f t="shared" ref="AH236:AK236" si="3951">AD236*COS(Z236)</f>
        <v>1</v>
      </c>
      <c r="AI236" s="80">
        <f t="shared" si="3951"/>
        <v>-4.733612835</v>
      </c>
      <c r="AJ236" s="80">
        <f t="shared" si="3951"/>
        <v>5.912975406</v>
      </c>
      <c r="AK236" s="80">
        <f t="shared" si="3951"/>
        <v>0.3357219146</v>
      </c>
      <c r="AL236" s="80">
        <f t="shared" ref="AL236:AO236" si="3952">AD236*SIN(Z236)</f>
        <v>0</v>
      </c>
      <c r="AM236" s="80">
        <f t="shared" si="3952"/>
        <v>0</v>
      </c>
      <c r="AN236" s="80">
        <f t="shared" si="3952"/>
        <v>0</v>
      </c>
      <c r="AO236" s="80">
        <f t="shared" si="3952"/>
        <v>0</v>
      </c>
      <c r="AP236" s="50">
        <f t="shared" si="41"/>
        <v>9.424777961</v>
      </c>
      <c r="AQ236" s="72">
        <f t="shared" si="42"/>
        <v>9.424777961</v>
      </c>
      <c r="AR236" s="72">
        <f t="shared" si="43"/>
        <v>3.141592654</v>
      </c>
      <c r="AS236" s="72">
        <f t="shared" si="44"/>
        <v>3.141592654</v>
      </c>
      <c r="AT236" s="73">
        <f t="shared" si="45"/>
        <v>106.066491</v>
      </c>
      <c r="AU236" s="74">
        <f t="shared" si="46"/>
        <v>106.066491</v>
      </c>
      <c r="AV236" s="75">
        <f t="shared" si="47"/>
        <v>212.132982</v>
      </c>
      <c r="AW236" s="75">
        <f t="shared" si="48"/>
        <v>0</v>
      </c>
      <c r="AX236" s="75">
        <f t="shared" si="49"/>
        <v>0</v>
      </c>
      <c r="AY236" s="75">
        <f t="shared" si="50"/>
        <v>212.132982</v>
      </c>
      <c r="AZ236" s="50">
        <f t="shared" ref="AZ236:BA236" si="3953">AZ$1*AA236</f>
        <v>3.141592654</v>
      </c>
      <c r="BA236" s="50">
        <f t="shared" si="3953"/>
        <v>0</v>
      </c>
      <c r="BB236" s="72">
        <f t="shared" si="52"/>
        <v>3.141592654</v>
      </c>
      <c r="BC236" s="72">
        <f t="shared" si="53"/>
        <v>3.141592654</v>
      </c>
      <c r="BD236" s="72">
        <f t="shared" si="54"/>
        <v>3.141592654</v>
      </c>
      <c r="BE236" s="73">
        <f t="shared" ref="BE236:BF236" si="3954">POWER(AE236,BE$1)</f>
        <v>4.733612835</v>
      </c>
      <c r="BF236" s="73">
        <f t="shared" si="3954"/>
        <v>5.912975406</v>
      </c>
      <c r="BG236" s="74">
        <f t="shared" si="56"/>
        <v>27.98973627</v>
      </c>
      <c r="BH236" s="75">
        <f t="shared" si="57"/>
        <v>-251.9076264</v>
      </c>
      <c r="BI236" s="75">
        <f t="shared" si="58"/>
        <v>0</v>
      </c>
      <c r="BJ236" s="75">
        <f t="shared" si="59"/>
        <v>3.141592654</v>
      </c>
      <c r="BK236" s="75">
        <f t="shared" si="60"/>
        <v>251.9076264</v>
      </c>
      <c r="BL236" s="50">
        <f t="shared" si="61"/>
        <v>0</v>
      </c>
      <c r="BM236" s="72">
        <f t="shared" si="62"/>
        <v>0</v>
      </c>
      <c r="BN236" s="72">
        <f t="shared" si="63"/>
        <v>0</v>
      </c>
      <c r="BO236" s="72">
        <f t="shared" si="64"/>
        <v>0</v>
      </c>
      <c r="BP236" s="73">
        <f t="shared" si="65"/>
        <v>0.3357219146</v>
      </c>
      <c r="BQ236" s="74">
        <f t="shared" si="66"/>
        <v>0.3357219146</v>
      </c>
      <c r="BR236" s="75">
        <f t="shared" si="67"/>
        <v>-9.064491695</v>
      </c>
      <c r="BS236" s="75">
        <f t="shared" si="68"/>
        <v>0</v>
      </c>
      <c r="BT236" s="75">
        <f t="shared" si="69"/>
        <v>3.141592654</v>
      </c>
      <c r="BU236" s="75">
        <f t="shared" si="70"/>
        <v>9.064491695</v>
      </c>
      <c r="BV236" s="76">
        <f t="shared" ref="BV236:BW236" si="3955">AV236+BH236+BR236</f>
        <v>-48.8391361</v>
      </c>
      <c r="BW236" s="76">
        <f t="shared" si="3955"/>
        <v>0</v>
      </c>
      <c r="BX236" s="76">
        <f t="shared" si="72"/>
        <v>3.141592654</v>
      </c>
      <c r="BY236" s="77">
        <f t="shared" si="73"/>
        <v>48.8391361</v>
      </c>
      <c r="BZ236" s="50">
        <f t="shared" ref="BZ236:CA236" si="3956">BZ$1*AA236</f>
        <v>6.283185307</v>
      </c>
      <c r="CA236" s="50">
        <f t="shared" si="3956"/>
        <v>0</v>
      </c>
      <c r="CB236" s="72">
        <f t="shared" si="75"/>
        <v>6.283185307</v>
      </c>
      <c r="CC236" s="72">
        <f t="shared" si="76"/>
        <v>0</v>
      </c>
      <c r="CD236" s="72">
        <f t="shared" si="77"/>
        <v>0</v>
      </c>
      <c r="CE236" s="73">
        <f t="shared" ref="CE236:CF236" si="3957">POWER(AE236,CE$1)</f>
        <v>22.40709047</v>
      </c>
      <c r="CF236" s="73">
        <f t="shared" si="3957"/>
        <v>34.96327815</v>
      </c>
      <c r="CG236" s="74">
        <f t="shared" si="79"/>
        <v>783.4253365</v>
      </c>
      <c r="CH236" s="75">
        <f t="shared" si="80"/>
        <v>-783.4253365</v>
      </c>
      <c r="CI236" s="75">
        <f t="shared" si="81"/>
        <v>0</v>
      </c>
      <c r="CJ236" s="75">
        <f t="shared" si="82"/>
        <v>3.141592654</v>
      </c>
      <c r="CK236" s="75">
        <f t="shared" si="83"/>
        <v>783.4253365</v>
      </c>
      <c r="CL236" s="50">
        <f t="shared" si="84"/>
        <v>0</v>
      </c>
      <c r="CM236" s="72">
        <f t="shared" si="85"/>
        <v>0</v>
      </c>
      <c r="CN236" s="72">
        <f t="shared" si="86"/>
        <v>0</v>
      </c>
      <c r="CO236" s="72">
        <f t="shared" si="87"/>
        <v>0</v>
      </c>
      <c r="CP236" s="73">
        <f t="shared" si="88"/>
        <v>206.7370038</v>
      </c>
      <c r="CQ236" s="74">
        <f t="shared" si="89"/>
        <v>206.7370038</v>
      </c>
      <c r="CR236" s="75">
        <f t="shared" si="90"/>
        <v>826.9480153</v>
      </c>
      <c r="CS236" s="75">
        <f t="shared" si="91"/>
        <v>0</v>
      </c>
      <c r="CT236" s="75">
        <f t="shared" si="92"/>
        <v>0</v>
      </c>
      <c r="CU236" s="75">
        <f t="shared" si="93"/>
        <v>826.9480153</v>
      </c>
      <c r="CV236" s="50">
        <f t="shared" si="94"/>
        <v>9.424777961</v>
      </c>
      <c r="CW236" s="50">
        <f t="shared" si="95"/>
        <v>0</v>
      </c>
      <c r="CX236" s="72">
        <f t="shared" si="96"/>
        <v>9.424777961</v>
      </c>
      <c r="CY236" s="72">
        <f t="shared" si="97"/>
        <v>3.141592654</v>
      </c>
      <c r="CZ236" s="72">
        <f t="shared" si="98"/>
        <v>3.141592654</v>
      </c>
      <c r="DA236" s="73">
        <f t="shared" si="99"/>
        <v>106.066491</v>
      </c>
      <c r="DB236" s="73">
        <f t="shared" si="100"/>
        <v>0.3357219146</v>
      </c>
      <c r="DC236" s="74">
        <f t="shared" si="101"/>
        <v>35.60884544</v>
      </c>
      <c r="DD236" s="75">
        <f t="shared" si="102"/>
        <v>-142.4353818</v>
      </c>
      <c r="DE236" s="75">
        <f t="shared" si="103"/>
        <v>0</v>
      </c>
      <c r="DF236" s="75">
        <f t="shared" si="104"/>
        <v>3.141592654</v>
      </c>
      <c r="DG236" s="75">
        <f t="shared" si="105"/>
        <v>142.4353818</v>
      </c>
      <c r="DH236" s="50">
        <f t="shared" ref="DH236:DJ236" si="3958">DH$1*AA236</f>
        <v>3.141592654</v>
      </c>
      <c r="DI236" s="50">
        <f t="shared" si="3958"/>
        <v>0</v>
      </c>
      <c r="DJ236" s="50">
        <f t="shared" si="3958"/>
        <v>0</v>
      </c>
      <c r="DK236" s="72">
        <f t="shared" si="107"/>
        <v>3.141592654</v>
      </c>
      <c r="DL236" s="72">
        <f t="shared" si="108"/>
        <v>3.141592654</v>
      </c>
      <c r="DM236" s="72">
        <f t="shared" si="109"/>
        <v>3.141592654</v>
      </c>
      <c r="DN236" s="73">
        <f t="shared" ref="DN236:DP236" si="3959">POWER(AE236,DN$1)</f>
        <v>4.733612835</v>
      </c>
      <c r="DO236" s="73">
        <f t="shared" si="3959"/>
        <v>5.912975406</v>
      </c>
      <c r="DP236" s="73">
        <f t="shared" si="3959"/>
        <v>0.3357219146</v>
      </c>
      <c r="DQ236" s="74">
        <f t="shared" si="111"/>
        <v>9.396767851</v>
      </c>
      <c r="DR236" s="75">
        <f t="shared" si="112"/>
        <v>169.1418213</v>
      </c>
      <c r="DS236" s="75">
        <f t="shared" si="113"/>
        <v>0</v>
      </c>
      <c r="DT236" s="75">
        <f t="shared" si="114"/>
        <v>0</v>
      </c>
      <c r="DU236" s="75">
        <f t="shared" si="115"/>
        <v>169.1418213</v>
      </c>
      <c r="DV236" s="50">
        <f t="shared" si="116"/>
        <v>0</v>
      </c>
      <c r="DW236" s="72">
        <f t="shared" si="117"/>
        <v>0</v>
      </c>
      <c r="DX236" s="72">
        <f t="shared" si="118"/>
        <v>0</v>
      </c>
      <c r="DY236" s="72">
        <f t="shared" si="119"/>
        <v>0</v>
      </c>
      <c r="DZ236" s="73">
        <f t="shared" si="120"/>
        <v>0.112709204</v>
      </c>
      <c r="EA236" s="74">
        <f t="shared" si="121"/>
        <v>0.112709204</v>
      </c>
      <c r="EB236" s="75">
        <f t="shared" si="122"/>
        <v>3.043148507</v>
      </c>
      <c r="EC236" s="75">
        <f t="shared" si="123"/>
        <v>0</v>
      </c>
      <c r="ED236" s="75">
        <f t="shared" si="124"/>
        <v>0</v>
      </c>
      <c r="EE236" s="75">
        <f t="shared" si="125"/>
        <v>3.043148507</v>
      </c>
      <c r="EF236" s="76">
        <f t="shared" ref="EF236:EG236" si="3960">CH236+CR236+DD236+DR236+EB236</f>
        <v>73.27226676</v>
      </c>
      <c r="EG236" s="76">
        <f t="shared" si="3960"/>
        <v>0</v>
      </c>
      <c r="EH236" s="76">
        <f t="shared" si="127"/>
        <v>0</v>
      </c>
      <c r="EI236" s="77">
        <f t="shared" si="128"/>
        <v>73.27226676</v>
      </c>
      <c r="EJ236" s="50">
        <f t="shared" si="129"/>
        <v>0</v>
      </c>
      <c r="EK236" s="72">
        <f t="shared" si="130"/>
        <v>0</v>
      </c>
      <c r="EL236" s="72">
        <f t="shared" si="131"/>
        <v>0</v>
      </c>
      <c r="EM236" s="72">
        <f t="shared" si="132"/>
        <v>0</v>
      </c>
      <c r="EN236" s="73">
        <f t="shared" si="133"/>
        <v>8.559922123</v>
      </c>
      <c r="EO236" s="74">
        <f t="shared" si="134"/>
        <v>8.559922123</v>
      </c>
      <c r="EP236" s="75">
        <f t="shared" si="135"/>
        <v>44.47866008</v>
      </c>
      <c r="EQ236" s="75">
        <f t="shared" si="136"/>
        <v>0</v>
      </c>
      <c r="ER236" s="75">
        <f t="shared" si="137"/>
        <v>0</v>
      </c>
      <c r="ES236" s="75">
        <f t="shared" si="138"/>
        <v>44.47866008</v>
      </c>
      <c r="ET236" s="76">
        <f t="shared" ref="ET236:EU236" si="3961">BV236+EP236</f>
        <v>-4.36047602</v>
      </c>
      <c r="EU236" s="76">
        <f t="shared" si="3961"/>
        <v>0</v>
      </c>
      <c r="EV236" s="76">
        <f t="shared" si="140"/>
        <v>3.141592654</v>
      </c>
      <c r="EW236" s="77">
        <f t="shared" si="141"/>
        <v>4.36047602</v>
      </c>
      <c r="EX236" s="50">
        <f t="shared" si="142"/>
        <v>1.047197551</v>
      </c>
      <c r="EY236" s="72">
        <f t="shared" si="143"/>
        <v>1.047197551</v>
      </c>
      <c r="EZ236" s="72">
        <f t="shared" si="144"/>
        <v>1.047197551</v>
      </c>
      <c r="FA236" s="72">
        <f t="shared" si="145"/>
        <v>1.047197551</v>
      </c>
      <c r="FB236" s="73">
        <f t="shared" si="146"/>
        <v>1.633721286</v>
      </c>
      <c r="FC236" s="74">
        <f t="shared" si="147"/>
        <v>1.633721286</v>
      </c>
      <c r="FD236" s="75">
        <f t="shared" si="148"/>
        <v>0.2161142406</v>
      </c>
      <c r="FE236" s="75">
        <f t="shared" si="149"/>
        <v>0.374320845</v>
      </c>
      <c r="FF236" s="75">
        <f t="shared" si="150"/>
        <v>1.047197551</v>
      </c>
      <c r="FG236" s="75">
        <f t="shared" si="151"/>
        <v>0.4322284812</v>
      </c>
      <c r="FH236" s="50">
        <f t="shared" si="152"/>
        <v>6.283185307</v>
      </c>
      <c r="FI236" s="72">
        <f t="shared" si="153"/>
        <v>6.283185307</v>
      </c>
      <c r="FJ236" s="72">
        <f t="shared" si="154"/>
        <v>0</v>
      </c>
      <c r="FK236" s="72">
        <f t="shared" si="155"/>
        <v>0</v>
      </c>
      <c r="FL236" s="73">
        <f t="shared" si="156"/>
        <v>22.40709047</v>
      </c>
      <c r="FM236" s="74">
        <f t="shared" si="157"/>
        <v>22.40709047</v>
      </c>
      <c r="FN236" s="75">
        <f t="shared" si="158"/>
        <v>-22.40709047</v>
      </c>
      <c r="FO236" s="75">
        <f t="shared" si="159"/>
        <v>0</v>
      </c>
      <c r="FP236" s="75">
        <f t="shared" si="160"/>
        <v>3.141592654</v>
      </c>
      <c r="FQ236" s="75">
        <f t="shared" si="161"/>
        <v>22.40709047</v>
      </c>
      <c r="FR236" s="76">
        <f t="shared" si="162"/>
        <v>-4.668164249</v>
      </c>
      <c r="FS236" s="76">
        <f t="shared" si="163"/>
        <v>0</v>
      </c>
      <c r="FT236" s="76">
        <f t="shared" si="164"/>
        <v>3.141592654</v>
      </c>
      <c r="FU236" s="77">
        <f t="shared" si="165"/>
        <v>4.668164249</v>
      </c>
      <c r="FV236" s="50">
        <f t="shared" si="166"/>
        <v>3.141592654</v>
      </c>
      <c r="FW236" s="50">
        <f t="shared" si="167"/>
        <v>-1.047197551</v>
      </c>
      <c r="FX236" s="72">
        <f t="shared" si="168"/>
        <v>2.094395102</v>
      </c>
      <c r="FY236" s="72">
        <f t="shared" si="169"/>
        <v>2.094395102</v>
      </c>
      <c r="FZ236" s="72">
        <f t="shared" si="170"/>
        <v>2.094395102</v>
      </c>
      <c r="GA236" s="73">
        <f t="shared" si="171"/>
        <v>4.668164249</v>
      </c>
      <c r="GB236" s="73">
        <f t="shared" si="172"/>
        <v>2.313591176</v>
      </c>
      <c r="GC236" s="74">
        <f t="shared" si="173"/>
        <v>10.80022361</v>
      </c>
      <c r="GD236" s="75">
        <f t="shared" si="174"/>
        <v>-0.600012423</v>
      </c>
      <c r="GE236" s="75">
        <f t="shared" si="175"/>
        <v>1.039252002</v>
      </c>
      <c r="GF236" s="75">
        <f t="shared" si="176"/>
        <v>2.094395102</v>
      </c>
      <c r="GG236" s="75">
        <f t="shared" si="177"/>
        <v>1.200024846</v>
      </c>
      <c r="GH236" s="78">
        <f t="shared" si="178"/>
        <v>-0.5</v>
      </c>
      <c r="GI236" s="78">
        <f t="shared" si="179"/>
        <v>-0.8660254038</v>
      </c>
      <c r="GJ236" s="78">
        <f t="shared" si="180"/>
        <v>-2.094395102</v>
      </c>
      <c r="GK236" s="78">
        <f t="shared" si="181"/>
        <v>1</v>
      </c>
      <c r="GL236" s="79">
        <f t="shared" si="182"/>
        <v>-0.5</v>
      </c>
      <c r="GM236" s="79">
        <f t="shared" si="183"/>
        <v>0.8660254038</v>
      </c>
      <c r="GN236" s="79">
        <f t="shared" si="184"/>
        <v>2.094395102</v>
      </c>
      <c r="GO236" s="79">
        <f t="shared" si="185"/>
        <v>1</v>
      </c>
      <c r="GP236" s="50">
        <f t="shared" si="186"/>
        <v>-2.094395102</v>
      </c>
      <c r="GQ236" s="50">
        <f t="shared" si="187"/>
        <v>1.047197551</v>
      </c>
      <c r="GR236" s="72">
        <f t="shared" si="188"/>
        <v>-1.047197551</v>
      </c>
      <c r="GS236" s="72">
        <f t="shared" si="189"/>
        <v>-1.047197551</v>
      </c>
      <c r="GT236" s="72">
        <f t="shared" si="190"/>
        <v>-1.047197551</v>
      </c>
      <c r="GU236" s="73">
        <f t="shared" si="191"/>
        <v>1</v>
      </c>
      <c r="GV236" s="73">
        <f t="shared" si="192"/>
        <v>0.4322284812</v>
      </c>
      <c r="GW236" s="74">
        <f t="shared" si="193"/>
        <v>0.4322284812</v>
      </c>
      <c r="GX236" s="75">
        <f t="shared" si="194"/>
        <v>0.2161142406</v>
      </c>
      <c r="GY236" s="75">
        <f t="shared" si="195"/>
        <v>-0.374320845</v>
      </c>
      <c r="GZ236" s="75">
        <f t="shared" si="196"/>
        <v>-1.047197551</v>
      </c>
      <c r="HA236" s="75">
        <f t="shared" si="197"/>
        <v>0.4322284812</v>
      </c>
      <c r="HB236" s="50">
        <f t="shared" si="198"/>
        <v>2.094395102</v>
      </c>
      <c r="HC236" s="50">
        <f t="shared" si="199"/>
        <v>2.094395102</v>
      </c>
      <c r="HD236" s="72">
        <f t="shared" si="200"/>
        <v>4.188790205</v>
      </c>
      <c r="HE236" s="72">
        <f t="shared" si="201"/>
        <v>4.188790205</v>
      </c>
      <c r="HF236" s="72">
        <f t="shared" si="202"/>
        <v>-2.094395102</v>
      </c>
      <c r="HG236" s="73">
        <f t="shared" si="203"/>
        <v>1</v>
      </c>
      <c r="HH236" s="73">
        <f t="shared" si="204"/>
        <v>1.200024846</v>
      </c>
      <c r="HI236" s="74">
        <f t="shared" si="205"/>
        <v>1.200024846</v>
      </c>
      <c r="HJ236" s="75">
        <f t="shared" si="206"/>
        <v>-0.600012423</v>
      </c>
      <c r="HK236" s="75">
        <f t="shared" si="207"/>
        <v>-1.039252002</v>
      </c>
      <c r="HL236" s="75">
        <f t="shared" si="208"/>
        <v>-2.094395102</v>
      </c>
      <c r="HM236" s="75">
        <f t="shared" si="209"/>
        <v>1.200024846</v>
      </c>
      <c r="HN236" s="50">
        <f t="shared" si="210"/>
        <v>2.094395102</v>
      </c>
      <c r="HO236" s="50">
        <f t="shared" si="211"/>
        <v>1.047197551</v>
      </c>
      <c r="HP236" s="72">
        <f t="shared" si="212"/>
        <v>3.141592654</v>
      </c>
      <c r="HQ236" s="72">
        <f t="shared" si="213"/>
        <v>3.141592654</v>
      </c>
      <c r="HR236" s="72">
        <f t="shared" si="214"/>
        <v>3.141592654</v>
      </c>
      <c r="HS236" s="73">
        <f t="shared" si="215"/>
        <v>1</v>
      </c>
      <c r="HT236" s="73">
        <f t="shared" si="216"/>
        <v>0.4322284812</v>
      </c>
      <c r="HU236" s="74">
        <f t="shared" si="217"/>
        <v>0.4322284812</v>
      </c>
      <c r="HV236" s="75">
        <f t="shared" si="218"/>
        <v>-0.4322284812</v>
      </c>
      <c r="HW236" s="75">
        <f t="shared" si="219"/>
        <v>0</v>
      </c>
      <c r="HX236" s="75">
        <f t="shared" si="220"/>
        <v>3.141592654</v>
      </c>
      <c r="HY236" s="75">
        <f t="shared" si="221"/>
        <v>0.4322284812</v>
      </c>
      <c r="HZ236" s="50">
        <f t="shared" si="222"/>
        <v>-2.094395102</v>
      </c>
      <c r="IA236" s="50">
        <f t="shared" si="223"/>
        <v>2.094395102</v>
      </c>
      <c r="IB236" s="72">
        <f t="shared" si="224"/>
        <v>0</v>
      </c>
      <c r="IC236" s="72">
        <f t="shared" si="225"/>
        <v>0</v>
      </c>
      <c r="ID236" s="72">
        <f t="shared" si="226"/>
        <v>0</v>
      </c>
      <c r="IE236" s="73">
        <f t="shared" si="227"/>
        <v>1</v>
      </c>
      <c r="IF236" s="73">
        <f t="shared" si="228"/>
        <v>1.200024846</v>
      </c>
      <c r="IG236" s="74">
        <f t="shared" si="229"/>
        <v>1.200024846</v>
      </c>
      <c r="IH236" s="75">
        <f t="shared" si="230"/>
        <v>1.200024846</v>
      </c>
      <c r="II236" s="75">
        <f t="shared" si="231"/>
        <v>0</v>
      </c>
      <c r="IJ236" s="75">
        <f t="shared" si="232"/>
        <v>0</v>
      </c>
      <c r="IK236" s="75">
        <f t="shared" si="233"/>
        <v>1.200024846</v>
      </c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8" t="s">
        <v>8</v>
      </c>
      <c r="H1" s="82" t="s">
        <v>15</v>
      </c>
      <c r="I1" s="8" t="s">
        <v>12</v>
      </c>
      <c r="J1" s="83" t="s">
        <v>14</v>
      </c>
      <c r="K1" s="12">
        <v>-0.05787711243</v>
      </c>
      <c r="L1" s="12">
        <v>-0.362872023</v>
      </c>
      <c r="M1" s="12">
        <f> 0.5001381566</f>
        <v>0.5001381566</v>
      </c>
      <c r="N1" s="12">
        <f> 3.977383116</f>
        <v>3.977383116</v>
      </c>
      <c r="O1" s="12">
        <f> 0.3365284559</f>
        <v>0.3365284559</v>
      </c>
      <c r="P1" s="12">
        <v>-1.804160499</v>
      </c>
      <c r="Q1" s="12">
        <v>-2.192697952</v>
      </c>
      <c r="R1" s="12">
        <f> 0.6284673966</f>
        <v>0.6284673966</v>
      </c>
      <c r="S1" s="1" t="s">
        <v>661</v>
      </c>
      <c r="T1" s="1" t="s">
        <v>662</v>
      </c>
      <c r="U1" s="2"/>
      <c r="V1" s="2"/>
      <c r="W1" s="2"/>
    </row>
    <row r="2">
      <c r="A2" s="1" t="s">
        <v>18</v>
      </c>
      <c r="B2" s="2" t="s">
        <v>19</v>
      </c>
      <c r="C2" s="12">
        <v>81.0</v>
      </c>
      <c r="D2" s="13">
        <v>73.0</v>
      </c>
      <c r="E2" s="5">
        <v>18.0</v>
      </c>
      <c r="F2" s="6">
        <v>24.0</v>
      </c>
      <c r="G2" s="8">
        <f t="shared" ref="G2:G236" si="1">C2/(C2+F2)</f>
        <v>0.7714285714</v>
      </c>
      <c r="H2" s="84">
        <f t="shared" ref="H2:H236" si="2">SUM(K2:R2)</f>
        <v>0.7863569823</v>
      </c>
      <c r="I2" s="8">
        <f t="shared" ref="I2:I236" si="3">(C2+E2)/(C2+D2+E2+F2)</f>
        <v>0.5051020408</v>
      </c>
      <c r="J2" s="83">
        <f t="shared" ref="J2:J236" si="4">(C2+D2)/(C2+D2+E2+F2)</f>
        <v>0.7857142857</v>
      </c>
      <c r="K2" s="2">
        <f t="shared" ref="K2:K236" si="5">1*$K$1</f>
        <v>-0.05787711243</v>
      </c>
      <c r="L2" s="2">
        <f t="shared" ref="L2:L236" si="6">J2*L$1</f>
        <v>-0.2851137324</v>
      </c>
      <c r="M2" s="2">
        <f t="shared" ref="M2:M236" si="7">J2*J2*M$1</f>
        <v>0.3087587599</v>
      </c>
      <c r="N2" s="2">
        <f t="shared" ref="N2:N236" si="8">I2*J2*N$1</f>
        <v>1.578487687</v>
      </c>
      <c r="O2" s="2">
        <f t="shared" ref="O2:O236" si="9">J2*J2*J2*O$1</f>
        <v>0.1632359238</v>
      </c>
      <c r="P2" s="2">
        <f t="shared" ref="P2:P236" si="10">I2*J2*J2*P$1</f>
        <v>-0.5625790977</v>
      </c>
      <c r="Q2" s="2">
        <f t="shared" ref="Q2:Q236" si="11">I2*I2*J2*Q$1</f>
        <v>-0.439543343</v>
      </c>
      <c r="R2" s="2">
        <f t="shared" ref="R2:R236" si="12">I2*I2*I2*R$1</f>
        <v>0.08098789706</v>
      </c>
      <c r="S2" s="1">
        <f t="shared" ref="S2:S236" si="13">C2</f>
        <v>81</v>
      </c>
      <c r="T2" s="1">
        <f t="shared" ref="T2:T236" si="14">IF(H2*(C2+F2)&lt;S2,CEILING(H2*(C2+F2),1),FLOOR(H2*(C2+F2),1))</f>
        <v>82</v>
      </c>
      <c r="U2" s="2"/>
      <c r="V2" s="2"/>
      <c r="W2" s="2"/>
    </row>
    <row r="3">
      <c r="A3" s="1" t="s">
        <v>18</v>
      </c>
      <c r="B3" s="2" t="s">
        <v>20</v>
      </c>
      <c r="C3" s="12">
        <v>135.0</v>
      </c>
      <c r="D3" s="13">
        <v>131.0</v>
      </c>
      <c r="E3" s="5">
        <v>216.0</v>
      </c>
      <c r="F3" s="6">
        <v>180.0</v>
      </c>
      <c r="G3" s="8">
        <f t="shared" si="1"/>
        <v>0.4285714286</v>
      </c>
      <c r="H3" s="84">
        <f t="shared" si="2"/>
        <v>0.4378082792</v>
      </c>
      <c r="I3" s="8">
        <f t="shared" si="3"/>
        <v>0.5302114804</v>
      </c>
      <c r="J3" s="83">
        <f t="shared" si="4"/>
        <v>0.4018126888</v>
      </c>
      <c r="K3" s="2">
        <f t="shared" si="5"/>
        <v>-0.05787711243</v>
      </c>
      <c r="L3" s="2">
        <f t="shared" si="6"/>
        <v>-0.1458065833</v>
      </c>
      <c r="M3" s="2">
        <f t="shared" si="7"/>
        <v>0.08074902431</v>
      </c>
      <c r="N3" s="2">
        <f t="shared" si="8"/>
        <v>0.8473643724</v>
      </c>
      <c r="O3" s="2">
        <f t="shared" si="9"/>
        <v>0.02183196037</v>
      </c>
      <c r="P3" s="2">
        <f t="shared" si="10"/>
        <v>-0.1544441957</v>
      </c>
      <c r="Q3" s="2">
        <f t="shared" si="11"/>
        <v>-0.2476855738</v>
      </c>
      <c r="R3" s="2">
        <f t="shared" si="12"/>
        <v>0.0936763873</v>
      </c>
      <c r="S3" s="1">
        <f t="shared" si="13"/>
        <v>135</v>
      </c>
      <c r="T3" s="1">
        <f t="shared" si="14"/>
        <v>137</v>
      </c>
      <c r="U3" s="2"/>
      <c r="V3" s="2"/>
      <c r="W3" s="2"/>
    </row>
    <row r="4">
      <c r="A4" s="1" t="s">
        <v>18</v>
      </c>
      <c r="B4" s="2" t="s">
        <v>21</v>
      </c>
      <c r="C4" s="12">
        <v>39.0</v>
      </c>
      <c r="D4" s="13">
        <v>40.0</v>
      </c>
      <c r="E4" s="5">
        <v>79.0</v>
      </c>
      <c r="F4" s="6">
        <v>106.0</v>
      </c>
      <c r="G4" s="8">
        <f t="shared" si="1"/>
        <v>0.2689655172</v>
      </c>
      <c r="H4" s="84">
        <f t="shared" si="2"/>
        <v>0.2721462898</v>
      </c>
      <c r="I4" s="8">
        <f t="shared" si="3"/>
        <v>0.446969697</v>
      </c>
      <c r="J4" s="83">
        <f t="shared" si="4"/>
        <v>0.2992424242</v>
      </c>
      <c r="K4" s="2">
        <f t="shared" si="5"/>
        <v>-0.05787711243</v>
      </c>
      <c r="L4" s="2">
        <f t="shared" si="6"/>
        <v>-0.1085867039</v>
      </c>
      <c r="M4" s="2">
        <f t="shared" si="7"/>
        <v>0.04478538561</v>
      </c>
      <c r="N4" s="2">
        <f t="shared" si="8"/>
        <v>0.5319841226</v>
      </c>
      <c r="O4" s="2">
        <f t="shared" si="9"/>
        <v>0.009017606624</v>
      </c>
      <c r="P4" s="2">
        <f t="shared" si="10"/>
        <v>-0.07221037149</v>
      </c>
      <c r="Q4" s="2">
        <f t="shared" si="11"/>
        <v>-0.1310865508</v>
      </c>
      <c r="R4" s="2">
        <f t="shared" si="12"/>
        <v>0.0561199136</v>
      </c>
      <c r="S4" s="1">
        <f t="shared" si="13"/>
        <v>39</v>
      </c>
      <c r="T4" s="1">
        <f t="shared" si="14"/>
        <v>39</v>
      </c>
      <c r="U4" s="2"/>
      <c r="V4" s="2"/>
      <c r="W4" s="2"/>
    </row>
    <row r="5">
      <c r="A5" s="1" t="s">
        <v>18</v>
      </c>
      <c r="B5" s="2" t="s">
        <v>22</v>
      </c>
      <c r="C5" s="12">
        <v>53.0</v>
      </c>
      <c r="D5" s="13">
        <v>41.0</v>
      </c>
      <c r="E5" s="5">
        <v>68.0</v>
      </c>
      <c r="F5" s="6">
        <v>102.0</v>
      </c>
      <c r="G5" s="8">
        <f t="shared" si="1"/>
        <v>0.3419354839</v>
      </c>
      <c r="H5" s="84">
        <f t="shared" si="2"/>
        <v>0.3322708373</v>
      </c>
      <c r="I5" s="8">
        <f t="shared" si="3"/>
        <v>0.4583333333</v>
      </c>
      <c r="J5" s="83">
        <f t="shared" si="4"/>
        <v>0.3560606061</v>
      </c>
      <c r="K5" s="2">
        <f t="shared" si="5"/>
        <v>-0.05787711243</v>
      </c>
      <c r="L5" s="2">
        <f t="shared" si="6"/>
        <v>-0.1292044324</v>
      </c>
      <c r="M5" s="2">
        <f t="shared" si="7"/>
        <v>0.06340709297</v>
      </c>
      <c r="N5" s="2">
        <f t="shared" si="8"/>
        <v>0.649086828</v>
      </c>
      <c r="O5" s="2">
        <f t="shared" si="9"/>
        <v>0.01519125217</v>
      </c>
      <c r="P5" s="2">
        <f t="shared" si="10"/>
        <v>-0.1048345576</v>
      </c>
      <c r="Q5" s="2">
        <f t="shared" si="11"/>
        <v>-0.1640082236</v>
      </c>
      <c r="R5" s="2">
        <f t="shared" si="12"/>
        <v>0.06050999023</v>
      </c>
      <c r="S5" s="1">
        <f t="shared" si="13"/>
        <v>53</v>
      </c>
      <c r="T5" s="1">
        <f t="shared" si="14"/>
        <v>52</v>
      </c>
      <c r="U5" s="2"/>
      <c r="V5" s="2"/>
      <c r="W5" s="2"/>
    </row>
    <row r="6">
      <c r="A6" s="1" t="s">
        <v>18</v>
      </c>
      <c r="B6" s="2" t="s">
        <v>23</v>
      </c>
      <c r="C6" s="12">
        <v>73.0</v>
      </c>
      <c r="D6" s="13">
        <v>66.0</v>
      </c>
      <c r="E6" s="5">
        <v>119.0</v>
      </c>
      <c r="F6" s="6">
        <v>159.0</v>
      </c>
      <c r="G6" s="8">
        <f t="shared" si="1"/>
        <v>0.3146551724</v>
      </c>
      <c r="H6" s="84">
        <f t="shared" si="2"/>
        <v>0.3137351731</v>
      </c>
      <c r="I6" s="8">
        <f t="shared" si="3"/>
        <v>0.4604316547</v>
      </c>
      <c r="J6" s="83">
        <f t="shared" si="4"/>
        <v>0.3333333333</v>
      </c>
      <c r="K6" s="2">
        <f t="shared" si="5"/>
        <v>-0.05787711243</v>
      </c>
      <c r="L6" s="2">
        <f t="shared" si="6"/>
        <v>-0.120957341</v>
      </c>
      <c r="M6" s="2">
        <f t="shared" si="7"/>
        <v>0.05557090629</v>
      </c>
      <c r="N6" s="2">
        <f t="shared" si="8"/>
        <v>0.6104376965</v>
      </c>
      <c r="O6" s="2">
        <f t="shared" si="9"/>
        <v>0.01246401689</v>
      </c>
      <c r="P6" s="2">
        <f t="shared" si="10"/>
        <v>-0.09229917821</v>
      </c>
      <c r="Q6" s="2">
        <f t="shared" si="11"/>
        <v>-0.1549486882</v>
      </c>
      <c r="R6" s="2">
        <f t="shared" si="12"/>
        <v>0.06134487327</v>
      </c>
      <c r="S6" s="1">
        <f t="shared" si="13"/>
        <v>73</v>
      </c>
      <c r="T6" s="1">
        <f t="shared" si="14"/>
        <v>73</v>
      </c>
      <c r="U6" s="2"/>
      <c r="V6" s="2"/>
      <c r="W6" s="2"/>
    </row>
    <row r="7">
      <c r="A7" s="1" t="s">
        <v>18</v>
      </c>
      <c r="B7" s="2" t="s">
        <v>24</v>
      </c>
      <c r="C7" s="12">
        <v>83.0</v>
      </c>
      <c r="D7" s="13">
        <v>71.0</v>
      </c>
      <c r="E7" s="5">
        <v>83.0</v>
      </c>
      <c r="F7" s="6">
        <v>105.0</v>
      </c>
      <c r="G7" s="8">
        <f t="shared" si="1"/>
        <v>0.4414893617</v>
      </c>
      <c r="H7" s="84">
        <f t="shared" si="2"/>
        <v>0.4418602052</v>
      </c>
      <c r="I7" s="8">
        <f t="shared" si="3"/>
        <v>0.485380117</v>
      </c>
      <c r="J7" s="83">
        <f t="shared" si="4"/>
        <v>0.4502923977</v>
      </c>
      <c r="K7" s="2">
        <f t="shared" si="5"/>
        <v>-0.05787711243</v>
      </c>
      <c r="L7" s="2">
        <f t="shared" si="6"/>
        <v>-0.1633985133</v>
      </c>
      <c r="M7" s="2">
        <f t="shared" si="7"/>
        <v>0.1014096348</v>
      </c>
      <c r="N7" s="2">
        <f t="shared" si="8"/>
        <v>0.8693086931</v>
      </c>
      <c r="O7" s="2">
        <f t="shared" si="9"/>
        <v>0.03072597248</v>
      </c>
      <c r="P7" s="2">
        <f t="shared" si="10"/>
        <v>-0.1775605091</v>
      </c>
      <c r="Q7" s="2">
        <f t="shared" si="11"/>
        <v>-0.232614825</v>
      </c>
      <c r="R7" s="2">
        <f t="shared" si="12"/>
        <v>0.07186686468</v>
      </c>
      <c r="S7" s="1">
        <f t="shared" si="13"/>
        <v>83</v>
      </c>
      <c r="T7" s="1">
        <f t="shared" si="14"/>
        <v>83</v>
      </c>
      <c r="U7" s="2"/>
      <c r="V7" s="2"/>
      <c r="W7" s="2"/>
    </row>
    <row r="8">
      <c r="A8" s="1" t="s">
        <v>18</v>
      </c>
      <c r="B8" s="2" t="s">
        <v>25</v>
      </c>
      <c r="C8" s="12">
        <v>75.0</v>
      </c>
      <c r="D8" s="13">
        <v>44.0</v>
      </c>
      <c r="E8" s="5">
        <v>57.0</v>
      </c>
      <c r="F8" s="6">
        <v>42.0</v>
      </c>
      <c r="G8" s="8">
        <f t="shared" si="1"/>
        <v>0.641025641</v>
      </c>
      <c r="H8" s="84">
        <f t="shared" si="2"/>
        <v>0.6376091036</v>
      </c>
      <c r="I8" s="8">
        <f t="shared" si="3"/>
        <v>0.6055045872</v>
      </c>
      <c r="J8" s="83">
        <f t="shared" si="4"/>
        <v>0.5458715596</v>
      </c>
      <c r="K8" s="2">
        <f t="shared" si="5"/>
        <v>-0.05787711243</v>
      </c>
      <c r="L8" s="2">
        <f t="shared" si="6"/>
        <v>-0.1980815171</v>
      </c>
      <c r="M8" s="2">
        <f t="shared" si="7"/>
        <v>0.1490290471</v>
      </c>
      <c r="N8" s="2">
        <f t="shared" si="8"/>
        <v>1.314635426</v>
      </c>
      <c r="O8" s="2">
        <f t="shared" si="9"/>
        <v>0.05473853831</v>
      </c>
      <c r="P8" s="2">
        <f t="shared" si="10"/>
        <v>-0.3255169017</v>
      </c>
      <c r="Q8" s="2">
        <f t="shared" si="11"/>
        <v>-0.4388379261</v>
      </c>
      <c r="R8" s="2">
        <f t="shared" si="12"/>
        <v>0.1395195495</v>
      </c>
      <c r="S8" s="1">
        <f t="shared" si="13"/>
        <v>75</v>
      </c>
      <c r="T8" s="1">
        <f t="shared" si="14"/>
        <v>75</v>
      </c>
      <c r="U8" s="2"/>
      <c r="V8" s="2"/>
      <c r="W8" s="2"/>
    </row>
    <row r="9">
      <c r="A9" s="1" t="s">
        <v>18</v>
      </c>
      <c r="B9" s="2" t="s">
        <v>26</v>
      </c>
      <c r="C9" s="12">
        <v>45.0</v>
      </c>
      <c r="D9" s="13">
        <v>41.0</v>
      </c>
      <c r="E9" s="5">
        <v>19.0</v>
      </c>
      <c r="F9" s="6">
        <v>31.0</v>
      </c>
      <c r="G9" s="8">
        <f t="shared" si="1"/>
        <v>0.5921052632</v>
      </c>
      <c r="H9" s="84">
        <f t="shared" si="2"/>
        <v>0.6002655925</v>
      </c>
      <c r="I9" s="8">
        <f t="shared" si="3"/>
        <v>0.4705882353</v>
      </c>
      <c r="J9" s="83">
        <f t="shared" si="4"/>
        <v>0.6323529412</v>
      </c>
      <c r="K9" s="2">
        <f t="shared" si="5"/>
        <v>-0.05787711243</v>
      </c>
      <c r="L9" s="2">
        <f t="shared" si="6"/>
        <v>-0.229463191</v>
      </c>
      <c r="M9" s="2">
        <f t="shared" si="7"/>
        <v>0.1999903658</v>
      </c>
      <c r="N9" s="2">
        <f t="shared" si="8"/>
        <v>1.183581135</v>
      </c>
      <c r="O9" s="2">
        <f t="shared" si="9"/>
        <v>0.08509429048</v>
      </c>
      <c r="P9" s="2">
        <f t="shared" si="10"/>
        <v>-0.3394965156</v>
      </c>
      <c r="Q9" s="2">
        <f t="shared" si="11"/>
        <v>-0.3070580482</v>
      </c>
      <c r="R9" s="2">
        <f t="shared" si="12"/>
        <v>0.06549466865</v>
      </c>
      <c r="S9" s="1">
        <f t="shared" si="13"/>
        <v>45</v>
      </c>
      <c r="T9" s="1">
        <f t="shared" si="14"/>
        <v>45</v>
      </c>
      <c r="U9" s="2"/>
      <c r="V9" s="2"/>
      <c r="W9" s="2"/>
    </row>
    <row r="10">
      <c r="A10" s="1" t="s">
        <v>18</v>
      </c>
      <c r="B10" s="2" t="s">
        <v>27</v>
      </c>
      <c r="C10" s="12">
        <v>24.0</v>
      </c>
      <c r="D10" s="13">
        <v>21.0</v>
      </c>
      <c r="E10" s="5">
        <v>29.0</v>
      </c>
      <c r="F10" s="6">
        <v>27.0</v>
      </c>
      <c r="G10" s="8">
        <f t="shared" si="1"/>
        <v>0.4705882353</v>
      </c>
      <c r="H10" s="84">
        <f t="shared" si="2"/>
        <v>0.4732677535</v>
      </c>
      <c r="I10" s="8">
        <f t="shared" si="3"/>
        <v>0.5247524752</v>
      </c>
      <c r="J10" s="83">
        <f t="shared" si="4"/>
        <v>0.4455445545</v>
      </c>
      <c r="K10" s="2">
        <f t="shared" si="5"/>
        <v>-0.05787711243</v>
      </c>
      <c r="L10" s="2">
        <f t="shared" si="6"/>
        <v>-0.1616756538</v>
      </c>
      <c r="M10" s="2">
        <f t="shared" si="7"/>
        <v>0.09928240046</v>
      </c>
      <c r="N10" s="2">
        <f t="shared" si="8"/>
        <v>0.9299145899</v>
      </c>
      <c r="O10" s="2">
        <f t="shared" si="9"/>
        <v>0.02976426845</v>
      </c>
      <c r="P10" s="2">
        <f t="shared" si="10"/>
        <v>-0.187936851</v>
      </c>
      <c r="Q10" s="2">
        <f t="shared" si="11"/>
        <v>-0.2690165152</v>
      </c>
      <c r="R10" s="2">
        <f t="shared" si="12"/>
        <v>0.09081262719</v>
      </c>
      <c r="S10" s="1">
        <f t="shared" si="13"/>
        <v>24</v>
      </c>
      <c r="T10" s="1">
        <f t="shared" si="14"/>
        <v>24</v>
      </c>
      <c r="U10" s="2"/>
      <c r="V10" s="2"/>
      <c r="W10" s="2"/>
    </row>
    <row r="11">
      <c r="A11" s="1" t="s">
        <v>18</v>
      </c>
      <c r="B11" s="2" t="s">
        <v>28</v>
      </c>
      <c r="C11" s="12">
        <v>77.0</v>
      </c>
      <c r="D11" s="13">
        <v>76.0</v>
      </c>
      <c r="E11" s="5">
        <v>35.0</v>
      </c>
      <c r="F11" s="6">
        <v>29.0</v>
      </c>
      <c r="G11" s="8">
        <f t="shared" si="1"/>
        <v>0.7264150943</v>
      </c>
      <c r="H11" s="84">
        <f t="shared" si="2"/>
        <v>0.711914018</v>
      </c>
      <c r="I11" s="8">
        <f t="shared" si="3"/>
        <v>0.5161290323</v>
      </c>
      <c r="J11" s="83">
        <f t="shared" si="4"/>
        <v>0.7050691244</v>
      </c>
      <c r="K11" s="2">
        <f t="shared" si="5"/>
        <v>-0.05787711243</v>
      </c>
      <c r="L11" s="2">
        <f t="shared" si="6"/>
        <v>-0.2558498595</v>
      </c>
      <c r="M11" s="2">
        <f t="shared" si="7"/>
        <v>0.2486299159</v>
      </c>
      <c r="N11" s="2">
        <f t="shared" si="8"/>
        <v>1.447396145</v>
      </c>
      <c r="O11" s="2">
        <f t="shared" si="9"/>
        <v>0.1179551436</v>
      </c>
      <c r="P11" s="2">
        <f t="shared" si="10"/>
        <v>-0.4629103091</v>
      </c>
      <c r="Q11" s="2">
        <f t="shared" si="11"/>
        <v>-0.4118386348</v>
      </c>
      <c r="R11" s="2">
        <f t="shared" si="12"/>
        <v>0.08640872936</v>
      </c>
      <c r="S11" s="1">
        <f t="shared" si="13"/>
        <v>77</v>
      </c>
      <c r="T11" s="1">
        <f t="shared" si="14"/>
        <v>76</v>
      </c>
      <c r="U11" s="2"/>
      <c r="V11" s="2"/>
      <c r="W11" s="2"/>
    </row>
    <row r="12">
      <c r="A12" s="1" t="s">
        <v>18</v>
      </c>
      <c r="B12" s="2" t="s">
        <v>29</v>
      </c>
      <c r="C12" s="12">
        <v>33.0</v>
      </c>
      <c r="D12" s="13">
        <v>16.0</v>
      </c>
      <c r="E12" s="5">
        <v>21.0</v>
      </c>
      <c r="F12" s="6">
        <v>16.0</v>
      </c>
      <c r="G12" s="8">
        <f t="shared" si="1"/>
        <v>0.6734693878</v>
      </c>
      <c r="H12" s="84">
        <f t="shared" si="2"/>
        <v>0.6781866839</v>
      </c>
      <c r="I12" s="8">
        <f t="shared" si="3"/>
        <v>0.6279069767</v>
      </c>
      <c r="J12" s="83">
        <f t="shared" si="4"/>
        <v>0.5697674419</v>
      </c>
      <c r="K12" s="2">
        <f t="shared" si="5"/>
        <v>-0.05787711243</v>
      </c>
      <c r="L12" s="2">
        <f t="shared" si="6"/>
        <v>-0.2067526643</v>
      </c>
      <c r="M12" s="2">
        <f t="shared" si="7"/>
        <v>0.1623623194</v>
      </c>
      <c r="N12" s="2">
        <f t="shared" si="8"/>
        <v>1.42295237</v>
      </c>
      <c r="O12" s="2">
        <f t="shared" si="9"/>
        <v>0.06224646306</v>
      </c>
      <c r="P12" s="2">
        <f t="shared" si="10"/>
        <v>-0.3677610546</v>
      </c>
      <c r="Q12" s="2">
        <f t="shared" si="11"/>
        <v>-0.4925689785</v>
      </c>
      <c r="R12" s="2">
        <f t="shared" si="12"/>
        <v>0.1555853418</v>
      </c>
      <c r="S12" s="1">
        <f t="shared" si="13"/>
        <v>33</v>
      </c>
      <c r="T12" s="1">
        <f t="shared" si="14"/>
        <v>33</v>
      </c>
      <c r="U12" s="2"/>
      <c r="V12" s="2"/>
      <c r="W12" s="2"/>
    </row>
    <row r="13">
      <c r="A13" s="1" t="s">
        <v>18</v>
      </c>
      <c r="B13" s="2" t="s">
        <v>30</v>
      </c>
      <c r="C13" s="12">
        <v>69.0</v>
      </c>
      <c r="D13" s="13">
        <v>50.0</v>
      </c>
      <c r="E13" s="5">
        <v>54.0</v>
      </c>
      <c r="F13" s="6">
        <v>52.0</v>
      </c>
      <c r="G13" s="8">
        <f t="shared" si="1"/>
        <v>0.5702479339</v>
      </c>
      <c r="H13" s="84">
        <f t="shared" si="2"/>
        <v>0.5700753379</v>
      </c>
      <c r="I13" s="8">
        <f t="shared" si="3"/>
        <v>0.5466666667</v>
      </c>
      <c r="J13" s="83">
        <f t="shared" si="4"/>
        <v>0.5288888889</v>
      </c>
      <c r="K13" s="2">
        <f t="shared" si="5"/>
        <v>-0.05787711243</v>
      </c>
      <c r="L13" s="2">
        <f t="shared" si="6"/>
        <v>-0.1919189811</v>
      </c>
      <c r="M13" s="2">
        <f t="shared" si="7"/>
        <v>0.139900374</v>
      </c>
      <c r="N13" s="2">
        <f t="shared" si="8"/>
        <v>1.149964576</v>
      </c>
      <c r="O13" s="2">
        <f t="shared" si="9"/>
        <v>0.04978690425</v>
      </c>
      <c r="P13" s="2">
        <f t="shared" si="10"/>
        <v>-0.2758840862</v>
      </c>
      <c r="Q13" s="2">
        <f t="shared" si="11"/>
        <v>-0.3465679847</v>
      </c>
      <c r="R13" s="2">
        <f t="shared" si="12"/>
        <v>0.1026716479</v>
      </c>
      <c r="S13" s="1">
        <f t="shared" si="13"/>
        <v>69</v>
      </c>
      <c r="T13" s="1">
        <f t="shared" si="14"/>
        <v>69</v>
      </c>
      <c r="U13" s="2"/>
      <c r="V13" s="2"/>
      <c r="W13" s="2"/>
    </row>
    <row r="14">
      <c r="A14" s="1" t="s">
        <v>18</v>
      </c>
      <c r="B14" s="2" t="s">
        <v>31</v>
      </c>
      <c r="C14" s="12">
        <v>45.0</v>
      </c>
      <c r="D14" s="13">
        <v>48.0</v>
      </c>
      <c r="E14" s="5">
        <v>34.0</v>
      </c>
      <c r="F14" s="6">
        <v>31.0</v>
      </c>
      <c r="G14" s="8">
        <f t="shared" si="1"/>
        <v>0.5921052632</v>
      </c>
      <c r="H14" s="84">
        <f t="shared" si="2"/>
        <v>0.5843626453</v>
      </c>
      <c r="I14" s="8">
        <f t="shared" si="3"/>
        <v>0.5</v>
      </c>
      <c r="J14" s="83">
        <f t="shared" si="4"/>
        <v>0.5886075949</v>
      </c>
      <c r="K14" s="2">
        <f t="shared" si="5"/>
        <v>-0.05787711243</v>
      </c>
      <c r="L14" s="2">
        <f t="shared" si="6"/>
        <v>-0.2135892287</v>
      </c>
      <c r="M14" s="2">
        <f t="shared" si="7"/>
        <v>0.173277316</v>
      </c>
      <c r="N14" s="2">
        <f t="shared" si="8"/>
        <v>1.170558955</v>
      </c>
      <c r="O14" s="2">
        <f t="shared" si="9"/>
        <v>0.06862768949</v>
      </c>
      <c r="P14" s="2">
        <f t="shared" si="10"/>
        <v>-0.3125337317</v>
      </c>
      <c r="Q14" s="2">
        <f t="shared" si="11"/>
        <v>-0.322659667</v>
      </c>
      <c r="R14" s="2">
        <f t="shared" si="12"/>
        <v>0.07855842458</v>
      </c>
      <c r="S14" s="1">
        <f t="shared" si="13"/>
        <v>45</v>
      </c>
      <c r="T14" s="1">
        <f t="shared" si="14"/>
        <v>45</v>
      </c>
      <c r="U14" s="2"/>
      <c r="V14" s="2"/>
      <c r="W14" s="2"/>
    </row>
    <row r="15">
      <c r="A15" s="1" t="s">
        <v>18</v>
      </c>
      <c r="B15" s="2" t="s">
        <v>32</v>
      </c>
      <c r="C15" s="12">
        <v>18.0</v>
      </c>
      <c r="D15" s="13">
        <v>26.0</v>
      </c>
      <c r="E15" s="5">
        <v>19.0</v>
      </c>
      <c r="F15" s="6">
        <v>32.0</v>
      </c>
      <c r="G15" s="8">
        <f t="shared" si="1"/>
        <v>0.36</v>
      </c>
      <c r="H15" s="84">
        <f t="shared" si="2"/>
        <v>0.3645945277</v>
      </c>
      <c r="I15" s="8">
        <f t="shared" si="3"/>
        <v>0.3894736842</v>
      </c>
      <c r="J15" s="83">
        <f t="shared" si="4"/>
        <v>0.4631578947</v>
      </c>
      <c r="K15" s="2">
        <f t="shared" si="5"/>
        <v>-0.05787711243</v>
      </c>
      <c r="L15" s="2">
        <f t="shared" si="6"/>
        <v>-0.1680670422</v>
      </c>
      <c r="M15" s="2">
        <f t="shared" si="7"/>
        <v>0.1072872544</v>
      </c>
      <c r="N15" s="2">
        <f t="shared" si="8"/>
        <v>0.7174714363</v>
      </c>
      <c r="O15" s="2">
        <f t="shared" si="9"/>
        <v>0.03343559118</v>
      </c>
      <c r="P15" s="2">
        <f t="shared" si="10"/>
        <v>-0.1507340719</v>
      </c>
      <c r="Q15" s="2">
        <f t="shared" si="11"/>
        <v>-0.1540508574</v>
      </c>
      <c r="R15" s="2">
        <f t="shared" si="12"/>
        <v>0.03712932969</v>
      </c>
      <c r="S15" s="1">
        <f t="shared" si="13"/>
        <v>18</v>
      </c>
      <c r="T15" s="1">
        <f t="shared" si="14"/>
        <v>18</v>
      </c>
      <c r="U15" s="2"/>
      <c r="V15" s="2"/>
      <c r="W15" s="2"/>
    </row>
    <row r="16">
      <c r="A16" s="1" t="s">
        <v>18</v>
      </c>
      <c r="B16" s="2" t="s">
        <v>33</v>
      </c>
      <c r="C16" s="12">
        <v>70.0</v>
      </c>
      <c r="D16" s="13">
        <v>71.0</v>
      </c>
      <c r="E16" s="5">
        <v>29.0</v>
      </c>
      <c r="F16" s="6">
        <v>34.0</v>
      </c>
      <c r="G16" s="8">
        <f t="shared" si="1"/>
        <v>0.6730769231</v>
      </c>
      <c r="H16" s="84">
        <f t="shared" si="2"/>
        <v>0.6721027362</v>
      </c>
      <c r="I16" s="8">
        <f t="shared" si="3"/>
        <v>0.4852941176</v>
      </c>
      <c r="J16" s="83">
        <f t="shared" si="4"/>
        <v>0.6911764706</v>
      </c>
      <c r="K16" s="2">
        <f t="shared" si="5"/>
        <v>-0.05787711243</v>
      </c>
      <c r="L16" s="2">
        <f t="shared" si="6"/>
        <v>-0.2508086041</v>
      </c>
      <c r="M16" s="2">
        <f t="shared" si="7"/>
        <v>0.2389284576</v>
      </c>
      <c r="N16" s="2">
        <f t="shared" si="8"/>
        <v>1.334109259</v>
      </c>
      <c r="O16" s="2">
        <f t="shared" si="9"/>
        <v>0.1111190778</v>
      </c>
      <c r="P16" s="2">
        <f t="shared" si="10"/>
        <v>-0.4182713207</v>
      </c>
      <c r="Q16" s="2">
        <f t="shared" si="11"/>
        <v>-0.3569256923</v>
      </c>
      <c r="R16" s="2">
        <f t="shared" si="12"/>
        <v>0.07182867148</v>
      </c>
      <c r="S16" s="1">
        <f t="shared" si="13"/>
        <v>70</v>
      </c>
      <c r="T16" s="1">
        <f t="shared" si="14"/>
        <v>70</v>
      </c>
      <c r="U16" s="2"/>
      <c r="V16" s="2"/>
      <c r="W16" s="2"/>
    </row>
    <row r="17">
      <c r="A17" s="1" t="s">
        <v>18</v>
      </c>
      <c r="B17" s="2" t="s">
        <v>34</v>
      </c>
      <c r="C17" s="12">
        <v>43.0</v>
      </c>
      <c r="D17" s="13">
        <v>45.0</v>
      </c>
      <c r="E17" s="5">
        <v>30.0</v>
      </c>
      <c r="F17" s="6">
        <v>26.0</v>
      </c>
      <c r="G17" s="8">
        <f t="shared" si="1"/>
        <v>0.6231884058</v>
      </c>
      <c r="H17" s="84">
        <f t="shared" si="2"/>
        <v>0.6120871187</v>
      </c>
      <c r="I17" s="8">
        <f t="shared" si="3"/>
        <v>0.5069444444</v>
      </c>
      <c r="J17" s="83">
        <f t="shared" si="4"/>
        <v>0.6111111111</v>
      </c>
      <c r="K17" s="2">
        <f t="shared" si="5"/>
        <v>-0.05787711243</v>
      </c>
      <c r="L17" s="2">
        <f t="shared" si="6"/>
        <v>-0.2217551252</v>
      </c>
      <c r="M17" s="2">
        <f t="shared" si="7"/>
        <v>0.1867799906</v>
      </c>
      <c r="N17" s="2">
        <f t="shared" si="8"/>
        <v>1.232190834</v>
      </c>
      <c r="O17" s="2">
        <f t="shared" si="9"/>
        <v>0.07680373368</v>
      </c>
      <c r="P17" s="2">
        <f t="shared" si="10"/>
        <v>-0.3415669943</v>
      </c>
      <c r="Q17" s="2">
        <f t="shared" si="11"/>
        <v>-0.3443655726</v>
      </c>
      <c r="R17" s="2">
        <f t="shared" si="12"/>
        <v>0.08187736479</v>
      </c>
      <c r="S17" s="1">
        <f t="shared" si="13"/>
        <v>43</v>
      </c>
      <c r="T17" s="1">
        <f t="shared" si="14"/>
        <v>43</v>
      </c>
      <c r="U17" s="2"/>
      <c r="V17" s="2"/>
      <c r="W17" s="2"/>
    </row>
    <row r="18">
      <c r="A18" s="1" t="s">
        <v>18</v>
      </c>
      <c r="B18" s="2" t="s">
        <v>35</v>
      </c>
      <c r="C18" s="12">
        <v>52.0</v>
      </c>
      <c r="D18" s="13">
        <v>58.0</v>
      </c>
      <c r="E18" s="5">
        <v>15.0</v>
      </c>
      <c r="F18" s="6">
        <v>15.0</v>
      </c>
      <c r="G18" s="8">
        <f t="shared" si="1"/>
        <v>0.776119403</v>
      </c>
      <c r="H18" s="84">
        <f t="shared" si="2"/>
        <v>0.7658545679</v>
      </c>
      <c r="I18" s="8">
        <f t="shared" si="3"/>
        <v>0.4785714286</v>
      </c>
      <c r="J18" s="83">
        <f t="shared" si="4"/>
        <v>0.7857142857</v>
      </c>
      <c r="K18" s="2">
        <f t="shared" si="5"/>
        <v>-0.05787711243</v>
      </c>
      <c r="L18" s="2">
        <f t="shared" si="6"/>
        <v>-0.2851137324</v>
      </c>
      <c r="M18" s="2">
        <f t="shared" si="7"/>
        <v>0.3087587599</v>
      </c>
      <c r="N18" s="2">
        <f t="shared" si="8"/>
        <v>1.495577223</v>
      </c>
      <c r="O18" s="2">
        <f t="shared" si="9"/>
        <v>0.1632359238</v>
      </c>
      <c r="P18" s="2">
        <f t="shared" si="10"/>
        <v>-0.5330294885</v>
      </c>
      <c r="Q18" s="2">
        <f t="shared" si="11"/>
        <v>-0.3945817499</v>
      </c>
      <c r="R18" s="2">
        <f t="shared" si="12"/>
        <v>0.06888474475</v>
      </c>
      <c r="S18" s="1">
        <f t="shared" si="13"/>
        <v>52</v>
      </c>
      <c r="T18" s="1">
        <f t="shared" si="14"/>
        <v>52</v>
      </c>
      <c r="U18" s="2"/>
      <c r="V18" s="2"/>
      <c r="W18" s="2"/>
    </row>
    <row r="19">
      <c r="A19" s="1" t="s">
        <v>18</v>
      </c>
      <c r="B19" s="2" t="s">
        <v>36</v>
      </c>
      <c r="C19" s="12">
        <v>51.0</v>
      </c>
      <c r="D19" s="13">
        <v>47.0</v>
      </c>
      <c r="E19" s="5">
        <v>19.0</v>
      </c>
      <c r="F19" s="6">
        <v>20.0</v>
      </c>
      <c r="G19" s="8">
        <f t="shared" si="1"/>
        <v>0.7183098592</v>
      </c>
      <c r="H19" s="84">
        <f t="shared" si="2"/>
        <v>0.7180158124</v>
      </c>
      <c r="I19" s="8">
        <f t="shared" si="3"/>
        <v>0.5109489051</v>
      </c>
      <c r="J19" s="83">
        <f t="shared" si="4"/>
        <v>0.7153284672</v>
      </c>
      <c r="K19" s="2">
        <f t="shared" si="5"/>
        <v>-0.05787711243</v>
      </c>
      <c r="L19" s="2">
        <f t="shared" si="6"/>
        <v>-0.259572688</v>
      </c>
      <c r="M19" s="2">
        <f t="shared" si="7"/>
        <v>0.255918102</v>
      </c>
      <c r="N19" s="2">
        <f t="shared" si="8"/>
        <v>1.453718801</v>
      </c>
      <c r="O19" s="2">
        <f t="shared" si="9"/>
        <v>0.1231794664</v>
      </c>
      <c r="P19" s="2">
        <f t="shared" si="10"/>
        <v>-0.4716975928</v>
      </c>
      <c r="Q19" s="2">
        <f t="shared" si="11"/>
        <v>-0.4094861952</v>
      </c>
      <c r="R19" s="2">
        <f t="shared" si="12"/>
        <v>0.0838330315</v>
      </c>
      <c r="S19" s="1">
        <f t="shared" si="13"/>
        <v>51</v>
      </c>
      <c r="T19" s="1">
        <f t="shared" si="14"/>
        <v>51</v>
      </c>
      <c r="U19" s="2"/>
      <c r="V19" s="2"/>
      <c r="W19" s="2"/>
    </row>
    <row r="20">
      <c r="A20" s="1" t="s">
        <v>37</v>
      </c>
      <c r="B20" s="14">
        <v>44562.0</v>
      </c>
      <c r="C20" s="12">
        <v>38.0</v>
      </c>
      <c r="D20" s="13">
        <v>43.0</v>
      </c>
      <c r="E20" s="5">
        <v>60.0</v>
      </c>
      <c r="F20" s="6">
        <v>92.0</v>
      </c>
      <c r="G20" s="8">
        <f t="shared" si="1"/>
        <v>0.2923076923</v>
      </c>
      <c r="H20" s="84">
        <f t="shared" si="2"/>
        <v>0.2923247589</v>
      </c>
      <c r="I20" s="8">
        <f t="shared" si="3"/>
        <v>0.4206008584</v>
      </c>
      <c r="J20" s="83">
        <f t="shared" si="4"/>
        <v>0.347639485</v>
      </c>
      <c r="K20" s="2">
        <f t="shared" si="5"/>
        <v>-0.05787711243</v>
      </c>
      <c r="L20" s="2">
        <f t="shared" si="6"/>
        <v>-0.1261486432</v>
      </c>
      <c r="M20" s="2">
        <f t="shared" si="7"/>
        <v>0.06044330243</v>
      </c>
      <c r="N20" s="2">
        <f t="shared" si="8"/>
        <v>0.5815628797</v>
      </c>
      <c r="O20" s="2">
        <f t="shared" si="9"/>
        <v>0.0141386872</v>
      </c>
      <c r="P20" s="2">
        <f t="shared" si="10"/>
        <v>-0.09170721828</v>
      </c>
      <c r="Q20" s="2">
        <f t="shared" si="11"/>
        <v>-0.1348491515</v>
      </c>
      <c r="R20" s="2">
        <f t="shared" si="12"/>
        <v>0.04676201495</v>
      </c>
      <c r="S20" s="1">
        <f t="shared" si="13"/>
        <v>38</v>
      </c>
      <c r="T20" s="1">
        <f t="shared" si="14"/>
        <v>38</v>
      </c>
      <c r="U20" s="2"/>
      <c r="V20" s="2"/>
      <c r="W20" s="2"/>
    </row>
    <row r="21">
      <c r="A21" s="1" t="s">
        <v>37</v>
      </c>
      <c r="B21" s="14">
        <v>44594.0</v>
      </c>
      <c r="C21" s="12">
        <v>19.0</v>
      </c>
      <c r="D21" s="13">
        <v>24.0</v>
      </c>
      <c r="E21" s="5">
        <v>42.0</v>
      </c>
      <c r="F21" s="6">
        <v>78.0</v>
      </c>
      <c r="G21" s="8">
        <f t="shared" si="1"/>
        <v>0.1958762887</v>
      </c>
      <c r="H21" s="84">
        <f t="shared" si="2"/>
        <v>0.184984181</v>
      </c>
      <c r="I21" s="8">
        <f t="shared" si="3"/>
        <v>0.3742331288</v>
      </c>
      <c r="J21" s="83">
        <f t="shared" si="4"/>
        <v>0.263803681</v>
      </c>
      <c r="K21" s="2">
        <f t="shared" si="5"/>
        <v>-0.05787711243</v>
      </c>
      <c r="L21" s="2">
        <f t="shared" si="6"/>
        <v>-0.09572697539</v>
      </c>
      <c r="M21" s="2">
        <f t="shared" si="7"/>
        <v>0.0348058057</v>
      </c>
      <c r="N21" s="2">
        <f t="shared" si="8"/>
        <v>0.3926634767</v>
      </c>
      <c r="O21" s="2">
        <f t="shared" si="9"/>
        <v>0.006178233904</v>
      </c>
      <c r="P21" s="2">
        <f t="shared" si="10"/>
        <v>-0.04698714991</v>
      </c>
      <c r="Q21" s="2">
        <f t="shared" si="11"/>
        <v>-0.08101102429</v>
      </c>
      <c r="R21" s="2">
        <f t="shared" si="12"/>
        <v>0.03293892674</v>
      </c>
      <c r="S21" s="1">
        <f t="shared" si="13"/>
        <v>19</v>
      </c>
      <c r="T21" s="1">
        <f t="shared" si="14"/>
        <v>18</v>
      </c>
      <c r="U21" s="2"/>
      <c r="V21" s="2"/>
      <c r="W21" s="2"/>
    </row>
    <row r="22">
      <c r="A22" s="1" t="s">
        <v>37</v>
      </c>
      <c r="B22" s="14">
        <v>44623.0</v>
      </c>
      <c r="C22" s="12">
        <v>53.0</v>
      </c>
      <c r="D22" s="13">
        <v>59.0</v>
      </c>
      <c r="E22" s="5">
        <v>84.0</v>
      </c>
      <c r="F22" s="6">
        <v>156.0</v>
      </c>
      <c r="G22" s="8">
        <f t="shared" si="1"/>
        <v>0.2535885167</v>
      </c>
      <c r="H22" s="84">
        <f t="shared" si="2"/>
        <v>0.2409673117</v>
      </c>
      <c r="I22" s="8">
        <f t="shared" si="3"/>
        <v>0.3892045455</v>
      </c>
      <c r="J22" s="83">
        <f t="shared" si="4"/>
        <v>0.3181818182</v>
      </c>
      <c r="K22" s="2">
        <f t="shared" si="5"/>
        <v>-0.05787711243</v>
      </c>
      <c r="L22" s="2">
        <f t="shared" si="6"/>
        <v>-0.11545928</v>
      </c>
      <c r="M22" s="2">
        <f t="shared" si="7"/>
        <v>0.05063382164</v>
      </c>
      <c r="N22" s="2">
        <f t="shared" si="8"/>
        <v>0.4925504143</v>
      </c>
      <c r="O22" s="2">
        <f t="shared" si="9"/>
        <v>0.01084046397</v>
      </c>
      <c r="P22" s="2">
        <f t="shared" si="10"/>
        <v>-0.07108922702</v>
      </c>
      <c r="Q22" s="2">
        <f t="shared" si="11"/>
        <v>-0.1056841789</v>
      </c>
      <c r="R22" s="2">
        <f t="shared" si="12"/>
        <v>0.03705241021</v>
      </c>
      <c r="S22" s="1">
        <f t="shared" si="13"/>
        <v>53</v>
      </c>
      <c r="T22" s="1">
        <f t="shared" si="14"/>
        <v>51</v>
      </c>
      <c r="U22" s="2"/>
      <c r="V22" s="2"/>
      <c r="W22" s="2"/>
    </row>
    <row r="23">
      <c r="A23" s="1" t="s">
        <v>37</v>
      </c>
      <c r="B23" s="14">
        <v>44686.0</v>
      </c>
      <c r="C23" s="12">
        <v>62.0</v>
      </c>
      <c r="D23" s="13">
        <v>88.0</v>
      </c>
      <c r="E23" s="5">
        <v>131.0</v>
      </c>
      <c r="F23" s="6">
        <v>196.0</v>
      </c>
      <c r="G23" s="8">
        <f t="shared" si="1"/>
        <v>0.2403100775</v>
      </c>
      <c r="H23" s="84">
        <f t="shared" si="2"/>
        <v>0.2505624803</v>
      </c>
      <c r="I23" s="8">
        <f t="shared" si="3"/>
        <v>0.4046121593</v>
      </c>
      <c r="J23" s="83">
        <f t="shared" si="4"/>
        <v>0.3144654088</v>
      </c>
      <c r="K23" s="2">
        <f t="shared" si="5"/>
        <v>-0.05787711243</v>
      </c>
      <c r="L23" s="2">
        <f t="shared" si="6"/>
        <v>-0.1141106991</v>
      </c>
      <c r="M23" s="2">
        <f t="shared" si="7"/>
        <v>0.04945790877</v>
      </c>
      <c r="N23" s="2">
        <f t="shared" si="8"/>
        <v>0.5060684186</v>
      </c>
      <c r="O23" s="2">
        <f t="shared" si="9"/>
        <v>0.01046502892</v>
      </c>
      <c r="P23" s="2">
        <f t="shared" si="10"/>
        <v>-0.07218714403</v>
      </c>
      <c r="Q23" s="2">
        <f t="shared" si="11"/>
        <v>-0.112883262</v>
      </c>
      <c r="R23" s="2">
        <f t="shared" si="12"/>
        <v>0.04162934161</v>
      </c>
      <c r="S23" s="1">
        <f t="shared" si="13"/>
        <v>62</v>
      </c>
      <c r="T23" s="1">
        <f t="shared" si="14"/>
        <v>64</v>
      </c>
      <c r="U23" s="2"/>
      <c r="V23" s="2"/>
      <c r="W23" s="2"/>
    </row>
    <row r="24">
      <c r="A24" s="1" t="s">
        <v>37</v>
      </c>
      <c r="B24" s="14">
        <v>44718.0</v>
      </c>
      <c r="C24" s="12">
        <v>31.0</v>
      </c>
      <c r="D24" s="13">
        <v>13.0</v>
      </c>
      <c r="E24" s="5">
        <v>41.0</v>
      </c>
      <c r="F24" s="6">
        <v>53.0</v>
      </c>
      <c r="G24" s="8">
        <f t="shared" si="1"/>
        <v>0.369047619</v>
      </c>
      <c r="H24" s="84">
        <f t="shared" si="2"/>
        <v>0.3530764331</v>
      </c>
      <c r="I24" s="8">
        <f t="shared" si="3"/>
        <v>0.5217391304</v>
      </c>
      <c r="J24" s="83">
        <f t="shared" si="4"/>
        <v>0.3188405797</v>
      </c>
      <c r="K24" s="2">
        <f t="shared" si="5"/>
        <v>-0.05787711243</v>
      </c>
      <c r="L24" s="2">
        <f t="shared" si="6"/>
        <v>-0.1156983262</v>
      </c>
      <c r="M24" s="2">
        <f t="shared" si="7"/>
        <v>0.05084370254</v>
      </c>
      <c r="N24" s="2">
        <f t="shared" si="8"/>
        <v>0.6616440722</v>
      </c>
      <c r="O24" s="2">
        <f t="shared" si="9"/>
        <v>0.01090793555</v>
      </c>
      <c r="P24" s="2">
        <f t="shared" si="10"/>
        <v>-0.09569202833</v>
      </c>
      <c r="Q24" s="2">
        <f t="shared" si="11"/>
        <v>-0.1903089535</v>
      </c>
      <c r="R24" s="2">
        <f t="shared" si="12"/>
        <v>0.0892571432</v>
      </c>
      <c r="S24" s="1">
        <f t="shared" si="13"/>
        <v>31</v>
      </c>
      <c r="T24" s="1">
        <f t="shared" si="14"/>
        <v>30</v>
      </c>
      <c r="U24" s="2"/>
      <c r="V24" s="2"/>
      <c r="W24" s="2"/>
    </row>
    <row r="25">
      <c r="A25" s="1" t="s">
        <v>37</v>
      </c>
      <c r="B25" s="14">
        <v>44844.0</v>
      </c>
      <c r="C25" s="12">
        <v>61.0</v>
      </c>
      <c r="D25" s="13">
        <v>96.0</v>
      </c>
      <c r="E25" s="5">
        <v>165.0</v>
      </c>
      <c r="F25" s="6">
        <v>263.0</v>
      </c>
      <c r="G25" s="8">
        <f t="shared" si="1"/>
        <v>0.1882716049</v>
      </c>
      <c r="H25" s="84">
        <f t="shared" si="2"/>
        <v>0.1978487387</v>
      </c>
      <c r="I25" s="8">
        <f t="shared" si="3"/>
        <v>0.3863247863</v>
      </c>
      <c r="J25" s="83">
        <f t="shared" si="4"/>
        <v>0.2683760684</v>
      </c>
      <c r="K25" s="2">
        <f t="shared" si="5"/>
        <v>-0.05787711243</v>
      </c>
      <c r="L25" s="2">
        <f t="shared" si="6"/>
        <v>-0.09738616686</v>
      </c>
      <c r="M25" s="2">
        <f t="shared" si="7"/>
        <v>0.03602280787</v>
      </c>
      <c r="N25" s="2">
        <f t="shared" si="8"/>
        <v>0.4123763831</v>
      </c>
      <c r="O25" s="2">
        <f t="shared" si="9"/>
        <v>0.006505087637</v>
      </c>
      <c r="P25" s="2">
        <f t="shared" si="10"/>
        <v>-0.05020134069</v>
      </c>
      <c r="Q25" s="2">
        <f t="shared" si="11"/>
        <v>-0.08782693834</v>
      </c>
      <c r="R25" s="2">
        <f t="shared" si="12"/>
        <v>0.03623601841</v>
      </c>
      <c r="S25" s="1">
        <f t="shared" si="13"/>
        <v>61</v>
      </c>
      <c r="T25" s="1">
        <f t="shared" si="14"/>
        <v>64</v>
      </c>
      <c r="U25" s="2"/>
      <c r="V25" s="2"/>
      <c r="W25" s="2"/>
    </row>
    <row r="26">
      <c r="A26" s="1" t="s">
        <v>37</v>
      </c>
      <c r="B26" s="14">
        <v>44876.0</v>
      </c>
      <c r="C26" s="12">
        <v>43.0</v>
      </c>
      <c r="D26" s="13">
        <v>48.0</v>
      </c>
      <c r="E26" s="5">
        <v>54.0</v>
      </c>
      <c r="F26" s="6">
        <v>102.0</v>
      </c>
      <c r="G26" s="8">
        <f t="shared" si="1"/>
        <v>0.2965517241</v>
      </c>
      <c r="H26" s="84">
        <f t="shared" si="2"/>
        <v>0.2859163609</v>
      </c>
      <c r="I26" s="8">
        <f t="shared" si="3"/>
        <v>0.3927125506</v>
      </c>
      <c r="J26" s="83">
        <f t="shared" si="4"/>
        <v>0.3684210526</v>
      </c>
      <c r="K26" s="2">
        <f t="shared" si="5"/>
        <v>-0.05787711243</v>
      </c>
      <c r="L26" s="2">
        <f t="shared" si="6"/>
        <v>-0.1336896927</v>
      </c>
      <c r="M26" s="2">
        <f t="shared" si="7"/>
        <v>0.06788578857</v>
      </c>
      <c r="N26" s="2">
        <f t="shared" si="8"/>
        <v>0.5754619936</v>
      </c>
      <c r="O26" s="2">
        <f t="shared" si="9"/>
        <v>0.01682887598</v>
      </c>
      <c r="P26" s="2">
        <f t="shared" si="10"/>
        <v>-0.09616982574</v>
      </c>
      <c r="Q26" s="2">
        <f t="shared" si="11"/>
        <v>-0.124587024</v>
      </c>
      <c r="R26" s="2">
        <f t="shared" si="12"/>
        <v>0.03806335763</v>
      </c>
      <c r="S26" s="1">
        <f t="shared" si="13"/>
        <v>43</v>
      </c>
      <c r="T26" s="1">
        <f t="shared" si="14"/>
        <v>42</v>
      </c>
      <c r="U26" s="2"/>
      <c r="V26" s="2"/>
      <c r="W26" s="2"/>
    </row>
    <row r="27">
      <c r="A27" s="1" t="s">
        <v>37</v>
      </c>
      <c r="B27" s="14">
        <v>44907.0</v>
      </c>
      <c r="C27" s="12">
        <v>143.0</v>
      </c>
      <c r="D27" s="13">
        <v>120.0</v>
      </c>
      <c r="E27" s="5">
        <v>127.0</v>
      </c>
      <c r="F27" s="6">
        <v>135.0</v>
      </c>
      <c r="G27" s="8">
        <f t="shared" si="1"/>
        <v>0.5143884892</v>
      </c>
      <c r="H27" s="84">
        <f t="shared" si="2"/>
        <v>0.5149760282</v>
      </c>
      <c r="I27" s="8">
        <f t="shared" si="3"/>
        <v>0.5142857143</v>
      </c>
      <c r="J27" s="83">
        <f t="shared" si="4"/>
        <v>0.500952381</v>
      </c>
      <c r="K27" s="2">
        <f t="shared" si="5"/>
        <v>-0.05787711243</v>
      </c>
      <c r="L27" s="2">
        <f t="shared" si="6"/>
        <v>-0.1817816039</v>
      </c>
      <c r="M27" s="2">
        <f t="shared" si="7"/>
        <v>0.1255113148</v>
      </c>
      <c r="N27" s="2">
        <f t="shared" si="8"/>
        <v>1.024703764</v>
      </c>
      <c r="O27" s="2">
        <f t="shared" si="9"/>
        <v>0.04230689261</v>
      </c>
      <c r="P27" s="2">
        <f t="shared" si="10"/>
        <v>-0.2328480048</v>
      </c>
      <c r="Q27" s="2">
        <f t="shared" si="11"/>
        <v>-0.2905254467</v>
      </c>
      <c r="R27" s="2">
        <f t="shared" si="12"/>
        <v>0.08548622407</v>
      </c>
      <c r="S27" s="1">
        <f t="shared" si="13"/>
        <v>143</v>
      </c>
      <c r="T27" s="1">
        <f t="shared" si="14"/>
        <v>143</v>
      </c>
      <c r="U27" s="2"/>
      <c r="V27" s="2"/>
      <c r="W27" s="2"/>
    </row>
    <row r="28">
      <c r="A28" s="1" t="s">
        <v>37</v>
      </c>
      <c r="B28" s="2" t="s">
        <v>38</v>
      </c>
      <c r="C28" s="12">
        <v>80.0</v>
      </c>
      <c r="D28" s="13">
        <v>115.0</v>
      </c>
      <c r="E28" s="5">
        <v>81.0</v>
      </c>
      <c r="F28" s="6">
        <v>101.0</v>
      </c>
      <c r="G28" s="8">
        <f t="shared" si="1"/>
        <v>0.4419889503</v>
      </c>
      <c r="H28" s="84">
        <f t="shared" si="2"/>
        <v>0.4493465406</v>
      </c>
      <c r="I28" s="8">
        <f t="shared" si="3"/>
        <v>0.4270557029</v>
      </c>
      <c r="J28" s="83">
        <f t="shared" si="4"/>
        <v>0.5172413793</v>
      </c>
      <c r="K28" s="2">
        <f t="shared" si="5"/>
        <v>-0.05787711243</v>
      </c>
      <c r="L28" s="2">
        <f t="shared" si="6"/>
        <v>-0.1876924257</v>
      </c>
      <c r="M28" s="2">
        <f t="shared" si="7"/>
        <v>0.1338062845</v>
      </c>
      <c r="N28" s="2">
        <f t="shared" si="8"/>
        <v>0.8785676598</v>
      </c>
      <c r="O28" s="2">
        <f t="shared" si="9"/>
        <v>0.04656950013</v>
      </c>
      <c r="P28" s="2">
        <f t="shared" si="10"/>
        <v>-0.2061323802</v>
      </c>
      <c r="Q28" s="2">
        <f t="shared" si="11"/>
        <v>-0.2068431408</v>
      </c>
      <c r="R28" s="2">
        <f t="shared" si="12"/>
        <v>0.04894815537</v>
      </c>
      <c r="S28" s="1">
        <f t="shared" si="13"/>
        <v>80</v>
      </c>
      <c r="T28" s="1">
        <f t="shared" si="14"/>
        <v>81</v>
      </c>
      <c r="U28" s="2"/>
      <c r="V28" s="2"/>
      <c r="W28" s="2"/>
    </row>
    <row r="29">
      <c r="A29" s="1" t="s">
        <v>37</v>
      </c>
      <c r="B29" s="2" t="s">
        <v>39</v>
      </c>
      <c r="C29" s="12">
        <v>43.0</v>
      </c>
      <c r="D29" s="13">
        <v>22.0</v>
      </c>
      <c r="E29" s="5">
        <v>36.0</v>
      </c>
      <c r="F29" s="6">
        <v>43.0</v>
      </c>
      <c r="G29" s="8">
        <f t="shared" si="1"/>
        <v>0.5</v>
      </c>
      <c r="H29" s="84">
        <f t="shared" si="2"/>
        <v>0.5003376593</v>
      </c>
      <c r="I29" s="8">
        <f t="shared" si="3"/>
        <v>0.5486111111</v>
      </c>
      <c r="J29" s="83">
        <f t="shared" si="4"/>
        <v>0.4513888889</v>
      </c>
      <c r="K29" s="2">
        <f t="shared" si="5"/>
        <v>-0.05787711243</v>
      </c>
      <c r="L29" s="2">
        <f t="shared" si="6"/>
        <v>-0.1637963993</v>
      </c>
      <c r="M29" s="2">
        <f t="shared" si="7"/>
        <v>0.1019041142</v>
      </c>
      <c r="N29" s="2">
        <f t="shared" si="8"/>
        <v>0.9849470631</v>
      </c>
      <c r="O29" s="2">
        <f t="shared" si="9"/>
        <v>0.03095097871</v>
      </c>
      <c r="P29" s="2">
        <f t="shared" si="10"/>
        <v>-0.2016700929</v>
      </c>
      <c r="Q29" s="2">
        <f t="shared" si="11"/>
        <v>-0.2978920231</v>
      </c>
      <c r="R29" s="2">
        <f t="shared" si="12"/>
        <v>0.103771131</v>
      </c>
      <c r="S29" s="1">
        <f t="shared" si="13"/>
        <v>43</v>
      </c>
      <c r="T29" s="1">
        <f t="shared" si="14"/>
        <v>43</v>
      </c>
      <c r="U29" s="2"/>
      <c r="V29" s="2"/>
      <c r="W29" s="2"/>
    </row>
    <row r="30">
      <c r="A30" s="1" t="s">
        <v>37</v>
      </c>
      <c r="B30" s="2" t="s">
        <v>40</v>
      </c>
      <c r="C30" s="12">
        <v>114.0</v>
      </c>
      <c r="D30" s="13">
        <v>72.0</v>
      </c>
      <c r="E30" s="5">
        <v>82.0</v>
      </c>
      <c r="F30" s="6">
        <v>65.0</v>
      </c>
      <c r="G30" s="8">
        <f t="shared" si="1"/>
        <v>0.6368715084</v>
      </c>
      <c r="H30" s="84">
        <f t="shared" si="2"/>
        <v>0.6342777621</v>
      </c>
      <c r="I30" s="8">
        <f t="shared" si="3"/>
        <v>0.5885885886</v>
      </c>
      <c r="J30" s="83">
        <f t="shared" si="4"/>
        <v>0.5585585586</v>
      </c>
      <c r="K30" s="2">
        <f t="shared" si="5"/>
        <v>-0.05787711243</v>
      </c>
      <c r="L30" s="2">
        <f t="shared" si="6"/>
        <v>-0.2026852741</v>
      </c>
      <c r="M30" s="2">
        <f t="shared" si="7"/>
        <v>0.1560369348</v>
      </c>
      <c r="N30" s="2">
        <f t="shared" si="8"/>
        <v>1.307609221</v>
      </c>
      <c r="O30" s="2">
        <f t="shared" si="9"/>
        <v>0.05864458603</v>
      </c>
      <c r="P30" s="2">
        <f t="shared" si="10"/>
        <v>-0.3313022835</v>
      </c>
      <c r="Q30" s="2">
        <f t="shared" si="11"/>
        <v>-0.4242982078</v>
      </c>
      <c r="R30" s="2">
        <f t="shared" si="12"/>
        <v>0.1281498983</v>
      </c>
      <c r="S30" s="1">
        <f t="shared" si="13"/>
        <v>114</v>
      </c>
      <c r="T30" s="1">
        <f t="shared" si="14"/>
        <v>114</v>
      </c>
      <c r="U30" s="2"/>
      <c r="V30" s="2"/>
      <c r="W30" s="2"/>
    </row>
    <row r="31">
      <c r="A31" s="1" t="s">
        <v>37</v>
      </c>
      <c r="B31" s="2" t="s">
        <v>41</v>
      </c>
      <c r="C31" s="12">
        <v>131.0</v>
      </c>
      <c r="D31" s="13">
        <v>129.0</v>
      </c>
      <c r="E31" s="5">
        <v>148.0</v>
      </c>
      <c r="F31" s="6">
        <v>133.0</v>
      </c>
      <c r="G31" s="8">
        <f t="shared" si="1"/>
        <v>0.4962121212</v>
      </c>
      <c r="H31" s="84">
        <f t="shared" si="2"/>
        <v>0.4974171893</v>
      </c>
      <c r="I31" s="8">
        <f t="shared" si="3"/>
        <v>0.5157116451</v>
      </c>
      <c r="J31" s="83">
        <f t="shared" si="4"/>
        <v>0.4805914972</v>
      </c>
      <c r="K31" s="2">
        <f t="shared" si="5"/>
        <v>-0.05787711243</v>
      </c>
      <c r="L31" s="2">
        <f t="shared" si="6"/>
        <v>-0.1743932088</v>
      </c>
      <c r="M31" s="2">
        <f t="shared" si="7"/>
        <v>0.1155160034</v>
      </c>
      <c r="N31" s="2">
        <f t="shared" si="8"/>
        <v>0.9857810081</v>
      </c>
      <c r="O31" s="2">
        <f t="shared" si="9"/>
        <v>0.03735511188</v>
      </c>
      <c r="P31" s="2">
        <f t="shared" si="10"/>
        <v>-0.2148989403</v>
      </c>
      <c r="Q31" s="2">
        <f t="shared" si="11"/>
        <v>-0.2802649384</v>
      </c>
      <c r="R31" s="2">
        <f t="shared" si="12"/>
        <v>0.08619926584</v>
      </c>
      <c r="S31" s="1">
        <f t="shared" si="13"/>
        <v>131</v>
      </c>
      <c r="T31" s="1">
        <f t="shared" si="14"/>
        <v>131</v>
      </c>
      <c r="U31" s="2"/>
      <c r="V31" s="2"/>
      <c r="W31" s="2"/>
    </row>
    <row r="32">
      <c r="A32" s="1" t="s">
        <v>37</v>
      </c>
      <c r="B32" s="2" t="s">
        <v>42</v>
      </c>
      <c r="C32" s="12">
        <v>108.0</v>
      </c>
      <c r="D32" s="13">
        <v>101.0</v>
      </c>
      <c r="E32" s="5">
        <v>209.0</v>
      </c>
      <c r="F32" s="6">
        <v>225.0</v>
      </c>
      <c r="G32" s="8">
        <f t="shared" si="1"/>
        <v>0.3243243243</v>
      </c>
      <c r="H32" s="84">
        <f t="shared" si="2"/>
        <v>0.3340356568</v>
      </c>
      <c r="I32" s="8">
        <f t="shared" si="3"/>
        <v>0.4930015552</v>
      </c>
      <c r="J32" s="83">
        <f t="shared" si="4"/>
        <v>0.3250388802</v>
      </c>
      <c r="K32" s="2">
        <f t="shared" si="5"/>
        <v>-0.05787711243</v>
      </c>
      <c r="L32" s="2">
        <f t="shared" si="6"/>
        <v>-0.117947516</v>
      </c>
      <c r="M32" s="2">
        <f t="shared" si="7"/>
        <v>0.05283973312</v>
      </c>
      <c r="N32" s="2">
        <f t="shared" si="8"/>
        <v>0.6373544587</v>
      </c>
      <c r="O32" s="2">
        <f t="shared" si="9"/>
        <v>0.01155653749</v>
      </c>
      <c r="P32" s="2">
        <f t="shared" si="10"/>
        <v>-0.09397105132</v>
      </c>
      <c r="Q32" s="2">
        <f t="shared" si="11"/>
        <v>-0.1732250529</v>
      </c>
      <c r="R32" s="2">
        <f t="shared" si="12"/>
        <v>0.0753056602</v>
      </c>
      <c r="S32" s="1">
        <f t="shared" si="13"/>
        <v>108</v>
      </c>
      <c r="T32" s="1">
        <f t="shared" si="14"/>
        <v>111</v>
      </c>
      <c r="U32" s="2"/>
      <c r="V32" s="2"/>
      <c r="W32" s="2"/>
    </row>
    <row r="33">
      <c r="A33" s="1" t="s">
        <v>37</v>
      </c>
      <c r="B33" s="2" t="s">
        <v>43</v>
      </c>
      <c r="C33" s="12">
        <v>95.0</v>
      </c>
      <c r="D33" s="13">
        <v>61.0</v>
      </c>
      <c r="E33" s="5">
        <v>159.0</v>
      </c>
      <c r="F33" s="6">
        <v>189.0</v>
      </c>
      <c r="G33" s="8">
        <f t="shared" si="1"/>
        <v>0.3345070423</v>
      </c>
      <c r="H33" s="84">
        <f t="shared" si="2"/>
        <v>0.3290902502</v>
      </c>
      <c r="I33" s="8">
        <f t="shared" si="3"/>
        <v>0.503968254</v>
      </c>
      <c r="J33" s="83">
        <f t="shared" si="4"/>
        <v>0.3095238095</v>
      </c>
      <c r="K33" s="2">
        <f t="shared" si="5"/>
        <v>-0.05787711243</v>
      </c>
      <c r="L33" s="2">
        <f t="shared" si="6"/>
        <v>-0.1123175309</v>
      </c>
      <c r="M33" s="2">
        <f t="shared" si="7"/>
        <v>0.04791573042</v>
      </c>
      <c r="N33" s="2">
        <f t="shared" si="8"/>
        <v>0.6204326837</v>
      </c>
      <c r="O33" s="2">
        <f t="shared" si="9"/>
        <v>0.009979389613</v>
      </c>
      <c r="P33" s="2">
        <f t="shared" si="10"/>
        <v>-0.08710969116</v>
      </c>
      <c r="Q33" s="2">
        <f t="shared" si="11"/>
        <v>-0.1723769663</v>
      </c>
      <c r="R33" s="2">
        <f t="shared" si="12"/>
        <v>0.08044374728</v>
      </c>
      <c r="S33" s="1">
        <f t="shared" si="13"/>
        <v>95</v>
      </c>
      <c r="T33" s="1">
        <f t="shared" si="14"/>
        <v>94</v>
      </c>
      <c r="U33" s="2"/>
      <c r="V33" s="2"/>
      <c r="W33" s="2"/>
    </row>
    <row r="34">
      <c r="A34" s="1" t="s">
        <v>37</v>
      </c>
      <c r="B34" s="2" t="s">
        <v>44</v>
      </c>
      <c r="C34" s="12">
        <v>62.0</v>
      </c>
      <c r="D34" s="13">
        <v>41.0</v>
      </c>
      <c r="E34" s="5">
        <v>106.0</v>
      </c>
      <c r="F34" s="6">
        <v>127.0</v>
      </c>
      <c r="G34" s="8">
        <f t="shared" si="1"/>
        <v>0.328042328</v>
      </c>
      <c r="H34" s="84">
        <f t="shared" si="2"/>
        <v>0.3229540388</v>
      </c>
      <c r="I34" s="8">
        <f t="shared" si="3"/>
        <v>0.5</v>
      </c>
      <c r="J34" s="83">
        <f t="shared" si="4"/>
        <v>0.306547619</v>
      </c>
      <c r="K34" s="2">
        <f t="shared" si="5"/>
        <v>-0.05787711243</v>
      </c>
      <c r="L34" s="2">
        <f t="shared" si="6"/>
        <v>-0.1112375547</v>
      </c>
      <c r="M34" s="2">
        <f t="shared" si="7"/>
        <v>0.04699870415</v>
      </c>
      <c r="N34" s="2">
        <f t="shared" si="8"/>
        <v>0.6096286621</v>
      </c>
      <c r="O34" s="2">
        <f t="shared" si="9"/>
        <v>0.009694281685</v>
      </c>
      <c r="P34" s="2">
        <f t="shared" si="10"/>
        <v>-0.08476978252</v>
      </c>
      <c r="Q34" s="2">
        <f t="shared" si="11"/>
        <v>-0.1680415841</v>
      </c>
      <c r="R34" s="2">
        <f t="shared" si="12"/>
        <v>0.07855842458</v>
      </c>
      <c r="S34" s="1">
        <f t="shared" si="13"/>
        <v>62</v>
      </c>
      <c r="T34" s="1">
        <f t="shared" si="14"/>
        <v>62</v>
      </c>
      <c r="U34" s="2"/>
      <c r="V34" s="2"/>
      <c r="W34" s="2"/>
    </row>
    <row r="35">
      <c r="A35" s="1" t="s">
        <v>37</v>
      </c>
      <c r="B35" s="2" t="s">
        <v>45</v>
      </c>
      <c r="C35" s="12">
        <v>46.0</v>
      </c>
      <c r="D35" s="13">
        <v>47.0</v>
      </c>
      <c r="E35" s="5">
        <v>58.0</v>
      </c>
      <c r="F35" s="6">
        <v>103.0</v>
      </c>
      <c r="G35" s="8">
        <f t="shared" si="1"/>
        <v>0.3087248322</v>
      </c>
      <c r="H35" s="84">
        <f t="shared" si="2"/>
        <v>0.2986158967</v>
      </c>
      <c r="I35" s="8">
        <f t="shared" si="3"/>
        <v>0.4094488189</v>
      </c>
      <c r="J35" s="83">
        <f t="shared" si="4"/>
        <v>0.3661417323</v>
      </c>
      <c r="K35" s="2">
        <f t="shared" si="5"/>
        <v>-0.05787711243</v>
      </c>
      <c r="L35" s="2">
        <f t="shared" si="6"/>
        <v>-0.1328625911</v>
      </c>
      <c r="M35" s="2">
        <f t="shared" si="7"/>
        <v>0.0670484053</v>
      </c>
      <c r="N35" s="2">
        <f t="shared" si="8"/>
        <v>0.5962745598</v>
      </c>
      <c r="O35" s="2">
        <f t="shared" si="9"/>
        <v>0.01651845744</v>
      </c>
      <c r="P35" s="2">
        <f t="shared" si="10"/>
        <v>-0.09903147704</v>
      </c>
      <c r="Q35" s="2">
        <f t="shared" si="11"/>
        <v>-0.1345944922</v>
      </c>
      <c r="R35" s="2">
        <f t="shared" si="12"/>
        <v>0.04314014698</v>
      </c>
      <c r="S35" s="1">
        <f t="shared" si="13"/>
        <v>46</v>
      </c>
      <c r="T35" s="1">
        <f t="shared" si="14"/>
        <v>45</v>
      </c>
      <c r="U35" s="2"/>
      <c r="V35" s="2"/>
      <c r="W35" s="2"/>
    </row>
    <row r="36">
      <c r="A36" s="1" t="s">
        <v>37</v>
      </c>
      <c r="B36" s="2" t="s">
        <v>46</v>
      </c>
      <c r="C36" s="12">
        <v>107.0</v>
      </c>
      <c r="D36" s="13">
        <v>75.0</v>
      </c>
      <c r="E36" s="5">
        <v>96.0</v>
      </c>
      <c r="F36" s="6">
        <v>147.0</v>
      </c>
      <c r="G36" s="8">
        <f t="shared" si="1"/>
        <v>0.4212598425</v>
      </c>
      <c r="H36" s="84">
        <f t="shared" si="2"/>
        <v>0.4146557257</v>
      </c>
      <c r="I36" s="8">
        <f t="shared" si="3"/>
        <v>0.4776470588</v>
      </c>
      <c r="J36" s="83">
        <f t="shared" si="4"/>
        <v>0.4282352941</v>
      </c>
      <c r="K36" s="2">
        <f t="shared" si="5"/>
        <v>-0.05787711243</v>
      </c>
      <c r="L36" s="2">
        <f t="shared" si="6"/>
        <v>-0.1553946075</v>
      </c>
      <c r="M36" s="2">
        <f t="shared" si="7"/>
        <v>0.09171806948</v>
      </c>
      <c r="N36" s="2">
        <f t="shared" si="8"/>
        <v>0.8135551369</v>
      </c>
      <c r="O36" s="2">
        <f t="shared" si="9"/>
        <v>0.02642829626</v>
      </c>
      <c r="P36" s="2">
        <f t="shared" si="10"/>
        <v>-0.158032785</v>
      </c>
      <c r="Q36" s="2">
        <f t="shared" si="11"/>
        <v>-0.2142276307</v>
      </c>
      <c r="R36" s="2">
        <f t="shared" si="12"/>
        <v>0.06848635868</v>
      </c>
      <c r="S36" s="1">
        <f t="shared" si="13"/>
        <v>107</v>
      </c>
      <c r="T36" s="1">
        <f t="shared" si="14"/>
        <v>106</v>
      </c>
      <c r="U36" s="2"/>
      <c r="V36" s="2"/>
      <c r="W36" s="2"/>
    </row>
    <row r="37">
      <c r="A37" s="1" t="s">
        <v>37</v>
      </c>
      <c r="B37" s="2" t="s">
        <v>47</v>
      </c>
      <c r="C37" s="12">
        <v>108.0</v>
      </c>
      <c r="D37" s="13">
        <v>95.0</v>
      </c>
      <c r="E37" s="5">
        <v>100.0</v>
      </c>
      <c r="F37" s="6">
        <v>129.0</v>
      </c>
      <c r="G37" s="8">
        <f t="shared" si="1"/>
        <v>0.4556962025</v>
      </c>
      <c r="H37" s="84">
        <f t="shared" si="2"/>
        <v>0.4563237889</v>
      </c>
      <c r="I37" s="8">
        <f t="shared" si="3"/>
        <v>0.4814814815</v>
      </c>
      <c r="J37" s="83">
        <f t="shared" si="4"/>
        <v>0.4699074074</v>
      </c>
      <c r="K37" s="2">
        <f t="shared" si="5"/>
        <v>-0.05787711243</v>
      </c>
      <c r="L37" s="2">
        <f t="shared" si="6"/>
        <v>-0.1705162515</v>
      </c>
      <c r="M37" s="2">
        <f t="shared" si="7"/>
        <v>0.1104369925</v>
      </c>
      <c r="N37" s="2">
        <f t="shared" si="8"/>
        <v>0.8998897499</v>
      </c>
      <c r="O37" s="2">
        <f t="shared" si="9"/>
        <v>0.03491874818</v>
      </c>
      <c r="P37" s="2">
        <f t="shared" si="10"/>
        <v>-0.1918135753</v>
      </c>
      <c r="Q37" s="2">
        <f t="shared" si="11"/>
        <v>-0.2388637677</v>
      </c>
      <c r="R37" s="2">
        <f t="shared" si="12"/>
        <v>0.07014900525</v>
      </c>
      <c r="S37" s="1">
        <f t="shared" si="13"/>
        <v>108</v>
      </c>
      <c r="T37" s="1">
        <f t="shared" si="14"/>
        <v>108</v>
      </c>
      <c r="U37" s="2"/>
      <c r="V37" s="2"/>
      <c r="W37" s="2"/>
    </row>
    <row r="38">
      <c r="A38" s="1" t="s">
        <v>37</v>
      </c>
      <c r="B38" s="2" t="s">
        <v>48</v>
      </c>
      <c r="C38" s="12">
        <v>48.0</v>
      </c>
      <c r="D38" s="13">
        <v>31.0</v>
      </c>
      <c r="E38" s="5">
        <v>22.0</v>
      </c>
      <c r="F38" s="6">
        <v>14.0</v>
      </c>
      <c r="G38" s="8">
        <f t="shared" si="1"/>
        <v>0.7741935484</v>
      </c>
      <c r="H38" s="84">
        <f t="shared" si="2"/>
        <v>0.7664922985</v>
      </c>
      <c r="I38" s="8">
        <f t="shared" si="3"/>
        <v>0.6086956522</v>
      </c>
      <c r="J38" s="83">
        <f t="shared" si="4"/>
        <v>0.6869565217</v>
      </c>
      <c r="K38" s="2">
        <f t="shared" si="5"/>
        <v>-0.05787711243</v>
      </c>
      <c r="L38" s="2">
        <f t="shared" si="6"/>
        <v>-0.2492773028</v>
      </c>
      <c r="M38" s="2">
        <f t="shared" si="7"/>
        <v>0.2360198288</v>
      </c>
      <c r="N38" s="2">
        <f t="shared" si="8"/>
        <v>1.6631326</v>
      </c>
      <c r="O38" s="2">
        <f t="shared" si="9"/>
        <v>0.1090961804</v>
      </c>
      <c r="P38" s="2">
        <f t="shared" si="10"/>
        <v>-0.5182435093</v>
      </c>
      <c r="Q38" s="2">
        <f t="shared" si="11"/>
        <v>-0.5580954235</v>
      </c>
      <c r="R38" s="2">
        <f t="shared" si="12"/>
        <v>0.1417370376</v>
      </c>
      <c r="S38" s="1">
        <f t="shared" si="13"/>
        <v>48</v>
      </c>
      <c r="T38" s="1">
        <f t="shared" si="14"/>
        <v>48</v>
      </c>
      <c r="U38" s="2"/>
      <c r="V38" s="2"/>
      <c r="W38" s="2"/>
    </row>
    <row r="39">
      <c r="A39" s="1" t="s">
        <v>37</v>
      </c>
      <c r="B39" s="2" t="s">
        <v>49</v>
      </c>
      <c r="C39" s="12">
        <v>102.0</v>
      </c>
      <c r="D39" s="13">
        <v>68.0</v>
      </c>
      <c r="E39" s="5">
        <v>98.0</v>
      </c>
      <c r="F39" s="6">
        <v>72.0</v>
      </c>
      <c r="G39" s="8">
        <f t="shared" si="1"/>
        <v>0.5862068966</v>
      </c>
      <c r="H39" s="84">
        <f t="shared" si="2"/>
        <v>0.5808480827</v>
      </c>
      <c r="I39" s="8">
        <f t="shared" si="3"/>
        <v>0.5882352941</v>
      </c>
      <c r="J39" s="83">
        <f t="shared" si="4"/>
        <v>0.5</v>
      </c>
      <c r="K39" s="2">
        <f t="shared" si="5"/>
        <v>-0.05787711243</v>
      </c>
      <c r="L39" s="2">
        <f t="shared" si="6"/>
        <v>-0.1814360115</v>
      </c>
      <c r="M39" s="2">
        <f t="shared" si="7"/>
        <v>0.1250345392</v>
      </c>
      <c r="N39" s="2">
        <f t="shared" si="8"/>
        <v>1.169818564</v>
      </c>
      <c r="O39" s="2">
        <f t="shared" si="9"/>
        <v>0.04206605699</v>
      </c>
      <c r="P39" s="2">
        <f t="shared" si="10"/>
        <v>-0.2653177204</v>
      </c>
      <c r="Q39" s="2">
        <f t="shared" si="11"/>
        <v>-0.3793595073</v>
      </c>
      <c r="R39" s="2">
        <f t="shared" si="12"/>
        <v>0.1279192747</v>
      </c>
      <c r="S39" s="1">
        <f t="shared" si="13"/>
        <v>102</v>
      </c>
      <c r="T39" s="1">
        <f t="shared" si="14"/>
        <v>102</v>
      </c>
      <c r="U39" s="2"/>
      <c r="V39" s="2"/>
      <c r="W39" s="2"/>
    </row>
    <row r="40">
      <c r="A40" s="1" t="s">
        <v>37</v>
      </c>
      <c r="B40" s="2" t="s">
        <v>50</v>
      </c>
      <c r="C40" s="12">
        <v>71.0</v>
      </c>
      <c r="D40" s="13">
        <v>62.0</v>
      </c>
      <c r="E40" s="5">
        <v>111.0</v>
      </c>
      <c r="F40" s="6">
        <v>117.0</v>
      </c>
      <c r="G40" s="8">
        <f t="shared" si="1"/>
        <v>0.3776595745</v>
      </c>
      <c r="H40" s="84">
        <f t="shared" si="2"/>
        <v>0.3836554947</v>
      </c>
      <c r="I40" s="8">
        <f t="shared" si="3"/>
        <v>0.5041551247</v>
      </c>
      <c r="J40" s="83">
        <f t="shared" si="4"/>
        <v>0.3684210526</v>
      </c>
      <c r="K40" s="2">
        <f t="shared" si="5"/>
        <v>-0.05787711243</v>
      </c>
      <c r="L40" s="2">
        <f t="shared" si="6"/>
        <v>-0.1336896927</v>
      </c>
      <c r="M40" s="2">
        <f t="shared" si="7"/>
        <v>0.06788578857</v>
      </c>
      <c r="N40" s="2">
        <f t="shared" si="8"/>
        <v>0.738764556</v>
      </c>
      <c r="O40" s="2">
        <f t="shared" si="9"/>
        <v>0.01682887598</v>
      </c>
      <c r="P40" s="2">
        <f t="shared" si="10"/>
        <v>-0.1234605576</v>
      </c>
      <c r="Q40" s="2">
        <f t="shared" si="11"/>
        <v>-0.2053296289</v>
      </c>
      <c r="R40" s="2">
        <f t="shared" si="12"/>
        <v>0.08053326573</v>
      </c>
      <c r="S40" s="1">
        <f t="shared" si="13"/>
        <v>71</v>
      </c>
      <c r="T40" s="1">
        <f t="shared" si="14"/>
        <v>72</v>
      </c>
      <c r="U40" s="2"/>
      <c r="V40" s="2"/>
      <c r="W40" s="2"/>
    </row>
    <row r="41">
      <c r="A41" s="1" t="s">
        <v>37</v>
      </c>
      <c r="B41" s="2" t="s">
        <v>51</v>
      </c>
      <c r="C41" s="12">
        <v>34.0</v>
      </c>
      <c r="D41" s="13">
        <v>39.0</v>
      </c>
      <c r="E41" s="5">
        <v>26.0</v>
      </c>
      <c r="F41" s="6">
        <v>20.0</v>
      </c>
      <c r="G41" s="8">
        <f t="shared" si="1"/>
        <v>0.6296296296</v>
      </c>
      <c r="H41" s="84">
        <f t="shared" si="2"/>
        <v>0.6119087331</v>
      </c>
      <c r="I41" s="8">
        <f t="shared" si="3"/>
        <v>0.5042016807</v>
      </c>
      <c r="J41" s="83">
        <f t="shared" si="4"/>
        <v>0.6134453782</v>
      </c>
      <c r="K41" s="2">
        <f t="shared" si="5"/>
        <v>-0.05787711243</v>
      </c>
      <c r="L41" s="2">
        <f t="shared" si="6"/>
        <v>-0.2226021654</v>
      </c>
      <c r="M41" s="2">
        <f t="shared" si="7"/>
        <v>0.1882096064</v>
      </c>
      <c r="N41" s="2">
        <f t="shared" si="8"/>
        <v>1.230205356</v>
      </c>
      <c r="O41" s="2">
        <f t="shared" si="9"/>
        <v>0.0776872036</v>
      </c>
      <c r="P41" s="2">
        <f t="shared" si="10"/>
        <v>-0.3423191983</v>
      </c>
      <c r="Q41" s="2">
        <f t="shared" si="11"/>
        <v>-0.3419505351</v>
      </c>
      <c r="R41" s="2">
        <f t="shared" si="12"/>
        <v>0.08055557824</v>
      </c>
      <c r="S41" s="1">
        <f t="shared" si="13"/>
        <v>34</v>
      </c>
      <c r="T41" s="1">
        <f t="shared" si="14"/>
        <v>34</v>
      </c>
      <c r="U41" s="2"/>
      <c r="V41" s="2"/>
      <c r="W41" s="2"/>
    </row>
    <row r="42">
      <c r="A42" s="1" t="s">
        <v>37</v>
      </c>
      <c r="B42" s="2" t="s">
        <v>52</v>
      </c>
      <c r="C42" s="12">
        <v>38.0</v>
      </c>
      <c r="D42" s="13">
        <v>46.0</v>
      </c>
      <c r="E42" s="5">
        <v>44.0</v>
      </c>
      <c r="F42" s="6">
        <v>35.0</v>
      </c>
      <c r="G42" s="8">
        <f t="shared" si="1"/>
        <v>0.5205479452</v>
      </c>
      <c r="H42" s="84">
        <f t="shared" si="2"/>
        <v>0.5181400165</v>
      </c>
      <c r="I42" s="8">
        <f t="shared" si="3"/>
        <v>0.5030674847</v>
      </c>
      <c r="J42" s="83">
        <f t="shared" si="4"/>
        <v>0.5153374233</v>
      </c>
      <c r="K42" s="2">
        <f t="shared" si="5"/>
        <v>-0.05787711243</v>
      </c>
      <c r="L42" s="2">
        <f t="shared" si="6"/>
        <v>-0.1870015333</v>
      </c>
      <c r="M42" s="2">
        <f t="shared" si="7"/>
        <v>0.1328230205</v>
      </c>
      <c r="N42" s="2">
        <f t="shared" si="8"/>
        <v>1.031134589</v>
      </c>
      <c r="O42" s="2">
        <f t="shared" si="9"/>
        <v>0.04605712639</v>
      </c>
      <c r="P42" s="2">
        <f t="shared" si="10"/>
        <v>-0.2410375927</v>
      </c>
      <c r="Q42" s="2">
        <f t="shared" si="11"/>
        <v>-0.2859716549</v>
      </c>
      <c r="R42" s="2">
        <f t="shared" si="12"/>
        <v>0.0800131736</v>
      </c>
      <c r="S42" s="1">
        <f t="shared" si="13"/>
        <v>38</v>
      </c>
      <c r="T42" s="1">
        <f t="shared" si="14"/>
        <v>38</v>
      </c>
      <c r="U42" s="2"/>
      <c r="V42" s="2"/>
      <c r="W42" s="2"/>
    </row>
    <row r="43">
      <c r="A43" s="1" t="s">
        <v>37</v>
      </c>
      <c r="B43" s="2" t="s">
        <v>53</v>
      </c>
      <c r="C43" s="12">
        <v>55.0</v>
      </c>
      <c r="D43" s="13">
        <v>44.0</v>
      </c>
      <c r="E43" s="5">
        <v>27.0</v>
      </c>
      <c r="F43" s="6">
        <v>24.0</v>
      </c>
      <c r="G43" s="8">
        <f t="shared" si="1"/>
        <v>0.6962025316</v>
      </c>
      <c r="H43" s="84">
        <f t="shared" si="2"/>
        <v>0.6928465663</v>
      </c>
      <c r="I43" s="8">
        <f t="shared" si="3"/>
        <v>0.5466666667</v>
      </c>
      <c r="J43" s="83">
        <f t="shared" si="4"/>
        <v>0.66</v>
      </c>
      <c r="K43" s="2">
        <f t="shared" si="5"/>
        <v>-0.05787711243</v>
      </c>
      <c r="L43" s="2">
        <f t="shared" si="6"/>
        <v>-0.2394955352</v>
      </c>
      <c r="M43" s="2">
        <f t="shared" si="7"/>
        <v>0.217860181</v>
      </c>
      <c r="N43" s="2">
        <f t="shared" si="8"/>
        <v>1.435039828</v>
      </c>
      <c r="O43" s="2">
        <f t="shared" si="9"/>
        <v>0.09675058496</v>
      </c>
      <c r="P43" s="2">
        <f t="shared" si="10"/>
        <v>-0.4296211313</v>
      </c>
      <c r="Q43" s="2">
        <f t="shared" si="11"/>
        <v>-0.4324818969</v>
      </c>
      <c r="R43" s="2">
        <f t="shared" si="12"/>
        <v>0.1026716479</v>
      </c>
      <c r="S43" s="1">
        <f t="shared" si="13"/>
        <v>55</v>
      </c>
      <c r="T43" s="1">
        <f t="shared" si="14"/>
        <v>55</v>
      </c>
      <c r="U43" s="2"/>
      <c r="V43" s="2"/>
      <c r="W43" s="2"/>
    </row>
    <row r="44">
      <c r="A44" s="1" t="s">
        <v>37</v>
      </c>
      <c r="B44" s="2" t="s">
        <v>54</v>
      </c>
      <c r="C44" s="12">
        <v>59.0</v>
      </c>
      <c r="D44" s="13">
        <v>47.0</v>
      </c>
      <c r="E44" s="5">
        <v>57.0</v>
      </c>
      <c r="F44" s="6">
        <v>59.0</v>
      </c>
      <c r="G44" s="8">
        <f t="shared" si="1"/>
        <v>0.5</v>
      </c>
      <c r="H44" s="84">
        <f t="shared" si="2"/>
        <v>0.5007283658</v>
      </c>
      <c r="I44" s="8">
        <f t="shared" si="3"/>
        <v>0.5225225225</v>
      </c>
      <c r="J44" s="83">
        <f t="shared" si="4"/>
        <v>0.4774774775</v>
      </c>
      <c r="K44" s="2">
        <f t="shared" si="5"/>
        <v>-0.05787711243</v>
      </c>
      <c r="L44" s="2">
        <f t="shared" si="6"/>
        <v>-0.1732632182</v>
      </c>
      <c r="M44" s="2">
        <f t="shared" si="7"/>
        <v>0.1140238683</v>
      </c>
      <c r="N44" s="2">
        <f t="shared" si="8"/>
        <v>0.9923281956</v>
      </c>
      <c r="O44" s="2">
        <f t="shared" si="9"/>
        <v>0.03663367307</v>
      </c>
      <c r="P44" s="2">
        <f t="shared" si="10"/>
        <v>-0.2149245204</v>
      </c>
      <c r="Q44" s="2">
        <f t="shared" si="11"/>
        <v>-0.2858523266</v>
      </c>
      <c r="R44" s="2">
        <f t="shared" si="12"/>
        <v>0.0896598064</v>
      </c>
      <c r="S44" s="1">
        <f t="shared" si="13"/>
        <v>59</v>
      </c>
      <c r="T44" s="1">
        <f t="shared" si="14"/>
        <v>59</v>
      </c>
      <c r="U44" s="2"/>
      <c r="V44" s="2"/>
      <c r="W44" s="2"/>
    </row>
    <row r="45">
      <c r="A45" s="1" t="s">
        <v>37</v>
      </c>
      <c r="B45" s="2" t="s">
        <v>55</v>
      </c>
      <c r="C45" s="12">
        <v>63.0</v>
      </c>
      <c r="D45" s="13">
        <v>91.0</v>
      </c>
      <c r="E45" s="5">
        <v>75.0</v>
      </c>
      <c r="F45" s="6">
        <v>102.0</v>
      </c>
      <c r="G45" s="8">
        <f t="shared" si="1"/>
        <v>0.3818181818</v>
      </c>
      <c r="H45" s="84">
        <f t="shared" si="2"/>
        <v>0.3923542102</v>
      </c>
      <c r="I45" s="8">
        <f t="shared" si="3"/>
        <v>0.416918429</v>
      </c>
      <c r="J45" s="83">
        <f t="shared" si="4"/>
        <v>0.4652567976</v>
      </c>
      <c r="K45" s="2">
        <f t="shared" si="5"/>
        <v>-0.05787711243</v>
      </c>
      <c r="L45" s="2">
        <f t="shared" si="6"/>
        <v>-0.1688286754</v>
      </c>
      <c r="M45" s="2">
        <f t="shared" si="7"/>
        <v>0.1082618498</v>
      </c>
      <c r="N45" s="2">
        <f t="shared" si="8"/>
        <v>0.7715094421</v>
      </c>
      <c r="O45" s="2">
        <f t="shared" si="9"/>
        <v>0.03389221666</v>
      </c>
      <c r="P45" s="2">
        <f t="shared" si="10"/>
        <v>-0.162821487</v>
      </c>
      <c r="Q45" s="2">
        <f t="shared" si="11"/>
        <v>-0.1773265331</v>
      </c>
      <c r="R45" s="2">
        <f t="shared" si="12"/>
        <v>0.04554450961</v>
      </c>
      <c r="S45" s="1">
        <f t="shared" si="13"/>
        <v>63</v>
      </c>
      <c r="T45" s="1">
        <f t="shared" si="14"/>
        <v>64</v>
      </c>
      <c r="U45" s="2"/>
      <c r="V45" s="2"/>
      <c r="W45" s="2"/>
    </row>
    <row r="46">
      <c r="A46" s="1" t="s">
        <v>37</v>
      </c>
      <c r="B46" s="2" t="s">
        <v>56</v>
      </c>
      <c r="C46" s="12">
        <v>127.0</v>
      </c>
      <c r="D46" s="13">
        <v>95.0</v>
      </c>
      <c r="E46" s="5">
        <v>78.0</v>
      </c>
      <c r="F46" s="6">
        <v>73.0</v>
      </c>
      <c r="G46" s="8">
        <f t="shared" si="1"/>
        <v>0.635</v>
      </c>
      <c r="H46" s="84">
        <f t="shared" si="2"/>
        <v>0.634185797</v>
      </c>
      <c r="I46" s="8">
        <f t="shared" si="3"/>
        <v>0.5495978552</v>
      </c>
      <c r="J46" s="83">
        <f t="shared" si="4"/>
        <v>0.5951742627</v>
      </c>
      <c r="K46" s="2">
        <f t="shared" si="5"/>
        <v>-0.05787711243</v>
      </c>
      <c r="L46" s="2">
        <f t="shared" si="6"/>
        <v>-0.2159720888</v>
      </c>
      <c r="M46" s="2">
        <f t="shared" si="7"/>
        <v>0.1771651411</v>
      </c>
      <c r="N46" s="2">
        <f t="shared" si="8"/>
        <v>1.301027863</v>
      </c>
      <c r="O46" s="2">
        <f t="shared" si="9"/>
        <v>0.07095029749</v>
      </c>
      <c r="P46" s="2">
        <f t="shared" si="10"/>
        <v>-0.3512436524</v>
      </c>
      <c r="Q46" s="2">
        <f t="shared" si="11"/>
        <v>-0.3941967253</v>
      </c>
      <c r="R46" s="2">
        <f t="shared" si="12"/>
        <v>0.1043320739</v>
      </c>
      <c r="S46" s="1">
        <f t="shared" si="13"/>
        <v>127</v>
      </c>
      <c r="T46" s="1">
        <f t="shared" si="14"/>
        <v>127</v>
      </c>
      <c r="U46" s="2"/>
      <c r="V46" s="2"/>
      <c r="W46" s="2"/>
    </row>
    <row r="47">
      <c r="A47" s="1" t="s">
        <v>37</v>
      </c>
      <c r="B47" s="2" t="s">
        <v>57</v>
      </c>
      <c r="C47" s="12">
        <v>56.0</v>
      </c>
      <c r="D47" s="13">
        <v>50.0</v>
      </c>
      <c r="E47" s="5">
        <v>15.0</v>
      </c>
      <c r="F47" s="6">
        <v>19.0</v>
      </c>
      <c r="G47" s="8">
        <f t="shared" si="1"/>
        <v>0.7466666667</v>
      </c>
      <c r="H47" s="84">
        <f t="shared" si="2"/>
        <v>0.7578558628</v>
      </c>
      <c r="I47" s="8">
        <f t="shared" si="3"/>
        <v>0.5071428571</v>
      </c>
      <c r="J47" s="83">
        <f t="shared" si="4"/>
        <v>0.7571428571</v>
      </c>
      <c r="K47" s="2">
        <f t="shared" si="5"/>
        <v>-0.05787711243</v>
      </c>
      <c r="L47" s="2">
        <f t="shared" si="6"/>
        <v>-0.2747459603</v>
      </c>
      <c r="M47" s="2">
        <f t="shared" si="7"/>
        <v>0.2867118534</v>
      </c>
      <c r="N47" s="2">
        <f t="shared" si="8"/>
        <v>1.527233945</v>
      </c>
      <c r="O47" s="2">
        <f t="shared" si="9"/>
        <v>0.1460680668</v>
      </c>
      <c r="P47" s="2">
        <f t="shared" si="10"/>
        <v>-0.5245189005</v>
      </c>
      <c r="Q47" s="2">
        <f t="shared" si="11"/>
        <v>-0.4269895699</v>
      </c>
      <c r="R47" s="2">
        <f t="shared" si="12"/>
        <v>0.08197354023</v>
      </c>
      <c r="S47" s="1">
        <f t="shared" si="13"/>
        <v>56</v>
      </c>
      <c r="T47" s="1">
        <f t="shared" si="14"/>
        <v>56</v>
      </c>
      <c r="U47" s="2"/>
      <c r="V47" s="2"/>
      <c r="W47" s="2"/>
    </row>
    <row r="48">
      <c r="A48" s="1" t="s">
        <v>37</v>
      </c>
      <c r="B48" s="2" t="s">
        <v>58</v>
      </c>
      <c r="C48" s="12">
        <v>162.0</v>
      </c>
      <c r="D48" s="13">
        <v>135.0</v>
      </c>
      <c r="E48" s="5">
        <v>139.0</v>
      </c>
      <c r="F48" s="6">
        <v>181.0</v>
      </c>
      <c r="G48" s="8">
        <f t="shared" si="1"/>
        <v>0.472303207</v>
      </c>
      <c r="H48" s="84">
        <f t="shared" si="2"/>
        <v>0.4727110494</v>
      </c>
      <c r="I48" s="8">
        <f t="shared" si="3"/>
        <v>0.4878444084</v>
      </c>
      <c r="J48" s="83">
        <f t="shared" si="4"/>
        <v>0.4813614263</v>
      </c>
      <c r="K48" s="2">
        <f t="shared" si="5"/>
        <v>-0.05787711243</v>
      </c>
      <c r="L48" s="2">
        <f t="shared" si="6"/>
        <v>-0.1746725945</v>
      </c>
      <c r="M48" s="2">
        <f t="shared" si="7"/>
        <v>0.1158864234</v>
      </c>
      <c r="N48" s="2">
        <f t="shared" si="8"/>
        <v>0.9340068098</v>
      </c>
      <c r="O48" s="2">
        <f t="shared" si="9"/>
        <v>0.03753493332</v>
      </c>
      <c r="P48" s="2">
        <f t="shared" si="10"/>
        <v>-0.2039384302</v>
      </c>
      <c r="Q48" s="2">
        <f t="shared" si="11"/>
        <v>-0.2511960231</v>
      </c>
      <c r="R48" s="2">
        <f t="shared" si="12"/>
        <v>0.07296704306</v>
      </c>
      <c r="S48" s="1">
        <f t="shared" si="13"/>
        <v>162</v>
      </c>
      <c r="T48" s="1">
        <f t="shared" si="14"/>
        <v>162</v>
      </c>
      <c r="U48" s="2"/>
      <c r="V48" s="2"/>
      <c r="W48" s="2"/>
    </row>
    <row r="49">
      <c r="A49" s="1" t="s">
        <v>37</v>
      </c>
      <c r="B49" s="2" t="s">
        <v>59</v>
      </c>
      <c r="C49" s="12">
        <v>48.0</v>
      </c>
      <c r="D49" s="13">
        <v>54.0</v>
      </c>
      <c r="E49" s="5">
        <v>63.0</v>
      </c>
      <c r="F49" s="6">
        <v>92.0</v>
      </c>
      <c r="G49" s="8">
        <f t="shared" si="1"/>
        <v>0.3428571429</v>
      </c>
      <c r="H49" s="84">
        <f t="shared" si="2"/>
        <v>0.3452713102</v>
      </c>
      <c r="I49" s="8">
        <f t="shared" si="3"/>
        <v>0.4319066148</v>
      </c>
      <c r="J49" s="83">
        <f t="shared" si="4"/>
        <v>0.3968871595</v>
      </c>
      <c r="K49" s="2">
        <f t="shared" si="5"/>
        <v>-0.05787711243</v>
      </c>
      <c r="L49" s="2">
        <f t="shared" si="6"/>
        <v>-0.1440192465</v>
      </c>
      <c r="M49" s="2">
        <f t="shared" si="7"/>
        <v>0.07878147105</v>
      </c>
      <c r="N49" s="2">
        <f t="shared" si="8"/>
        <v>0.6817958128</v>
      </c>
      <c r="O49" s="2">
        <f t="shared" si="9"/>
        <v>0.02103889558</v>
      </c>
      <c r="P49" s="2">
        <f t="shared" si="10"/>
        <v>-0.1227436751</v>
      </c>
      <c r="Q49" s="2">
        <f t="shared" si="11"/>
        <v>-0.1623400107</v>
      </c>
      <c r="R49" s="2">
        <f t="shared" si="12"/>
        <v>0.05063517541</v>
      </c>
      <c r="S49" s="1">
        <f t="shared" si="13"/>
        <v>48</v>
      </c>
      <c r="T49" s="1">
        <f t="shared" si="14"/>
        <v>48</v>
      </c>
      <c r="U49" s="2"/>
      <c r="V49" s="2"/>
      <c r="W49" s="2"/>
    </row>
    <row r="50">
      <c r="A50" s="1" t="s">
        <v>37</v>
      </c>
      <c r="B50" s="2" t="s">
        <v>60</v>
      </c>
      <c r="C50" s="12">
        <v>52.0</v>
      </c>
      <c r="D50" s="13">
        <v>43.0</v>
      </c>
      <c r="E50" s="5">
        <v>81.0</v>
      </c>
      <c r="F50" s="6">
        <v>106.0</v>
      </c>
      <c r="G50" s="8">
        <f t="shared" si="1"/>
        <v>0.3291139241</v>
      </c>
      <c r="H50" s="84">
        <f t="shared" si="2"/>
        <v>0.3264990356</v>
      </c>
      <c r="I50" s="8">
        <f t="shared" si="3"/>
        <v>0.4716312057</v>
      </c>
      <c r="J50" s="83">
        <f t="shared" si="4"/>
        <v>0.3368794326</v>
      </c>
      <c r="K50" s="2">
        <f t="shared" si="5"/>
        <v>-0.05787711243</v>
      </c>
      <c r="L50" s="2">
        <f t="shared" si="6"/>
        <v>-0.1222441212</v>
      </c>
      <c r="M50" s="2">
        <f t="shared" si="7"/>
        <v>0.05675955514</v>
      </c>
      <c r="N50" s="2">
        <f t="shared" si="8"/>
        <v>0.6319379768</v>
      </c>
      <c r="O50" s="2">
        <f t="shared" si="9"/>
        <v>0.01286605145</v>
      </c>
      <c r="P50" s="2">
        <f t="shared" si="10"/>
        <v>-0.09656654572</v>
      </c>
      <c r="Q50" s="2">
        <f t="shared" si="11"/>
        <v>-0.1643078728</v>
      </c>
      <c r="R50" s="2">
        <f t="shared" si="12"/>
        <v>0.06593110437</v>
      </c>
      <c r="S50" s="1">
        <f t="shared" si="13"/>
        <v>52</v>
      </c>
      <c r="T50" s="1">
        <f t="shared" si="14"/>
        <v>52</v>
      </c>
      <c r="U50" s="2"/>
      <c r="V50" s="2"/>
      <c r="W50" s="2"/>
    </row>
    <row r="51">
      <c r="A51" s="1" t="s">
        <v>37</v>
      </c>
      <c r="B51" s="2" t="s">
        <v>61</v>
      </c>
      <c r="C51" s="12">
        <v>55.0</v>
      </c>
      <c r="D51" s="13">
        <v>73.0</v>
      </c>
      <c r="E51" s="5">
        <v>152.0</v>
      </c>
      <c r="F51" s="6">
        <v>203.0</v>
      </c>
      <c r="G51" s="8">
        <f t="shared" si="1"/>
        <v>0.2131782946</v>
      </c>
      <c r="H51" s="84">
        <f t="shared" si="2"/>
        <v>0.2275189006</v>
      </c>
      <c r="I51" s="8">
        <f t="shared" si="3"/>
        <v>0.4285714286</v>
      </c>
      <c r="J51" s="83">
        <f t="shared" si="4"/>
        <v>0.265010352</v>
      </c>
      <c r="K51" s="2">
        <f t="shared" si="5"/>
        <v>-0.05787711243</v>
      </c>
      <c r="L51" s="2">
        <f t="shared" si="6"/>
        <v>-0.09616484253</v>
      </c>
      <c r="M51" s="2">
        <f t="shared" si="7"/>
        <v>0.03512494613</v>
      </c>
      <c r="N51" s="2">
        <f t="shared" si="8"/>
        <v>0.4517347283</v>
      </c>
      <c r="O51" s="2">
        <f t="shared" si="9"/>
        <v>0.00626340233</v>
      </c>
      <c r="P51" s="2">
        <f t="shared" si="10"/>
        <v>-0.05430302993</v>
      </c>
      <c r="Q51" s="2">
        <f t="shared" si="11"/>
        <v>-0.1067303858</v>
      </c>
      <c r="R51" s="2">
        <f t="shared" si="12"/>
        <v>0.04947119448</v>
      </c>
      <c r="S51" s="1">
        <f t="shared" si="13"/>
        <v>55</v>
      </c>
      <c r="T51" s="1">
        <f t="shared" si="14"/>
        <v>58</v>
      </c>
      <c r="U51" s="2"/>
      <c r="V51" s="2"/>
      <c r="W51" s="2"/>
    </row>
    <row r="52">
      <c r="A52" s="1" t="s">
        <v>37</v>
      </c>
      <c r="B52" s="2" t="s">
        <v>62</v>
      </c>
      <c r="C52" s="12">
        <v>20.0</v>
      </c>
      <c r="D52" s="13">
        <v>53.0</v>
      </c>
      <c r="E52" s="5">
        <v>69.0</v>
      </c>
      <c r="F52" s="6">
        <v>183.0</v>
      </c>
      <c r="G52" s="8">
        <f t="shared" si="1"/>
        <v>0.09852216749</v>
      </c>
      <c r="H52" s="84">
        <f t="shared" si="2"/>
        <v>0.08535737913</v>
      </c>
      <c r="I52" s="8">
        <f t="shared" si="3"/>
        <v>0.2738461538</v>
      </c>
      <c r="J52" s="83">
        <f t="shared" si="4"/>
        <v>0.2246153846</v>
      </c>
      <c r="K52" s="2">
        <f t="shared" si="5"/>
        <v>-0.05787711243</v>
      </c>
      <c r="L52" s="2">
        <f t="shared" si="6"/>
        <v>-0.08150663901</v>
      </c>
      <c r="M52" s="2">
        <f t="shared" si="7"/>
        <v>0.02523300579</v>
      </c>
      <c r="N52" s="2">
        <f t="shared" si="8"/>
        <v>0.2446490708</v>
      </c>
      <c r="O52" s="2">
        <f t="shared" si="9"/>
        <v>0.003813645235</v>
      </c>
      <c r="P52" s="2">
        <f t="shared" si="10"/>
        <v>-0.02492647197</v>
      </c>
      <c r="Q52" s="2">
        <f t="shared" si="11"/>
        <v>-0.03693444704</v>
      </c>
      <c r="R52" s="2">
        <f t="shared" si="12"/>
        <v>0.01290632774</v>
      </c>
      <c r="S52" s="1">
        <f t="shared" si="13"/>
        <v>20</v>
      </c>
      <c r="T52" s="1">
        <f t="shared" si="14"/>
        <v>18</v>
      </c>
      <c r="U52" s="2"/>
      <c r="V52" s="2"/>
      <c r="W52" s="2"/>
    </row>
    <row r="53">
      <c r="A53" s="1" t="s">
        <v>37</v>
      </c>
      <c r="B53" s="2" t="s">
        <v>63</v>
      </c>
      <c r="C53" s="12">
        <v>50.0</v>
      </c>
      <c r="D53" s="13">
        <v>58.0</v>
      </c>
      <c r="E53" s="5">
        <v>129.0</v>
      </c>
      <c r="F53" s="6">
        <v>193.0</v>
      </c>
      <c r="G53" s="8">
        <f t="shared" si="1"/>
        <v>0.2057613169</v>
      </c>
      <c r="H53" s="84">
        <f t="shared" si="2"/>
        <v>0.2062395313</v>
      </c>
      <c r="I53" s="8">
        <f t="shared" si="3"/>
        <v>0.4162790698</v>
      </c>
      <c r="J53" s="83">
        <f t="shared" si="4"/>
        <v>0.2511627907</v>
      </c>
      <c r="K53" s="2">
        <f t="shared" si="5"/>
        <v>-0.05787711243</v>
      </c>
      <c r="L53" s="2">
        <f t="shared" si="6"/>
        <v>-0.09113994996</v>
      </c>
      <c r="M53" s="2">
        <f t="shared" si="7"/>
        <v>0.03155008901</v>
      </c>
      <c r="N53" s="2">
        <f t="shared" si="8"/>
        <v>0.41585057</v>
      </c>
      <c r="O53" s="2">
        <f t="shared" si="9"/>
        <v>0.005331969943</v>
      </c>
      <c r="P53" s="2">
        <f t="shared" si="10"/>
        <v>-0.04737730417</v>
      </c>
      <c r="Q53" s="2">
        <f t="shared" si="11"/>
        <v>-0.09543402957</v>
      </c>
      <c r="R53" s="2">
        <f t="shared" si="12"/>
        <v>0.0453352984</v>
      </c>
      <c r="S53" s="1">
        <f t="shared" si="13"/>
        <v>50</v>
      </c>
      <c r="T53" s="1">
        <f t="shared" si="14"/>
        <v>50</v>
      </c>
      <c r="U53" s="2"/>
      <c r="V53" s="2"/>
      <c r="W53" s="2"/>
    </row>
    <row r="54">
      <c r="A54" s="1" t="s">
        <v>37</v>
      </c>
      <c r="B54" s="2" t="s">
        <v>64</v>
      </c>
      <c r="C54" s="12">
        <v>56.0</v>
      </c>
      <c r="D54" s="13">
        <v>72.0</v>
      </c>
      <c r="E54" s="5">
        <v>67.0</v>
      </c>
      <c r="F54" s="6">
        <v>97.0</v>
      </c>
      <c r="G54" s="8">
        <f t="shared" si="1"/>
        <v>0.3660130719</v>
      </c>
      <c r="H54" s="84">
        <f t="shared" si="2"/>
        <v>0.372321369</v>
      </c>
      <c r="I54" s="8">
        <f t="shared" si="3"/>
        <v>0.4212328767</v>
      </c>
      <c r="J54" s="83">
        <f t="shared" si="4"/>
        <v>0.4383561644</v>
      </c>
      <c r="K54" s="2">
        <f t="shared" si="5"/>
        <v>-0.05787711243</v>
      </c>
      <c r="L54" s="2">
        <f t="shared" si="6"/>
        <v>-0.1590671882</v>
      </c>
      <c r="M54" s="2">
        <f t="shared" si="7"/>
        <v>0.09610461106</v>
      </c>
      <c r="N54" s="2">
        <f t="shared" si="8"/>
        <v>0.7344239043</v>
      </c>
      <c r="O54" s="2">
        <f t="shared" si="9"/>
        <v>0.02834674177</v>
      </c>
      <c r="P54" s="2">
        <f t="shared" si="10"/>
        <v>-0.1460332217</v>
      </c>
      <c r="Q54" s="2">
        <f t="shared" si="11"/>
        <v>-0.1705494995</v>
      </c>
      <c r="R54" s="2">
        <f t="shared" si="12"/>
        <v>0.04697313352</v>
      </c>
      <c r="S54" s="1">
        <f t="shared" si="13"/>
        <v>56</v>
      </c>
      <c r="T54" s="1">
        <f t="shared" si="14"/>
        <v>56</v>
      </c>
      <c r="U54" s="2"/>
      <c r="V54" s="2"/>
      <c r="W54" s="2"/>
    </row>
    <row r="55">
      <c r="A55" s="1" t="s">
        <v>37</v>
      </c>
      <c r="B55" s="2" t="s">
        <v>65</v>
      </c>
      <c r="C55" s="12">
        <v>35.0</v>
      </c>
      <c r="D55" s="13">
        <v>23.0</v>
      </c>
      <c r="E55" s="5">
        <v>57.0</v>
      </c>
      <c r="F55" s="6">
        <v>57.0</v>
      </c>
      <c r="G55" s="8">
        <f t="shared" si="1"/>
        <v>0.3804347826</v>
      </c>
      <c r="H55" s="84">
        <f t="shared" si="2"/>
        <v>0.3818257986</v>
      </c>
      <c r="I55" s="8">
        <f t="shared" si="3"/>
        <v>0.5348837209</v>
      </c>
      <c r="J55" s="83">
        <f t="shared" si="4"/>
        <v>0.3372093023</v>
      </c>
      <c r="K55" s="2">
        <f t="shared" si="5"/>
        <v>-0.05787711243</v>
      </c>
      <c r="L55" s="2">
        <f t="shared" si="6"/>
        <v>-0.1223638217</v>
      </c>
      <c r="M55" s="2">
        <f t="shared" si="7"/>
        <v>0.05687076659</v>
      </c>
      <c r="N55" s="2">
        <f t="shared" si="8"/>
        <v>0.7173917086</v>
      </c>
      <c r="O55" s="2">
        <f t="shared" si="9"/>
        <v>0.01290388348</v>
      </c>
      <c r="P55" s="2">
        <f t="shared" si="10"/>
        <v>-0.1097320882</v>
      </c>
      <c r="Q55" s="2">
        <f t="shared" si="11"/>
        <v>-0.2115422496</v>
      </c>
      <c r="R55" s="2">
        <f t="shared" si="12"/>
        <v>0.09617471184</v>
      </c>
      <c r="S55" s="1">
        <f t="shared" si="13"/>
        <v>35</v>
      </c>
      <c r="T55" s="1">
        <f t="shared" si="14"/>
        <v>35</v>
      </c>
      <c r="U55" s="2"/>
      <c r="V55" s="2"/>
      <c r="W55" s="2"/>
    </row>
    <row r="56">
      <c r="A56" s="1" t="s">
        <v>37</v>
      </c>
      <c r="B56" s="2" t="s">
        <v>66</v>
      </c>
      <c r="C56" s="12">
        <v>56.0</v>
      </c>
      <c r="D56" s="13">
        <v>68.0</v>
      </c>
      <c r="E56" s="5">
        <v>138.0</v>
      </c>
      <c r="F56" s="6">
        <v>241.0</v>
      </c>
      <c r="G56" s="8">
        <f t="shared" si="1"/>
        <v>0.1885521886</v>
      </c>
      <c r="H56" s="84">
        <f t="shared" si="2"/>
        <v>0.1796323549</v>
      </c>
      <c r="I56" s="8">
        <f t="shared" si="3"/>
        <v>0.3856858847</v>
      </c>
      <c r="J56" s="83">
        <f t="shared" si="4"/>
        <v>0.2465208748</v>
      </c>
      <c r="K56" s="2">
        <f t="shared" si="5"/>
        <v>-0.05787711243</v>
      </c>
      <c r="L56" s="2">
        <f t="shared" si="6"/>
        <v>-0.08945552853</v>
      </c>
      <c r="M56" s="2">
        <f t="shared" si="7"/>
        <v>0.03039466697</v>
      </c>
      <c r="N56" s="2">
        <f t="shared" si="8"/>
        <v>0.3781680819</v>
      </c>
      <c r="O56" s="2">
        <f t="shared" si="9"/>
        <v>0.005041768414</v>
      </c>
      <c r="P56" s="2">
        <f t="shared" si="10"/>
        <v>-0.04228791911</v>
      </c>
      <c r="Q56" s="2">
        <f t="shared" si="11"/>
        <v>-0.08040813716</v>
      </c>
      <c r="R56" s="2">
        <f t="shared" si="12"/>
        <v>0.03605653483</v>
      </c>
      <c r="S56" s="1">
        <f t="shared" si="13"/>
        <v>56</v>
      </c>
      <c r="T56" s="1">
        <f t="shared" si="14"/>
        <v>54</v>
      </c>
      <c r="U56" s="2"/>
      <c r="V56" s="2"/>
      <c r="W56" s="2"/>
    </row>
    <row r="57">
      <c r="A57" s="1" t="s">
        <v>37</v>
      </c>
      <c r="B57" s="2" t="s">
        <v>67</v>
      </c>
      <c r="C57" s="12">
        <v>31.0</v>
      </c>
      <c r="D57" s="13">
        <v>71.0</v>
      </c>
      <c r="E57" s="5">
        <v>95.0</v>
      </c>
      <c r="F57" s="6">
        <v>184.0</v>
      </c>
      <c r="G57" s="8">
        <f t="shared" si="1"/>
        <v>0.1441860465</v>
      </c>
      <c r="H57" s="84">
        <f t="shared" si="2"/>
        <v>0.1551878233</v>
      </c>
      <c r="I57" s="8">
        <f t="shared" si="3"/>
        <v>0.3307086614</v>
      </c>
      <c r="J57" s="83">
        <f t="shared" si="4"/>
        <v>0.2677165354</v>
      </c>
      <c r="K57" s="2">
        <f t="shared" si="5"/>
        <v>-0.05787711243</v>
      </c>
      <c r="L57" s="2">
        <f t="shared" si="6"/>
        <v>-0.0971468408</v>
      </c>
      <c r="M57" s="2">
        <f t="shared" si="7"/>
        <v>0.03584597365</v>
      </c>
      <c r="N57" s="2">
        <f t="shared" si="8"/>
        <v>0.3521422958</v>
      </c>
      <c r="O57" s="2">
        <f t="shared" si="9"/>
        <v>0.006457246731</v>
      </c>
      <c r="P57" s="2">
        <f t="shared" si="10"/>
        <v>-0.04276329209</v>
      </c>
      <c r="Q57" s="2">
        <f t="shared" si="11"/>
        <v>-0.0642014957</v>
      </c>
      <c r="R57" s="2">
        <f t="shared" si="12"/>
        <v>0.02273104809</v>
      </c>
      <c r="S57" s="1">
        <f t="shared" si="13"/>
        <v>31</v>
      </c>
      <c r="T57" s="1">
        <f t="shared" si="14"/>
        <v>33</v>
      </c>
      <c r="U57" s="2"/>
      <c r="V57" s="2"/>
      <c r="W57" s="2"/>
    </row>
    <row r="58">
      <c r="A58" s="1" t="s">
        <v>37</v>
      </c>
      <c r="B58" s="2" t="s">
        <v>68</v>
      </c>
      <c r="C58" s="12">
        <v>12.0</v>
      </c>
      <c r="D58" s="13">
        <v>29.0</v>
      </c>
      <c r="E58" s="5">
        <v>28.0</v>
      </c>
      <c r="F58" s="6">
        <v>60.0</v>
      </c>
      <c r="G58" s="8">
        <f t="shared" si="1"/>
        <v>0.1666666667</v>
      </c>
      <c r="H58" s="84">
        <f t="shared" si="2"/>
        <v>0.1753154916</v>
      </c>
      <c r="I58" s="8">
        <f t="shared" si="3"/>
        <v>0.3100775194</v>
      </c>
      <c r="J58" s="83">
        <f t="shared" si="4"/>
        <v>0.3178294574</v>
      </c>
      <c r="K58" s="2">
        <f t="shared" si="5"/>
        <v>-0.05787711243</v>
      </c>
      <c r="L58" s="2">
        <f t="shared" si="6"/>
        <v>-0.1153314182</v>
      </c>
      <c r="M58" s="2">
        <f t="shared" si="7"/>
        <v>0.05052173795</v>
      </c>
      <c r="N58" s="2">
        <f t="shared" si="8"/>
        <v>0.391978145</v>
      </c>
      <c r="O58" s="2">
        <f t="shared" si="9"/>
        <v>0.01080448901</v>
      </c>
      <c r="P58" s="2">
        <f t="shared" si="10"/>
        <v>-0.05651109777</v>
      </c>
      <c r="Q58" s="2">
        <f t="shared" si="11"/>
        <v>-0.06700597322</v>
      </c>
      <c r="R58" s="2">
        <f t="shared" si="12"/>
        <v>0.01873672124</v>
      </c>
      <c r="S58" s="1">
        <f t="shared" si="13"/>
        <v>12</v>
      </c>
      <c r="T58" s="1">
        <f t="shared" si="14"/>
        <v>12</v>
      </c>
      <c r="U58" s="2"/>
      <c r="V58" s="2"/>
      <c r="W58" s="2"/>
    </row>
    <row r="59">
      <c r="A59" s="1" t="s">
        <v>69</v>
      </c>
      <c r="B59" s="15" t="s">
        <v>70</v>
      </c>
      <c r="C59" s="12">
        <v>59.0</v>
      </c>
      <c r="D59" s="13">
        <v>50.0</v>
      </c>
      <c r="E59" s="5">
        <v>22.0</v>
      </c>
      <c r="F59" s="6">
        <v>23.0</v>
      </c>
      <c r="G59" s="8">
        <f t="shared" si="1"/>
        <v>0.7195121951</v>
      </c>
      <c r="H59" s="84">
        <f t="shared" si="2"/>
        <v>0.722573104</v>
      </c>
      <c r="I59" s="8">
        <f t="shared" si="3"/>
        <v>0.525974026</v>
      </c>
      <c r="J59" s="83">
        <f t="shared" si="4"/>
        <v>0.7077922078</v>
      </c>
      <c r="K59" s="2">
        <f t="shared" si="5"/>
        <v>-0.05787711243</v>
      </c>
      <c r="L59" s="2">
        <f t="shared" si="6"/>
        <v>-0.2568379903</v>
      </c>
      <c r="M59" s="2">
        <f t="shared" si="7"/>
        <v>0.250554117</v>
      </c>
      <c r="N59" s="2">
        <f t="shared" si="8"/>
        <v>1.480701448</v>
      </c>
      <c r="O59" s="2">
        <f t="shared" si="9"/>
        <v>0.1193271104</v>
      </c>
      <c r="P59" s="2">
        <f t="shared" si="10"/>
        <v>-0.475391073</v>
      </c>
      <c r="Q59" s="2">
        <f t="shared" si="11"/>
        <v>-0.4293516974</v>
      </c>
      <c r="R59" s="2">
        <f t="shared" si="12"/>
        <v>0.09144830213</v>
      </c>
      <c r="S59" s="1">
        <f t="shared" si="13"/>
        <v>59</v>
      </c>
      <c r="T59" s="1">
        <f t="shared" si="14"/>
        <v>59</v>
      </c>
      <c r="U59" s="2"/>
      <c r="V59" s="2"/>
      <c r="W59" s="2"/>
    </row>
    <row r="60">
      <c r="A60" s="1" t="s">
        <v>69</v>
      </c>
      <c r="B60" s="15" t="s">
        <v>71</v>
      </c>
      <c r="C60" s="12">
        <v>98.0</v>
      </c>
      <c r="D60" s="13">
        <v>56.0</v>
      </c>
      <c r="E60" s="5">
        <v>27.0</v>
      </c>
      <c r="F60" s="6">
        <v>16.0</v>
      </c>
      <c r="G60" s="8">
        <f t="shared" si="1"/>
        <v>0.8596491228</v>
      </c>
      <c r="H60" s="84">
        <f t="shared" si="2"/>
        <v>0.8685812365</v>
      </c>
      <c r="I60" s="8">
        <f t="shared" si="3"/>
        <v>0.6345177665</v>
      </c>
      <c r="J60" s="83">
        <f t="shared" si="4"/>
        <v>0.7817258883</v>
      </c>
      <c r="K60" s="2">
        <f t="shared" si="5"/>
        <v>-0.05787711243</v>
      </c>
      <c r="L60" s="2">
        <f t="shared" si="6"/>
        <v>-0.2836664545</v>
      </c>
      <c r="M60" s="2">
        <f t="shared" si="7"/>
        <v>0.3056321091</v>
      </c>
      <c r="N60" s="2">
        <f t="shared" si="8"/>
        <v>1.972857455</v>
      </c>
      <c r="O60" s="2">
        <f t="shared" si="9"/>
        <v>0.1607626946</v>
      </c>
      <c r="P60" s="2">
        <f t="shared" si="10"/>
        <v>-0.6995647955</v>
      </c>
      <c r="Q60" s="2">
        <f t="shared" si="11"/>
        <v>-0.690114066</v>
      </c>
      <c r="R60" s="2">
        <f t="shared" si="12"/>
        <v>0.1605514059</v>
      </c>
      <c r="S60" s="1">
        <f t="shared" si="13"/>
        <v>98</v>
      </c>
      <c r="T60" s="1">
        <f t="shared" si="14"/>
        <v>99</v>
      </c>
      <c r="U60" s="2"/>
      <c r="V60" s="2"/>
      <c r="W60" s="2"/>
    </row>
    <row r="61">
      <c r="A61" s="1" t="s">
        <v>69</v>
      </c>
      <c r="B61" s="15" t="s">
        <v>72</v>
      </c>
      <c r="C61" s="12">
        <v>30.0</v>
      </c>
      <c r="D61" s="13">
        <v>33.0</v>
      </c>
      <c r="E61" s="5">
        <v>14.0</v>
      </c>
      <c r="F61" s="6">
        <v>18.0</v>
      </c>
      <c r="G61" s="8">
        <f t="shared" si="1"/>
        <v>0.625</v>
      </c>
      <c r="H61" s="84">
        <f t="shared" si="2"/>
        <v>0.624247562</v>
      </c>
      <c r="I61" s="8">
        <f t="shared" si="3"/>
        <v>0.4631578947</v>
      </c>
      <c r="J61" s="83">
        <f t="shared" si="4"/>
        <v>0.6631578947</v>
      </c>
      <c r="K61" s="2">
        <f t="shared" si="5"/>
        <v>-0.05787711243</v>
      </c>
      <c r="L61" s="2">
        <f t="shared" si="6"/>
        <v>-0.2406414468</v>
      </c>
      <c r="M61" s="2">
        <f t="shared" si="7"/>
        <v>0.219949955</v>
      </c>
      <c r="N61" s="2">
        <f t="shared" si="8"/>
        <v>1.221640554</v>
      </c>
      <c r="O61" s="2">
        <f t="shared" si="9"/>
        <v>0.09814600474</v>
      </c>
      <c r="P61" s="2">
        <f t="shared" si="10"/>
        <v>-0.3674837415</v>
      </c>
      <c r="Q61" s="2">
        <f t="shared" si="11"/>
        <v>-0.3119276674</v>
      </c>
      <c r="R61" s="2">
        <f t="shared" si="12"/>
        <v>0.06244101672</v>
      </c>
      <c r="S61" s="1">
        <f t="shared" si="13"/>
        <v>30</v>
      </c>
      <c r="T61" s="1">
        <f t="shared" si="14"/>
        <v>30</v>
      </c>
      <c r="U61" s="2"/>
      <c r="V61" s="2"/>
      <c r="W61" s="2"/>
    </row>
    <row r="62">
      <c r="A62" s="1" t="s">
        <v>69</v>
      </c>
      <c r="B62" s="15" t="s">
        <v>73</v>
      </c>
      <c r="C62" s="12">
        <v>33.0</v>
      </c>
      <c r="D62" s="13">
        <v>55.0</v>
      </c>
      <c r="E62" s="5">
        <v>58.0</v>
      </c>
      <c r="F62" s="6">
        <v>125.0</v>
      </c>
      <c r="G62" s="8">
        <f t="shared" si="1"/>
        <v>0.2088607595</v>
      </c>
      <c r="H62" s="84">
        <f t="shared" si="2"/>
        <v>0.2018724889</v>
      </c>
      <c r="I62" s="8">
        <f t="shared" si="3"/>
        <v>0.3357933579</v>
      </c>
      <c r="J62" s="83">
        <f t="shared" si="4"/>
        <v>0.3247232472</v>
      </c>
      <c r="K62" s="2">
        <f t="shared" si="5"/>
        <v>-0.05787711243</v>
      </c>
      <c r="L62" s="2">
        <f t="shared" si="6"/>
        <v>-0.1178329816</v>
      </c>
      <c r="M62" s="2">
        <f t="shared" si="7"/>
        <v>0.0527371616</v>
      </c>
      <c r="N62" s="2">
        <f t="shared" si="8"/>
        <v>0.4336934954</v>
      </c>
      <c r="O62" s="2">
        <f t="shared" si="9"/>
        <v>0.01152290381</v>
      </c>
      <c r="P62" s="2">
        <f t="shared" si="10"/>
        <v>-0.06388134242</v>
      </c>
      <c r="Q62" s="2">
        <f t="shared" si="11"/>
        <v>-0.08028536666</v>
      </c>
      <c r="R62" s="2">
        <f t="shared" si="12"/>
        <v>0.02379573133</v>
      </c>
      <c r="S62" s="1">
        <f t="shared" si="13"/>
        <v>33</v>
      </c>
      <c r="T62" s="1">
        <f t="shared" si="14"/>
        <v>32</v>
      </c>
      <c r="U62" s="2"/>
      <c r="V62" s="2"/>
      <c r="W62" s="2"/>
    </row>
    <row r="63">
      <c r="A63" s="1" t="s">
        <v>69</v>
      </c>
      <c r="B63" s="15" t="s">
        <v>74</v>
      </c>
      <c r="C63" s="12">
        <v>18.0</v>
      </c>
      <c r="D63" s="13">
        <v>20.0</v>
      </c>
      <c r="E63" s="5">
        <v>16.0</v>
      </c>
      <c r="F63" s="6">
        <v>36.0</v>
      </c>
      <c r="G63" s="8">
        <f t="shared" si="1"/>
        <v>0.3333333333</v>
      </c>
      <c r="H63" s="84">
        <f t="shared" si="2"/>
        <v>0.3180699759</v>
      </c>
      <c r="I63" s="8">
        <f t="shared" si="3"/>
        <v>0.3777777778</v>
      </c>
      <c r="J63" s="83">
        <f t="shared" si="4"/>
        <v>0.4222222222</v>
      </c>
      <c r="K63" s="2">
        <f t="shared" si="5"/>
        <v>-0.05787711243</v>
      </c>
      <c r="L63" s="2">
        <f t="shared" si="6"/>
        <v>-0.1532126319</v>
      </c>
      <c r="M63" s="2">
        <f t="shared" si="7"/>
        <v>0.08916043187</v>
      </c>
      <c r="N63" s="2">
        <f t="shared" si="8"/>
        <v>0.6344171587</v>
      </c>
      <c r="O63" s="2">
        <f t="shared" si="9"/>
        <v>0.02533057535</v>
      </c>
      <c r="P63" s="2">
        <f t="shared" si="10"/>
        <v>-0.1215048887</v>
      </c>
      <c r="Q63" s="2">
        <f t="shared" si="11"/>
        <v>-0.1321273466</v>
      </c>
      <c r="R63" s="2">
        <f t="shared" si="12"/>
        <v>0.03388378951</v>
      </c>
      <c r="S63" s="1">
        <f t="shared" si="13"/>
        <v>18</v>
      </c>
      <c r="T63" s="1">
        <f t="shared" si="14"/>
        <v>18</v>
      </c>
      <c r="U63" s="2"/>
      <c r="V63" s="2"/>
      <c r="W63" s="2"/>
    </row>
    <row r="64">
      <c r="A64" s="1" t="s">
        <v>69</v>
      </c>
      <c r="B64" s="15" t="s">
        <v>75</v>
      </c>
      <c r="C64" s="12">
        <v>35.0</v>
      </c>
      <c r="D64" s="13">
        <v>26.0</v>
      </c>
      <c r="E64" s="5">
        <v>30.0</v>
      </c>
      <c r="F64" s="6">
        <v>48.0</v>
      </c>
      <c r="G64" s="8">
        <f t="shared" si="1"/>
        <v>0.421686747</v>
      </c>
      <c r="H64" s="84">
        <f t="shared" si="2"/>
        <v>0.415229458</v>
      </c>
      <c r="I64" s="8">
        <f t="shared" si="3"/>
        <v>0.4676258993</v>
      </c>
      <c r="J64" s="83">
        <f t="shared" si="4"/>
        <v>0.4388489209</v>
      </c>
      <c r="K64" s="2">
        <f t="shared" si="5"/>
        <v>-0.05787711243</v>
      </c>
      <c r="L64" s="2">
        <f t="shared" si="6"/>
        <v>-0.1592459957</v>
      </c>
      <c r="M64" s="2">
        <f t="shared" si="7"/>
        <v>0.09632079503</v>
      </c>
      <c r="N64" s="2">
        <f t="shared" si="8"/>
        <v>0.8162271132</v>
      </c>
      <c r="O64" s="2">
        <f t="shared" si="9"/>
        <v>0.02844244305</v>
      </c>
      <c r="P64" s="2">
        <f t="shared" si="10"/>
        <v>-0.1624814537</v>
      </c>
      <c r="Q64" s="2">
        <f t="shared" si="11"/>
        <v>-0.2104219101</v>
      </c>
      <c r="R64" s="2">
        <f t="shared" si="12"/>
        <v>0.06426557855</v>
      </c>
      <c r="S64" s="1">
        <f t="shared" si="13"/>
        <v>35</v>
      </c>
      <c r="T64" s="1">
        <f t="shared" si="14"/>
        <v>35</v>
      </c>
      <c r="U64" s="2"/>
      <c r="V64" s="2"/>
      <c r="W64" s="2"/>
    </row>
    <row r="65">
      <c r="A65" s="1" t="s">
        <v>69</v>
      </c>
      <c r="B65" s="15" t="s">
        <v>76</v>
      </c>
      <c r="C65" s="12">
        <v>33.0</v>
      </c>
      <c r="D65" s="13">
        <v>57.0</v>
      </c>
      <c r="E65" s="5">
        <v>14.0</v>
      </c>
      <c r="F65" s="6">
        <v>41.0</v>
      </c>
      <c r="G65" s="8">
        <f t="shared" si="1"/>
        <v>0.4459459459</v>
      </c>
      <c r="H65" s="84">
        <f t="shared" si="2"/>
        <v>0.4433652662</v>
      </c>
      <c r="I65" s="8">
        <f t="shared" si="3"/>
        <v>0.324137931</v>
      </c>
      <c r="J65" s="83">
        <f t="shared" si="4"/>
        <v>0.6206896552</v>
      </c>
      <c r="K65" s="2">
        <f t="shared" si="5"/>
        <v>-0.05787711243</v>
      </c>
      <c r="L65" s="2">
        <f t="shared" si="6"/>
        <v>-0.2252309108</v>
      </c>
      <c r="M65" s="2">
        <f t="shared" si="7"/>
        <v>0.1926810496</v>
      </c>
      <c r="N65" s="2">
        <f t="shared" si="8"/>
        <v>0.8002059729</v>
      </c>
      <c r="O65" s="2">
        <f t="shared" si="9"/>
        <v>0.08047209622</v>
      </c>
      <c r="P65" s="2">
        <f t="shared" si="10"/>
        <v>-0.22529629</v>
      </c>
      <c r="Q65" s="2">
        <f t="shared" si="11"/>
        <v>-0.1429924244</v>
      </c>
      <c r="R65" s="2">
        <f t="shared" si="12"/>
        <v>0.02140288508</v>
      </c>
      <c r="S65" s="1">
        <f t="shared" si="13"/>
        <v>33</v>
      </c>
      <c r="T65" s="1">
        <f t="shared" si="14"/>
        <v>33</v>
      </c>
      <c r="U65" s="2"/>
      <c r="V65" s="2"/>
      <c r="W65" s="2"/>
    </row>
    <row r="66">
      <c r="A66" s="1" t="s">
        <v>69</v>
      </c>
      <c r="B66" s="15" t="s">
        <v>77</v>
      </c>
      <c r="C66" s="12">
        <v>47.0</v>
      </c>
      <c r="D66" s="13">
        <v>55.0</v>
      </c>
      <c r="E66" s="5">
        <v>37.0</v>
      </c>
      <c r="F66" s="6">
        <v>72.0</v>
      </c>
      <c r="G66" s="8">
        <f t="shared" si="1"/>
        <v>0.3949579832</v>
      </c>
      <c r="H66" s="84">
        <f t="shared" si="2"/>
        <v>0.3908557988</v>
      </c>
      <c r="I66" s="8">
        <f t="shared" si="3"/>
        <v>0.3981042654</v>
      </c>
      <c r="J66" s="83">
        <f t="shared" si="4"/>
        <v>0.4834123223</v>
      </c>
      <c r="K66" s="2">
        <f t="shared" si="5"/>
        <v>-0.05787711243</v>
      </c>
      <c r="L66" s="2">
        <f t="shared" si="6"/>
        <v>-0.1754168073</v>
      </c>
      <c r="M66" s="2">
        <f t="shared" si="7"/>
        <v>0.1168760221</v>
      </c>
      <c r="N66" s="2">
        <f t="shared" si="8"/>
        <v>0.7654414442</v>
      </c>
      <c r="O66" s="2">
        <f t="shared" si="9"/>
        <v>0.03801674609</v>
      </c>
      <c r="P66" s="2">
        <f t="shared" si="10"/>
        <v>-0.1678446233</v>
      </c>
      <c r="Q66" s="2">
        <f t="shared" si="11"/>
        <v>-0.1679926144</v>
      </c>
      <c r="R66" s="2">
        <f t="shared" si="12"/>
        <v>0.03965274387</v>
      </c>
      <c r="S66" s="1">
        <f t="shared" si="13"/>
        <v>47</v>
      </c>
      <c r="T66" s="1">
        <f t="shared" si="14"/>
        <v>47</v>
      </c>
      <c r="U66" s="2"/>
      <c r="V66" s="2"/>
      <c r="W66" s="2"/>
    </row>
    <row r="67">
      <c r="A67" s="1" t="s">
        <v>78</v>
      </c>
      <c r="B67" s="15" t="s">
        <v>79</v>
      </c>
      <c r="C67" s="12">
        <v>52.0</v>
      </c>
      <c r="D67" s="13">
        <v>72.0</v>
      </c>
      <c r="E67" s="5">
        <v>61.0</v>
      </c>
      <c r="F67" s="6">
        <v>71.0</v>
      </c>
      <c r="G67" s="8">
        <f t="shared" si="1"/>
        <v>0.4227642276</v>
      </c>
      <c r="H67" s="84">
        <f t="shared" si="2"/>
        <v>0.432602552</v>
      </c>
      <c r="I67" s="8">
        <f t="shared" si="3"/>
        <v>0.44140625</v>
      </c>
      <c r="J67" s="83">
        <f t="shared" si="4"/>
        <v>0.484375</v>
      </c>
      <c r="K67" s="2">
        <f t="shared" si="5"/>
        <v>-0.05787711243</v>
      </c>
      <c r="L67" s="2">
        <f t="shared" si="6"/>
        <v>-0.1757661361</v>
      </c>
      <c r="M67" s="2">
        <f t="shared" si="7"/>
        <v>0.1173419845</v>
      </c>
      <c r="N67" s="2">
        <f t="shared" si="8"/>
        <v>0.8503889804</v>
      </c>
      <c r="O67" s="2">
        <f t="shared" si="9"/>
        <v>0.03824432079</v>
      </c>
      <c r="P67" s="2">
        <f t="shared" si="10"/>
        <v>-0.1868431101</v>
      </c>
      <c r="Q67" s="2">
        <f t="shared" si="11"/>
        <v>-0.2069366848</v>
      </c>
      <c r="R67" s="2">
        <f t="shared" si="12"/>
        <v>0.05405030973</v>
      </c>
      <c r="S67" s="1">
        <f t="shared" si="13"/>
        <v>52</v>
      </c>
      <c r="T67" s="1">
        <f t="shared" si="14"/>
        <v>53</v>
      </c>
      <c r="U67" s="2"/>
      <c r="V67" s="2"/>
      <c r="W67" s="2"/>
    </row>
    <row r="68">
      <c r="A68" s="1" t="s">
        <v>78</v>
      </c>
      <c r="B68" s="15" t="s">
        <v>80</v>
      </c>
      <c r="C68" s="12">
        <v>56.0</v>
      </c>
      <c r="D68" s="13">
        <v>77.0</v>
      </c>
      <c r="E68" s="5">
        <v>23.0</v>
      </c>
      <c r="F68" s="6">
        <v>36.0</v>
      </c>
      <c r="G68" s="8">
        <f t="shared" si="1"/>
        <v>0.6086956522</v>
      </c>
      <c r="H68" s="84">
        <f t="shared" si="2"/>
        <v>0.6066680879</v>
      </c>
      <c r="I68" s="8">
        <f t="shared" si="3"/>
        <v>0.4114583333</v>
      </c>
      <c r="J68" s="83">
        <f t="shared" si="4"/>
        <v>0.6927083333</v>
      </c>
      <c r="K68" s="2">
        <f t="shared" si="5"/>
        <v>-0.05787711243</v>
      </c>
      <c r="L68" s="2">
        <f t="shared" si="6"/>
        <v>-0.2513644743</v>
      </c>
      <c r="M68" s="2">
        <f t="shared" si="7"/>
        <v>0.2399887113</v>
      </c>
      <c r="N68" s="2">
        <f t="shared" si="8"/>
        <v>1.133636187</v>
      </c>
      <c r="O68" s="2">
        <f t="shared" si="9"/>
        <v>0.1118595401</v>
      </c>
      <c r="P68" s="2">
        <f t="shared" si="10"/>
        <v>-0.3562065139</v>
      </c>
      <c r="Q68" s="2">
        <f t="shared" si="11"/>
        <v>-0.2571466959</v>
      </c>
      <c r="R68" s="2">
        <f t="shared" si="12"/>
        <v>0.04377844588</v>
      </c>
      <c r="S68" s="1">
        <f t="shared" si="13"/>
        <v>56</v>
      </c>
      <c r="T68" s="1">
        <f t="shared" si="14"/>
        <v>56</v>
      </c>
      <c r="U68" s="2"/>
      <c r="V68" s="2"/>
      <c r="W68" s="2"/>
    </row>
    <row r="69">
      <c r="A69" s="1" t="s">
        <v>78</v>
      </c>
      <c r="B69" s="15" t="s">
        <v>81</v>
      </c>
      <c r="C69" s="12">
        <v>85.0</v>
      </c>
      <c r="D69" s="13">
        <v>121.0</v>
      </c>
      <c r="E69" s="5">
        <v>63.0</v>
      </c>
      <c r="F69" s="6">
        <v>141.0</v>
      </c>
      <c r="G69" s="8">
        <f t="shared" si="1"/>
        <v>0.3761061947</v>
      </c>
      <c r="H69" s="84">
        <f t="shared" si="2"/>
        <v>0.3717139603</v>
      </c>
      <c r="I69" s="8">
        <f t="shared" si="3"/>
        <v>0.3609756098</v>
      </c>
      <c r="J69" s="83">
        <f t="shared" si="4"/>
        <v>0.5024390244</v>
      </c>
      <c r="K69" s="2">
        <f t="shared" si="5"/>
        <v>-0.05787711243</v>
      </c>
      <c r="L69" s="2">
        <f t="shared" si="6"/>
        <v>-0.1823210652</v>
      </c>
      <c r="M69" s="2">
        <f t="shared" si="7"/>
        <v>0.1262573636</v>
      </c>
      <c r="N69" s="2">
        <f t="shared" si="8"/>
        <v>0.7213709485</v>
      </c>
      <c r="O69" s="2">
        <f t="shared" si="9"/>
        <v>0.04268466564</v>
      </c>
      <c r="P69" s="2">
        <f t="shared" si="10"/>
        <v>-0.1644067923</v>
      </c>
      <c r="Q69" s="2">
        <f t="shared" si="11"/>
        <v>-0.1435548574</v>
      </c>
      <c r="R69" s="2">
        <f t="shared" si="12"/>
        <v>0.02956080989</v>
      </c>
      <c r="S69" s="1">
        <f t="shared" si="13"/>
        <v>85</v>
      </c>
      <c r="T69" s="1">
        <f t="shared" si="14"/>
        <v>85</v>
      </c>
      <c r="U69" s="2"/>
      <c r="V69" s="2"/>
      <c r="W69" s="2"/>
    </row>
    <row r="70">
      <c r="A70" s="1" t="s">
        <v>78</v>
      </c>
      <c r="B70" s="15" t="s">
        <v>82</v>
      </c>
      <c r="C70" s="12">
        <v>69.0</v>
      </c>
      <c r="D70" s="13">
        <v>74.0</v>
      </c>
      <c r="E70" s="5">
        <v>43.0</v>
      </c>
      <c r="F70" s="6">
        <v>79.0</v>
      </c>
      <c r="G70" s="8">
        <f t="shared" si="1"/>
        <v>0.4662162162</v>
      </c>
      <c r="H70" s="84">
        <f t="shared" si="2"/>
        <v>0.4659875249</v>
      </c>
      <c r="I70" s="8">
        <f t="shared" si="3"/>
        <v>0.4226415094</v>
      </c>
      <c r="J70" s="83">
        <f t="shared" si="4"/>
        <v>0.5396226415</v>
      </c>
      <c r="K70" s="2">
        <f t="shared" si="5"/>
        <v>-0.05787711243</v>
      </c>
      <c r="L70" s="2">
        <f t="shared" si="6"/>
        <v>-0.1958139596</v>
      </c>
      <c r="M70" s="2">
        <f t="shared" si="7"/>
        <v>0.1456365278</v>
      </c>
      <c r="N70" s="2">
        <f t="shared" si="8"/>
        <v>0.9071095477</v>
      </c>
      <c r="O70" s="2">
        <f t="shared" si="9"/>
        <v>0.05288010191</v>
      </c>
      <c r="P70" s="2">
        <f t="shared" si="10"/>
        <v>-0.2220381733</v>
      </c>
      <c r="Q70" s="2">
        <f t="shared" si="11"/>
        <v>-0.2113553629</v>
      </c>
      <c r="R70" s="2">
        <f t="shared" si="12"/>
        <v>0.04744595566</v>
      </c>
      <c r="S70" s="1">
        <f t="shared" si="13"/>
        <v>69</v>
      </c>
      <c r="T70" s="1">
        <f t="shared" si="14"/>
        <v>69</v>
      </c>
      <c r="U70" s="2"/>
      <c r="V70" s="2"/>
      <c r="W70" s="2"/>
    </row>
    <row r="71">
      <c r="A71" s="1" t="s">
        <v>78</v>
      </c>
      <c r="B71" s="15" t="s">
        <v>83</v>
      </c>
      <c r="C71" s="12">
        <v>51.0</v>
      </c>
      <c r="D71" s="13">
        <v>64.0</v>
      </c>
      <c r="E71" s="5">
        <v>17.0</v>
      </c>
      <c r="F71" s="6">
        <v>19.0</v>
      </c>
      <c r="G71" s="8">
        <f t="shared" si="1"/>
        <v>0.7285714286</v>
      </c>
      <c r="H71" s="84">
        <f t="shared" si="2"/>
        <v>0.7161107044</v>
      </c>
      <c r="I71" s="8">
        <f t="shared" si="3"/>
        <v>0.4503311258</v>
      </c>
      <c r="J71" s="83">
        <f t="shared" si="4"/>
        <v>0.761589404</v>
      </c>
      <c r="K71" s="2">
        <f t="shared" si="5"/>
        <v>-0.05787711243</v>
      </c>
      <c r="L71" s="2">
        <f t="shared" si="6"/>
        <v>-0.2763594877</v>
      </c>
      <c r="M71" s="2">
        <f t="shared" si="7"/>
        <v>0.2900893435</v>
      </c>
      <c r="N71" s="2">
        <f t="shared" si="8"/>
        <v>1.364112801</v>
      </c>
      <c r="O71" s="2">
        <f t="shared" si="9"/>
        <v>0.1486566946</v>
      </c>
      <c r="P71" s="2">
        <f t="shared" si="10"/>
        <v>-0.4712473505</v>
      </c>
      <c r="Q71" s="2">
        <f t="shared" si="11"/>
        <v>-0.3386597901</v>
      </c>
      <c r="R71" s="2">
        <f t="shared" si="12"/>
        <v>0.0573956064</v>
      </c>
      <c r="S71" s="1">
        <f t="shared" si="13"/>
        <v>51</v>
      </c>
      <c r="T71" s="1">
        <f t="shared" si="14"/>
        <v>51</v>
      </c>
      <c r="U71" s="2"/>
      <c r="V71" s="2"/>
      <c r="W71" s="2"/>
    </row>
    <row r="72">
      <c r="A72" s="1" t="s">
        <v>78</v>
      </c>
      <c r="B72" s="15" t="s">
        <v>84</v>
      </c>
      <c r="C72" s="12">
        <v>36.0</v>
      </c>
      <c r="D72" s="13">
        <v>52.0</v>
      </c>
      <c r="E72" s="5">
        <v>19.0</v>
      </c>
      <c r="F72" s="6">
        <v>32.0</v>
      </c>
      <c r="G72" s="8">
        <f t="shared" si="1"/>
        <v>0.5294117647</v>
      </c>
      <c r="H72" s="84">
        <f t="shared" si="2"/>
        <v>0.5300619423</v>
      </c>
      <c r="I72" s="8">
        <f t="shared" si="3"/>
        <v>0.3956834532</v>
      </c>
      <c r="J72" s="83">
        <f t="shared" si="4"/>
        <v>0.6330935252</v>
      </c>
      <c r="K72" s="2">
        <f t="shared" si="5"/>
        <v>-0.05787711243</v>
      </c>
      <c r="L72" s="2">
        <f t="shared" si="6"/>
        <v>-0.2297319282</v>
      </c>
      <c r="M72" s="2">
        <f t="shared" si="7"/>
        <v>0.20045908</v>
      </c>
      <c r="N72" s="2">
        <f t="shared" si="8"/>
        <v>0.9963528949</v>
      </c>
      <c r="O72" s="2">
        <f t="shared" si="9"/>
        <v>0.08539361685</v>
      </c>
      <c r="P72" s="2">
        <f t="shared" si="10"/>
        <v>-0.2861269747</v>
      </c>
      <c r="Q72" s="2">
        <f t="shared" si="11"/>
        <v>-0.2173414006</v>
      </c>
      <c r="R72" s="2">
        <f t="shared" si="12"/>
        <v>0.03893376652</v>
      </c>
      <c r="S72" s="1">
        <f t="shared" si="13"/>
        <v>36</v>
      </c>
      <c r="T72" s="1">
        <f t="shared" si="14"/>
        <v>36</v>
      </c>
      <c r="U72" s="2"/>
      <c r="V72" s="2"/>
      <c r="W72" s="2"/>
    </row>
    <row r="73">
      <c r="A73" s="1" t="s">
        <v>78</v>
      </c>
      <c r="B73" s="15" t="s">
        <v>85</v>
      </c>
      <c r="C73" s="12">
        <v>47.0</v>
      </c>
      <c r="D73" s="13">
        <v>87.0</v>
      </c>
      <c r="E73" s="5">
        <v>16.0</v>
      </c>
      <c r="F73" s="6">
        <v>36.0</v>
      </c>
      <c r="G73" s="8">
        <f t="shared" si="1"/>
        <v>0.5662650602</v>
      </c>
      <c r="H73" s="84">
        <f t="shared" si="2"/>
        <v>0.5626889282</v>
      </c>
      <c r="I73" s="8">
        <f t="shared" si="3"/>
        <v>0.3387096774</v>
      </c>
      <c r="J73" s="83">
        <f t="shared" si="4"/>
        <v>0.7204301075</v>
      </c>
      <c r="K73" s="2">
        <f t="shared" si="5"/>
        <v>-0.05787711243</v>
      </c>
      <c r="L73" s="2">
        <f t="shared" si="6"/>
        <v>-0.2614239305</v>
      </c>
      <c r="M73" s="2">
        <f t="shared" si="7"/>
        <v>0.2595814759</v>
      </c>
      <c r="N73" s="2">
        <f t="shared" si="8"/>
        <v>0.970547701</v>
      </c>
      <c r="O73" s="2">
        <f t="shared" si="9"/>
        <v>0.1258338126</v>
      </c>
      <c r="P73" s="2">
        <f t="shared" si="10"/>
        <v>-0.3171658966</v>
      </c>
      <c r="Q73" s="2">
        <f t="shared" si="11"/>
        <v>-0.1812282412</v>
      </c>
      <c r="R73" s="2">
        <f t="shared" si="12"/>
        <v>0.02442111947</v>
      </c>
      <c r="S73" s="1">
        <f t="shared" si="13"/>
        <v>47</v>
      </c>
      <c r="T73" s="1">
        <f t="shared" si="14"/>
        <v>47</v>
      </c>
      <c r="U73" s="2"/>
      <c r="V73" s="2"/>
      <c r="W73" s="2"/>
    </row>
    <row r="74">
      <c r="A74" s="1" t="s">
        <v>78</v>
      </c>
      <c r="B74" s="15" t="s">
        <v>86</v>
      </c>
      <c r="C74" s="12">
        <v>37.0</v>
      </c>
      <c r="D74" s="13">
        <v>54.0</v>
      </c>
      <c r="E74" s="5">
        <v>16.0</v>
      </c>
      <c r="F74" s="6">
        <v>22.0</v>
      </c>
      <c r="G74" s="8">
        <f t="shared" si="1"/>
        <v>0.6271186441</v>
      </c>
      <c r="H74" s="84">
        <f t="shared" si="2"/>
        <v>0.6195354086</v>
      </c>
      <c r="I74" s="8">
        <f t="shared" si="3"/>
        <v>0.4108527132</v>
      </c>
      <c r="J74" s="83">
        <f t="shared" si="4"/>
        <v>0.7054263566</v>
      </c>
      <c r="K74" s="2">
        <f t="shared" si="5"/>
        <v>-0.05787711243</v>
      </c>
      <c r="L74" s="2">
        <f t="shared" si="6"/>
        <v>-0.2559794891</v>
      </c>
      <c r="M74" s="2">
        <f t="shared" si="7"/>
        <v>0.2488819226</v>
      </c>
      <c r="N74" s="2">
        <f t="shared" si="8"/>
        <v>1.152750362</v>
      </c>
      <c r="O74" s="2">
        <f t="shared" si="9"/>
        <v>0.1181345249</v>
      </c>
      <c r="P74" s="2">
        <f t="shared" si="10"/>
        <v>-0.3688626596</v>
      </c>
      <c r="Q74" s="2">
        <f t="shared" si="11"/>
        <v>-0.261097559</v>
      </c>
      <c r="R74" s="2">
        <f t="shared" si="12"/>
        <v>0.0435854195</v>
      </c>
      <c r="S74" s="1">
        <f t="shared" si="13"/>
        <v>37</v>
      </c>
      <c r="T74" s="1">
        <f t="shared" si="14"/>
        <v>37</v>
      </c>
      <c r="U74" s="2"/>
      <c r="V74" s="2"/>
      <c r="W74" s="2"/>
    </row>
    <row r="75">
      <c r="A75" s="1" t="s">
        <v>78</v>
      </c>
      <c r="B75" s="15" t="s">
        <v>87</v>
      </c>
      <c r="C75" s="12">
        <v>32.0</v>
      </c>
      <c r="D75" s="13">
        <v>44.0</v>
      </c>
      <c r="E75" s="5">
        <v>13.0</v>
      </c>
      <c r="F75" s="6">
        <v>39.0</v>
      </c>
      <c r="G75" s="8">
        <f t="shared" si="1"/>
        <v>0.4507042254</v>
      </c>
      <c r="H75" s="84">
        <f t="shared" si="2"/>
        <v>0.4464574966</v>
      </c>
      <c r="I75" s="8">
        <f t="shared" si="3"/>
        <v>0.3515625</v>
      </c>
      <c r="J75" s="83">
        <f t="shared" si="4"/>
        <v>0.59375</v>
      </c>
      <c r="K75" s="2">
        <f t="shared" si="5"/>
        <v>-0.05787711243</v>
      </c>
      <c r="L75" s="2">
        <f t="shared" si="6"/>
        <v>-0.2154552637</v>
      </c>
      <c r="M75" s="2">
        <f t="shared" si="7"/>
        <v>0.1763182368</v>
      </c>
      <c r="N75" s="2">
        <f t="shared" si="8"/>
        <v>0.8302398838</v>
      </c>
      <c r="O75" s="2">
        <f t="shared" si="9"/>
        <v>0.07044215939</v>
      </c>
      <c r="P75" s="2">
        <f t="shared" si="10"/>
        <v>-0.2236067757</v>
      </c>
      <c r="Q75" s="2">
        <f t="shared" si="11"/>
        <v>-0.1609116625</v>
      </c>
      <c r="R75" s="2">
        <f t="shared" si="12"/>
        <v>0.02730803085</v>
      </c>
      <c r="S75" s="1">
        <f t="shared" si="13"/>
        <v>32</v>
      </c>
      <c r="T75" s="1">
        <f t="shared" si="14"/>
        <v>32</v>
      </c>
      <c r="U75" s="2"/>
      <c r="V75" s="2"/>
      <c r="W75" s="2"/>
    </row>
    <row r="76">
      <c r="A76" s="1" t="s">
        <v>78</v>
      </c>
      <c r="B76" s="15" t="s">
        <v>88</v>
      </c>
      <c r="C76" s="12">
        <v>59.0</v>
      </c>
      <c r="D76" s="13">
        <v>186.0</v>
      </c>
      <c r="E76" s="5">
        <v>28.0</v>
      </c>
      <c r="F76" s="6">
        <v>89.0</v>
      </c>
      <c r="G76" s="8">
        <f t="shared" si="1"/>
        <v>0.3986486486</v>
      </c>
      <c r="H76" s="84">
        <f t="shared" si="2"/>
        <v>0.4012898736</v>
      </c>
      <c r="I76" s="8">
        <f t="shared" si="3"/>
        <v>0.2403314917</v>
      </c>
      <c r="J76" s="83">
        <f t="shared" si="4"/>
        <v>0.6767955801</v>
      </c>
      <c r="K76" s="2">
        <f t="shared" si="5"/>
        <v>-0.05787711243</v>
      </c>
      <c r="L76" s="2">
        <f t="shared" si="6"/>
        <v>-0.2455901813</v>
      </c>
      <c r="M76" s="2">
        <f t="shared" si="7"/>
        <v>0.2290894116</v>
      </c>
      <c r="N76" s="2">
        <f t="shared" si="8"/>
        <v>0.6469424096</v>
      </c>
      <c r="O76" s="2">
        <f t="shared" si="9"/>
        <v>0.1043264271</v>
      </c>
      <c r="P76" s="2">
        <f t="shared" si="10"/>
        <v>-0.198609894</v>
      </c>
      <c r="Q76" s="2">
        <f t="shared" si="11"/>
        <v>-0.08571516964</v>
      </c>
      <c r="R76" s="2">
        <f t="shared" si="12"/>
        <v>0.00872398276</v>
      </c>
      <c r="S76" s="1">
        <f t="shared" si="13"/>
        <v>59</v>
      </c>
      <c r="T76" s="1">
        <f t="shared" si="14"/>
        <v>59</v>
      </c>
      <c r="U76" s="2"/>
      <c r="V76" s="2"/>
      <c r="W76" s="2"/>
    </row>
    <row r="77">
      <c r="A77" s="1" t="s">
        <v>78</v>
      </c>
      <c r="B77" s="15" t="s">
        <v>89</v>
      </c>
      <c r="C77" s="12">
        <v>27.0</v>
      </c>
      <c r="D77" s="13">
        <v>30.0</v>
      </c>
      <c r="E77" s="5">
        <v>10.0</v>
      </c>
      <c r="F77" s="6">
        <v>20.0</v>
      </c>
      <c r="G77" s="8">
        <f t="shared" si="1"/>
        <v>0.5744680851</v>
      </c>
      <c r="H77" s="84">
        <f t="shared" si="2"/>
        <v>0.5810993244</v>
      </c>
      <c r="I77" s="8">
        <f t="shared" si="3"/>
        <v>0.4252873563</v>
      </c>
      <c r="J77" s="83">
        <f t="shared" si="4"/>
        <v>0.6551724138</v>
      </c>
      <c r="K77" s="2">
        <f t="shared" si="5"/>
        <v>-0.05787711243</v>
      </c>
      <c r="L77" s="2">
        <f t="shared" si="6"/>
        <v>-0.2377437392</v>
      </c>
      <c r="M77" s="2">
        <f t="shared" si="7"/>
        <v>0.2146847497</v>
      </c>
      <c r="N77" s="2">
        <f t="shared" si="8"/>
        <v>1.108244285</v>
      </c>
      <c r="O77" s="2">
        <f t="shared" si="9"/>
        <v>0.09464302263</v>
      </c>
      <c r="P77" s="2">
        <f t="shared" si="10"/>
        <v>-0.3293584783</v>
      </c>
      <c r="Q77" s="2">
        <f t="shared" si="11"/>
        <v>-0.2598360209</v>
      </c>
      <c r="R77" s="2">
        <f t="shared" si="12"/>
        <v>0.04834261809</v>
      </c>
      <c r="S77" s="1">
        <f t="shared" si="13"/>
        <v>27</v>
      </c>
      <c r="T77" s="1">
        <f t="shared" si="14"/>
        <v>27</v>
      </c>
      <c r="U77" s="2"/>
      <c r="V77" s="2"/>
      <c r="W77" s="2"/>
    </row>
    <row r="78">
      <c r="A78" s="1" t="s">
        <v>78</v>
      </c>
      <c r="B78" s="15" t="s">
        <v>90</v>
      </c>
      <c r="C78" s="12">
        <v>37.0</v>
      </c>
      <c r="D78" s="13">
        <v>48.0</v>
      </c>
      <c r="E78" s="5">
        <v>31.0</v>
      </c>
      <c r="F78" s="6">
        <v>38.0</v>
      </c>
      <c r="G78" s="8">
        <f t="shared" si="1"/>
        <v>0.4933333333</v>
      </c>
      <c r="H78" s="84">
        <f t="shared" si="2"/>
        <v>0.4955895935</v>
      </c>
      <c r="I78" s="8">
        <f t="shared" si="3"/>
        <v>0.4415584416</v>
      </c>
      <c r="J78" s="83">
        <f t="shared" si="4"/>
        <v>0.5519480519</v>
      </c>
      <c r="K78" s="2">
        <f t="shared" si="5"/>
        <v>-0.05787711243</v>
      </c>
      <c r="L78" s="2">
        <f t="shared" si="6"/>
        <v>-0.2002865062</v>
      </c>
      <c r="M78" s="2">
        <f t="shared" si="7"/>
        <v>0.152365415</v>
      </c>
      <c r="N78" s="2">
        <f t="shared" si="8"/>
        <v>0.9693571602</v>
      </c>
      <c r="O78" s="2">
        <f t="shared" si="9"/>
        <v>0.05658696578</v>
      </c>
      <c r="P78" s="2">
        <f t="shared" si="10"/>
        <v>-0.242694409</v>
      </c>
      <c r="Q78" s="2">
        <f t="shared" si="11"/>
        <v>-0.2359681565</v>
      </c>
      <c r="R78" s="2">
        <f t="shared" si="12"/>
        <v>0.05410623669</v>
      </c>
      <c r="S78" s="1">
        <f t="shared" si="13"/>
        <v>37</v>
      </c>
      <c r="T78" s="1">
        <f t="shared" si="14"/>
        <v>37</v>
      </c>
      <c r="U78" s="2"/>
      <c r="V78" s="2"/>
      <c r="W78" s="2"/>
    </row>
    <row r="79">
      <c r="A79" s="1" t="s">
        <v>78</v>
      </c>
      <c r="B79" s="15" t="s">
        <v>91</v>
      </c>
      <c r="C79" s="12">
        <v>47.0</v>
      </c>
      <c r="D79" s="13">
        <v>194.0</v>
      </c>
      <c r="E79" s="5">
        <v>22.0</v>
      </c>
      <c r="F79" s="6">
        <v>101.0</v>
      </c>
      <c r="G79" s="8">
        <f t="shared" si="1"/>
        <v>0.3175675676</v>
      </c>
      <c r="H79" s="84">
        <f t="shared" si="2"/>
        <v>0.320162716</v>
      </c>
      <c r="I79" s="8">
        <f t="shared" si="3"/>
        <v>0.1895604396</v>
      </c>
      <c r="J79" s="83">
        <f t="shared" si="4"/>
        <v>0.6620879121</v>
      </c>
      <c r="K79" s="2">
        <f t="shared" si="5"/>
        <v>-0.05787711243</v>
      </c>
      <c r="L79" s="2">
        <f t="shared" si="6"/>
        <v>-0.2402531801</v>
      </c>
      <c r="M79" s="2">
        <f t="shared" si="7"/>
        <v>0.219240764</v>
      </c>
      <c r="N79" s="2">
        <f t="shared" si="8"/>
        <v>0.4991841553</v>
      </c>
      <c r="O79" s="2">
        <f t="shared" si="9"/>
        <v>0.09767170513</v>
      </c>
      <c r="P79" s="2">
        <f t="shared" si="10"/>
        <v>-0.1499181433</v>
      </c>
      <c r="Q79" s="2">
        <f t="shared" si="11"/>
        <v>-0.05216628192</v>
      </c>
      <c r="R79" s="2">
        <f t="shared" si="12"/>
        <v>0.004280809223</v>
      </c>
      <c r="S79" s="1">
        <f t="shared" si="13"/>
        <v>47</v>
      </c>
      <c r="T79" s="1">
        <f t="shared" si="14"/>
        <v>47</v>
      </c>
      <c r="U79" s="2"/>
      <c r="V79" s="2"/>
      <c r="W79" s="2"/>
    </row>
    <row r="80">
      <c r="A80" s="1" t="s">
        <v>78</v>
      </c>
      <c r="B80" s="15" t="s">
        <v>92</v>
      </c>
      <c r="C80" s="12">
        <v>65.0</v>
      </c>
      <c r="D80" s="13">
        <v>167.0</v>
      </c>
      <c r="E80" s="5">
        <v>28.0</v>
      </c>
      <c r="F80" s="6">
        <v>81.0</v>
      </c>
      <c r="G80" s="8">
        <f t="shared" si="1"/>
        <v>0.4452054795</v>
      </c>
      <c r="H80" s="84">
        <f t="shared" si="2"/>
        <v>0.4447621007</v>
      </c>
      <c r="I80" s="8">
        <f t="shared" si="3"/>
        <v>0.2727272727</v>
      </c>
      <c r="J80" s="83">
        <f t="shared" si="4"/>
        <v>0.6803519062</v>
      </c>
      <c r="K80" s="2">
        <f t="shared" si="5"/>
        <v>-0.05787711243</v>
      </c>
      <c r="L80" s="2">
        <f t="shared" si="6"/>
        <v>-0.2468806725</v>
      </c>
      <c r="M80" s="2">
        <f t="shared" si="7"/>
        <v>0.2315033079</v>
      </c>
      <c r="N80" s="2">
        <f t="shared" si="8"/>
        <v>0.7380055049</v>
      </c>
      <c r="O80" s="2">
        <f t="shared" si="9"/>
        <v>0.1059796816</v>
      </c>
      <c r="P80" s="2">
        <f t="shared" si="10"/>
        <v>-0.2277565897</v>
      </c>
      <c r="Q80" s="2">
        <f t="shared" si="11"/>
        <v>-0.1109607941</v>
      </c>
      <c r="R80" s="2">
        <f t="shared" si="12"/>
        <v>0.01274877514</v>
      </c>
      <c r="S80" s="1">
        <f t="shared" si="13"/>
        <v>65</v>
      </c>
      <c r="T80" s="1">
        <f t="shared" si="14"/>
        <v>65</v>
      </c>
      <c r="U80" s="2"/>
      <c r="V80" s="2"/>
      <c r="W80" s="2"/>
    </row>
    <row r="81">
      <c r="A81" s="1" t="s">
        <v>78</v>
      </c>
      <c r="B81" s="15" t="s">
        <v>93</v>
      </c>
      <c r="C81" s="12">
        <v>57.0</v>
      </c>
      <c r="D81" s="13">
        <v>72.0</v>
      </c>
      <c r="E81" s="5">
        <v>12.0</v>
      </c>
      <c r="F81" s="6">
        <v>28.0</v>
      </c>
      <c r="G81" s="8">
        <f t="shared" si="1"/>
        <v>0.6705882353</v>
      </c>
      <c r="H81" s="84">
        <f t="shared" si="2"/>
        <v>0.6803446296</v>
      </c>
      <c r="I81" s="8">
        <f t="shared" si="3"/>
        <v>0.4082840237</v>
      </c>
      <c r="J81" s="83">
        <f t="shared" si="4"/>
        <v>0.7633136095</v>
      </c>
      <c r="K81" s="2">
        <f t="shared" si="5"/>
        <v>-0.05787711243</v>
      </c>
      <c r="L81" s="2">
        <f t="shared" si="6"/>
        <v>-0.2769851537</v>
      </c>
      <c r="M81" s="2">
        <f t="shared" si="7"/>
        <v>0.2914043298</v>
      </c>
      <c r="N81" s="2">
        <f t="shared" si="8"/>
        <v>1.239546484</v>
      </c>
      <c r="O81" s="2">
        <f t="shared" si="9"/>
        <v>0.1496686392</v>
      </c>
      <c r="P81" s="2">
        <f t="shared" si="10"/>
        <v>-0.4291840439</v>
      </c>
      <c r="Q81" s="2">
        <f t="shared" si="11"/>
        <v>-0.2790015326</v>
      </c>
      <c r="R81" s="2">
        <f t="shared" si="12"/>
        <v>0.04277301961</v>
      </c>
      <c r="S81" s="1">
        <f t="shared" si="13"/>
        <v>57</v>
      </c>
      <c r="T81" s="1">
        <f t="shared" si="14"/>
        <v>57</v>
      </c>
      <c r="U81" s="2"/>
      <c r="V81" s="2"/>
      <c r="W81" s="2"/>
    </row>
    <row r="82">
      <c r="A82" s="1" t="s">
        <v>78</v>
      </c>
      <c r="B82" s="15" t="s">
        <v>94</v>
      </c>
      <c r="C82" s="12">
        <v>54.0</v>
      </c>
      <c r="D82" s="13">
        <v>99.0</v>
      </c>
      <c r="E82" s="5">
        <v>18.0</v>
      </c>
      <c r="F82" s="6">
        <v>33.0</v>
      </c>
      <c r="G82" s="8">
        <f t="shared" si="1"/>
        <v>0.6206896552</v>
      </c>
      <c r="H82" s="84">
        <f t="shared" si="2"/>
        <v>0.6107037397</v>
      </c>
      <c r="I82" s="8">
        <f t="shared" si="3"/>
        <v>0.3529411765</v>
      </c>
      <c r="J82" s="83">
        <f t="shared" si="4"/>
        <v>0.75</v>
      </c>
      <c r="K82" s="2">
        <f t="shared" si="5"/>
        <v>-0.05787711243</v>
      </c>
      <c r="L82" s="2">
        <f t="shared" si="6"/>
        <v>-0.2721540173</v>
      </c>
      <c r="M82" s="2">
        <f t="shared" si="7"/>
        <v>0.2813277131</v>
      </c>
      <c r="N82" s="2">
        <f t="shared" si="8"/>
        <v>1.052836707</v>
      </c>
      <c r="O82" s="2">
        <f t="shared" si="9"/>
        <v>0.1419729423</v>
      </c>
      <c r="P82" s="2">
        <f t="shared" si="10"/>
        <v>-0.3581789226</v>
      </c>
      <c r="Q82" s="2">
        <f t="shared" si="11"/>
        <v>-0.2048541339</v>
      </c>
      <c r="R82" s="2">
        <f t="shared" si="12"/>
        <v>0.02763056334</v>
      </c>
      <c r="S82" s="1">
        <f t="shared" si="13"/>
        <v>54</v>
      </c>
      <c r="T82" s="1">
        <f t="shared" si="14"/>
        <v>54</v>
      </c>
      <c r="U82" s="2"/>
      <c r="V82" s="2"/>
      <c r="W82" s="2"/>
    </row>
    <row r="83">
      <c r="A83" s="1" t="s">
        <v>78</v>
      </c>
      <c r="B83" s="15" t="s">
        <v>95</v>
      </c>
      <c r="C83" s="12">
        <v>50.0</v>
      </c>
      <c r="D83" s="13">
        <v>105.0</v>
      </c>
      <c r="E83" s="5">
        <v>14.0</v>
      </c>
      <c r="F83" s="6">
        <v>57.0</v>
      </c>
      <c r="G83" s="8">
        <f t="shared" si="1"/>
        <v>0.4672897196</v>
      </c>
      <c r="H83" s="84">
        <f t="shared" si="2"/>
        <v>0.4629096732</v>
      </c>
      <c r="I83" s="8">
        <f t="shared" si="3"/>
        <v>0.2831858407</v>
      </c>
      <c r="J83" s="83">
        <f t="shared" si="4"/>
        <v>0.685840708</v>
      </c>
      <c r="K83" s="2">
        <f t="shared" si="5"/>
        <v>-0.05787711243</v>
      </c>
      <c r="L83" s="2">
        <f t="shared" si="6"/>
        <v>-0.2488724052</v>
      </c>
      <c r="M83" s="2">
        <f t="shared" si="7"/>
        <v>0.2352537241</v>
      </c>
      <c r="N83" s="2">
        <f t="shared" si="8"/>
        <v>0.7724888502</v>
      </c>
      <c r="O83" s="2">
        <f t="shared" si="9"/>
        <v>0.1085654333</v>
      </c>
      <c r="P83" s="2">
        <f t="shared" si="10"/>
        <v>-0.2403218303</v>
      </c>
      <c r="Q83" s="2">
        <f t="shared" si="11"/>
        <v>-0.1205993979</v>
      </c>
      <c r="R83" s="2">
        <f t="shared" si="12"/>
        <v>0.01427241144</v>
      </c>
      <c r="S83" s="1">
        <f t="shared" si="13"/>
        <v>50</v>
      </c>
      <c r="T83" s="1">
        <f t="shared" si="14"/>
        <v>50</v>
      </c>
      <c r="U83" s="2"/>
      <c r="V83" s="2"/>
      <c r="W83" s="2"/>
    </row>
    <row r="84">
      <c r="A84" s="1" t="s">
        <v>78</v>
      </c>
      <c r="B84" s="15" t="s">
        <v>96</v>
      </c>
      <c r="C84" s="12">
        <v>73.0</v>
      </c>
      <c r="D84" s="13">
        <v>132.0</v>
      </c>
      <c r="E84" s="5">
        <v>19.0</v>
      </c>
      <c r="F84" s="6">
        <v>56.0</v>
      </c>
      <c r="G84" s="8">
        <f t="shared" si="1"/>
        <v>0.5658914729</v>
      </c>
      <c r="H84" s="84">
        <f t="shared" si="2"/>
        <v>0.564635926</v>
      </c>
      <c r="I84" s="8">
        <f t="shared" si="3"/>
        <v>0.3285714286</v>
      </c>
      <c r="J84" s="83">
        <f t="shared" si="4"/>
        <v>0.7321428571</v>
      </c>
      <c r="K84" s="2">
        <f t="shared" si="5"/>
        <v>-0.05787711243</v>
      </c>
      <c r="L84" s="2">
        <f t="shared" si="6"/>
        <v>-0.2656741597</v>
      </c>
      <c r="M84" s="2">
        <f t="shared" si="7"/>
        <v>0.2680906382</v>
      </c>
      <c r="N84" s="2">
        <f t="shared" si="8"/>
        <v>0.9568041527</v>
      </c>
      <c r="O84" s="2">
        <f t="shared" si="9"/>
        <v>0.1320715522</v>
      </c>
      <c r="P84" s="2">
        <f t="shared" si="10"/>
        <v>-0.3177580966</v>
      </c>
      <c r="Q84" s="2">
        <f t="shared" si="11"/>
        <v>-0.1733142343</v>
      </c>
      <c r="R84" s="2">
        <f t="shared" si="12"/>
        <v>0.02229318605</v>
      </c>
      <c r="S84" s="1">
        <f t="shared" si="13"/>
        <v>73</v>
      </c>
      <c r="T84" s="1">
        <f t="shared" si="14"/>
        <v>73</v>
      </c>
      <c r="U84" s="2"/>
      <c r="V84" s="2"/>
      <c r="W84" s="2"/>
    </row>
    <row r="85">
      <c r="A85" s="1" t="s">
        <v>78</v>
      </c>
      <c r="B85" s="15" t="s">
        <v>97</v>
      </c>
      <c r="C85" s="12">
        <v>19.0</v>
      </c>
      <c r="D85" s="13">
        <v>52.0</v>
      </c>
      <c r="E85" s="5">
        <v>6.0</v>
      </c>
      <c r="F85" s="6">
        <v>27.0</v>
      </c>
      <c r="G85" s="8">
        <f t="shared" si="1"/>
        <v>0.4130434783</v>
      </c>
      <c r="H85" s="84">
        <f t="shared" si="2"/>
        <v>0.4073912264</v>
      </c>
      <c r="I85" s="8">
        <f t="shared" si="3"/>
        <v>0.2403846154</v>
      </c>
      <c r="J85" s="83">
        <f t="shared" si="4"/>
        <v>0.6826923077</v>
      </c>
      <c r="K85" s="2">
        <f t="shared" si="5"/>
        <v>-0.05787711243</v>
      </c>
      <c r="L85" s="2">
        <f t="shared" si="6"/>
        <v>-0.2477299388</v>
      </c>
      <c r="M85" s="2">
        <f t="shared" si="7"/>
        <v>0.233098784</v>
      </c>
      <c r="N85" s="2">
        <f t="shared" si="8"/>
        <v>0.6527232832</v>
      </c>
      <c r="O85" s="2">
        <f t="shared" si="9"/>
        <v>0.1070771544</v>
      </c>
      <c r="P85" s="2">
        <f t="shared" si="10"/>
        <v>-0.2021305037</v>
      </c>
      <c r="Q85" s="2">
        <f t="shared" si="11"/>
        <v>-0.08650020947</v>
      </c>
      <c r="R85" s="2">
        <f t="shared" si="12"/>
        <v>0.008729769174</v>
      </c>
      <c r="S85" s="1">
        <f t="shared" si="13"/>
        <v>19</v>
      </c>
      <c r="T85" s="1">
        <f t="shared" si="14"/>
        <v>19</v>
      </c>
      <c r="U85" s="2"/>
      <c r="V85" s="2"/>
      <c r="W85" s="2"/>
    </row>
    <row r="86">
      <c r="A86" s="1" t="s">
        <v>78</v>
      </c>
      <c r="B86" s="15" t="s">
        <v>98</v>
      </c>
      <c r="C86" s="12">
        <v>35.0</v>
      </c>
      <c r="D86" s="13">
        <v>59.0</v>
      </c>
      <c r="E86" s="5">
        <v>13.0</v>
      </c>
      <c r="F86" s="6">
        <v>33.0</v>
      </c>
      <c r="G86" s="8">
        <f t="shared" si="1"/>
        <v>0.5147058824</v>
      </c>
      <c r="H86" s="84">
        <f t="shared" si="2"/>
        <v>0.5148294249</v>
      </c>
      <c r="I86" s="8">
        <f t="shared" si="3"/>
        <v>0.3428571429</v>
      </c>
      <c r="J86" s="83">
        <f t="shared" si="4"/>
        <v>0.6714285714</v>
      </c>
      <c r="K86" s="2">
        <f t="shared" si="5"/>
        <v>-0.05787711243</v>
      </c>
      <c r="L86" s="2">
        <f t="shared" si="6"/>
        <v>-0.243642644</v>
      </c>
      <c r="M86" s="2">
        <f t="shared" si="7"/>
        <v>0.2254704465</v>
      </c>
      <c r="N86" s="2">
        <f t="shared" si="8"/>
        <v>0.9156098275</v>
      </c>
      <c r="O86" s="2">
        <f t="shared" si="9"/>
        <v>0.1018641221</v>
      </c>
      <c r="P86" s="2">
        <f t="shared" si="10"/>
        <v>-0.2788611458</v>
      </c>
      <c r="Q86" s="2">
        <f t="shared" si="11"/>
        <v>-0.1730633206</v>
      </c>
      <c r="R86" s="2">
        <f t="shared" si="12"/>
        <v>0.02532925158</v>
      </c>
      <c r="S86" s="1">
        <f t="shared" si="13"/>
        <v>35</v>
      </c>
      <c r="T86" s="1">
        <f t="shared" si="14"/>
        <v>35</v>
      </c>
      <c r="U86" s="2"/>
      <c r="V86" s="2"/>
      <c r="W86" s="2"/>
    </row>
    <row r="87">
      <c r="A87" s="1" t="s">
        <v>78</v>
      </c>
      <c r="B87" s="15" t="s">
        <v>99</v>
      </c>
      <c r="C87" s="12">
        <v>52.0</v>
      </c>
      <c r="D87" s="13">
        <v>99.0</v>
      </c>
      <c r="E87" s="5">
        <v>16.0</v>
      </c>
      <c r="F87" s="6">
        <v>35.0</v>
      </c>
      <c r="G87" s="8">
        <f t="shared" si="1"/>
        <v>0.5977011494</v>
      </c>
      <c r="H87" s="84">
        <f t="shared" si="2"/>
        <v>0.5906401029</v>
      </c>
      <c r="I87" s="8">
        <f t="shared" si="3"/>
        <v>0.3366336634</v>
      </c>
      <c r="J87" s="83">
        <f t="shared" si="4"/>
        <v>0.7475247525</v>
      </c>
      <c r="K87" s="2">
        <f t="shared" si="5"/>
        <v>-0.05787711243</v>
      </c>
      <c r="L87" s="2">
        <f t="shared" si="6"/>
        <v>-0.2712558192</v>
      </c>
      <c r="M87" s="2">
        <f t="shared" si="7"/>
        <v>0.2794738288</v>
      </c>
      <c r="N87" s="2">
        <f t="shared" si="8"/>
        <v>1.000876626</v>
      </c>
      <c r="O87" s="2">
        <f t="shared" si="9"/>
        <v>0.1405719037</v>
      </c>
      <c r="P87" s="2">
        <f t="shared" si="10"/>
        <v>-0.339378143</v>
      </c>
      <c r="Q87" s="2">
        <f t="shared" si="11"/>
        <v>-0.1857460022</v>
      </c>
      <c r="R87" s="2">
        <f t="shared" si="12"/>
        <v>0.02397482149</v>
      </c>
      <c r="S87" s="1">
        <f t="shared" si="13"/>
        <v>52</v>
      </c>
      <c r="T87" s="1">
        <f t="shared" si="14"/>
        <v>52</v>
      </c>
      <c r="U87" s="2"/>
      <c r="V87" s="2"/>
      <c r="W87" s="2"/>
    </row>
    <row r="88">
      <c r="A88" s="1" t="s">
        <v>78</v>
      </c>
      <c r="B88" s="15" t="s">
        <v>100</v>
      </c>
      <c r="C88" s="12">
        <v>42.0</v>
      </c>
      <c r="D88" s="13">
        <v>113.0</v>
      </c>
      <c r="E88" s="5">
        <v>21.0</v>
      </c>
      <c r="F88" s="6">
        <v>58.0</v>
      </c>
      <c r="G88" s="8">
        <f t="shared" si="1"/>
        <v>0.42</v>
      </c>
      <c r="H88" s="84">
        <f t="shared" si="2"/>
        <v>0.4221833766</v>
      </c>
      <c r="I88" s="8">
        <f t="shared" si="3"/>
        <v>0.2692307692</v>
      </c>
      <c r="J88" s="83">
        <f t="shared" si="4"/>
        <v>0.6623931624</v>
      </c>
      <c r="K88" s="2">
        <f t="shared" si="5"/>
        <v>-0.05787711243</v>
      </c>
      <c r="L88" s="2">
        <f t="shared" si="6"/>
        <v>-0.2403639469</v>
      </c>
      <c r="M88" s="2">
        <f t="shared" si="7"/>
        <v>0.219442969</v>
      </c>
      <c r="N88" s="2">
        <f t="shared" si="8"/>
        <v>0.7093130639</v>
      </c>
      <c r="O88" s="2">
        <f t="shared" si="9"/>
        <v>0.09780685969</v>
      </c>
      <c r="P88" s="2">
        <f t="shared" si="10"/>
        <v>-0.2131236</v>
      </c>
      <c r="Q88" s="2">
        <f t="shared" si="11"/>
        <v>-0.1052795538</v>
      </c>
      <c r="R88" s="2">
        <f t="shared" si="12"/>
        <v>0.01226469715</v>
      </c>
      <c r="S88" s="1">
        <f t="shared" si="13"/>
        <v>42</v>
      </c>
      <c r="T88" s="1">
        <f t="shared" si="14"/>
        <v>42</v>
      </c>
      <c r="U88" s="2"/>
      <c r="V88" s="2"/>
      <c r="W88" s="2"/>
    </row>
    <row r="89">
      <c r="A89" s="1" t="s">
        <v>78</v>
      </c>
      <c r="B89" s="15" t="s">
        <v>101</v>
      </c>
      <c r="C89" s="12">
        <v>14.0</v>
      </c>
      <c r="D89" s="13">
        <v>25.0</v>
      </c>
      <c r="E89" s="5">
        <v>12.0</v>
      </c>
      <c r="F89" s="6">
        <v>20.0</v>
      </c>
      <c r="G89" s="8">
        <f t="shared" si="1"/>
        <v>0.4117647059</v>
      </c>
      <c r="H89" s="84">
        <f t="shared" si="2"/>
        <v>0.4195340803</v>
      </c>
      <c r="I89" s="8">
        <f t="shared" si="3"/>
        <v>0.3661971831</v>
      </c>
      <c r="J89" s="83">
        <f t="shared" si="4"/>
        <v>0.5492957746</v>
      </c>
      <c r="K89" s="2">
        <f t="shared" si="5"/>
        <v>-0.05787711243</v>
      </c>
      <c r="L89" s="2">
        <f t="shared" si="6"/>
        <v>-0.199324069</v>
      </c>
      <c r="M89" s="2">
        <f t="shared" si="7"/>
        <v>0.1509046094</v>
      </c>
      <c r="N89" s="2">
        <f t="shared" si="8"/>
        <v>0.8000528625</v>
      </c>
      <c r="O89" s="2">
        <f t="shared" si="9"/>
        <v>0.05577512699</v>
      </c>
      <c r="P89" s="2">
        <f t="shared" si="10"/>
        <v>-0.1993437785</v>
      </c>
      <c r="Q89" s="2">
        <f t="shared" si="11"/>
        <v>-0.1615158204</v>
      </c>
      <c r="R89" s="2">
        <f t="shared" si="12"/>
        <v>0.03086226174</v>
      </c>
      <c r="S89" s="1">
        <f t="shared" si="13"/>
        <v>14</v>
      </c>
      <c r="T89" s="1">
        <f t="shared" si="14"/>
        <v>14</v>
      </c>
      <c r="U89" s="2"/>
      <c r="V89" s="2"/>
      <c r="W89" s="2"/>
    </row>
    <row r="90">
      <c r="A90" s="1" t="s">
        <v>78</v>
      </c>
      <c r="B90" s="15" t="s">
        <v>102</v>
      </c>
      <c r="C90" s="12">
        <v>53.0</v>
      </c>
      <c r="D90" s="13">
        <v>198.0</v>
      </c>
      <c r="E90" s="5">
        <v>26.0</v>
      </c>
      <c r="F90" s="6">
        <v>70.0</v>
      </c>
      <c r="G90" s="8">
        <f t="shared" si="1"/>
        <v>0.4308943089</v>
      </c>
      <c r="H90" s="84">
        <f t="shared" si="2"/>
        <v>0.4339850299</v>
      </c>
      <c r="I90" s="8">
        <f t="shared" si="3"/>
        <v>0.2276657061</v>
      </c>
      <c r="J90" s="83">
        <f t="shared" si="4"/>
        <v>0.7233429395</v>
      </c>
      <c r="K90" s="2">
        <f t="shared" si="5"/>
        <v>-0.05787711243</v>
      </c>
      <c r="L90" s="2">
        <f t="shared" si="6"/>
        <v>-0.2624809158</v>
      </c>
      <c r="M90" s="2">
        <f t="shared" si="7"/>
        <v>0.261684791</v>
      </c>
      <c r="N90" s="2">
        <f t="shared" si="8"/>
        <v>0.6549969671</v>
      </c>
      <c r="O90" s="2">
        <f t="shared" si="9"/>
        <v>0.1273663001</v>
      </c>
      <c r="P90" s="2">
        <f t="shared" si="10"/>
        <v>-0.2149123039</v>
      </c>
      <c r="Q90" s="2">
        <f t="shared" si="11"/>
        <v>-0.08220879655</v>
      </c>
      <c r="R90" s="2">
        <f t="shared" si="12"/>
        <v>0.007416100421</v>
      </c>
      <c r="S90" s="1">
        <f t="shared" si="13"/>
        <v>53</v>
      </c>
      <c r="T90" s="1">
        <f t="shared" si="14"/>
        <v>53</v>
      </c>
      <c r="U90" s="2"/>
      <c r="V90" s="2"/>
      <c r="W90" s="2"/>
    </row>
    <row r="91">
      <c r="A91" s="1" t="s">
        <v>78</v>
      </c>
      <c r="B91" s="15" t="s">
        <v>103</v>
      </c>
      <c r="C91" s="12">
        <v>26.0</v>
      </c>
      <c r="D91" s="13">
        <v>172.0</v>
      </c>
      <c r="E91" s="5">
        <v>16.0</v>
      </c>
      <c r="F91" s="6">
        <v>124.0</v>
      </c>
      <c r="G91" s="8">
        <f t="shared" si="1"/>
        <v>0.1733333333</v>
      </c>
      <c r="H91" s="84">
        <f t="shared" si="2"/>
        <v>0.162791329</v>
      </c>
      <c r="I91" s="8">
        <f t="shared" si="3"/>
        <v>0.124260355</v>
      </c>
      <c r="J91" s="83">
        <f t="shared" si="4"/>
        <v>0.5857988166</v>
      </c>
      <c r="K91" s="2">
        <f t="shared" si="5"/>
        <v>-0.05787711243</v>
      </c>
      <c r="L91" s="2">
        <f t="shared" si="6"/>
        <v>-0.2125700016</v>
      </c>
      <c r="M91" s="2">
        <f t="shared" si="7"/>
        <v>0.1716275366</v>
      </c>
      <c r="N91" s="2">
        <f t="shared" si="8"/>
        <v>0.2895199572</v>
      </c>
      <c r="O91" s="2">
        <f t="shared" si="9"/>
        <v>0.06764991617</v>
      </c>
      <c r="P91" s="2">
        <f t="shared" si="10"/>
        <v>-0.07693159561</v>
      </c>
      <c r="Q91" s="2">
        <f t="shared" si="11"/>
        <v>-0.01983318583</v>
      </c>
      <c r="R91" s="2">
        <f t="shared" si="12"/>
        <v>0.001205814558</v>
      </c>
      <c r="S91" s="1">
        <f t="shared" si="13"/>
        <v>26</v>
      </c>
      <c r="T91" s="1">
        <f t="shared" si="14"/>
        <v>25</v>
      </c>
      <c r="U91" s="2"/>
      <c r="V91" s="2"/>
      <c r="W91" s="2"/>
    </row>
    <row r="92">
      <c r="A92" s="1" t="s">
        <v>78</v>
      </c>
      <c r="B92" s="15" t="s">
        <v>104</v>
      </c>
      <c r="C92" s="12">
        <v>30.0</v>
      </c>
      <c r="D92" s="13">
        <v>193.0</v>
      </c>
      <c r="E92" s="5">
        <v>21.0</v>
      </c>
      <c r="F92" s="6">
        <v>102.0</v>
      </c>
      <c r="G92" s="8">
        <f t="shared" si="1"/>
        <v>0.2272727273</v>
      </c>
      <c r="H92" s="84">
        <f t="shared" si="2"/>
        <v>0.244792142</v>
      </c>
      <c r="I92" s="8">
        <f t="shared" si="3"/>
        <v>0.1473988439</v>
      </c>
      <c r="J92" s="83">
        <f t="shared" si="4"/>
        <v>0.6445086705</v>
      </c>
      <c r="K92" s="2">
        <f t="shared" si="5"/>
        <v>-0.05787711243</v>
      </c>
      <c r="L92" s="2">
        <f t="shared" si="6"/>
        <v>-0.2338741651</v>
      </c>
      <c r="M92" s="2">
        <f t="shared" si="7"/>
        <v>0.2077531023</v>
      </c>
      <c r="N92" s="2">
        <f t="shared" si="8"/>
        <v>0.3778507316</v>
      </c>
      <c r="O92" s="2">
        <f t="shared" si="9"/>
        <v>0.09009653432</v>
      </c>
      <c r="P92" s="2">
        <f t="shared" si="10"/>
        <v>-0.1104655288</v>
      </c>
      <c r="Q92" s="2">
        <f t="shared" si="11"/>
        <v>-0.03070405461</v>
      </c>
      <c r="R92" s="2">
        <f t="shared" si="12"/>
        <v>0.002012634831</v>
      </c>
      <c r="S92" s="1">
        <f t="shared" si="13"/>
        <v>30</v>
      </c>
      <c r="T92" s="1">
        <f t="shared" si="14"/>
        <v>32</v>
      </c>
      <c r="U92" s="2"/>
      <c r="V92" s="2"/>
      <c r="W92" s="2"/>
    </row>
    <row r="93">
      <c r="A93" s="1" t="s">
        <v>78</v>
      </c>
      <c r="B93" s="15" t="s">
        <v>105</v>
      </c>
      <c r="C93" s="12">
        <v>36.0</v>
      </c>
      <c r="D93" s="13">
        <v>151.0</v>
      </c>
      <c r="E93" s="5">
        <v>24.0</v>
      </c>
      <c r="F93" s="6">
        <v>110.0</v>
      </c>
      <c r="G93" s="8">
        <f t="shared" si="1"/>
        <v>0.2465753425</v>
      </c>
      <c r="H93" s="84">
        <f t="shared" si="2"/>
        <v>0.2451178147</v>
      </c>
      <c r="I93" s="8">
        <f t="shared" si="3"/>
        <v>0.1869158879</v>
      </c>
      <c r="J93" s="83">
        <f t="shared" si="4"/>
        <v>0.5825545171</v>
      </c>
      <c r="K93" s="2">
        <f t="shared" si="5"/>
        <v>-0.05787711243</v>
      </c>
      <c r="L93" s="2">
        <f t="shared" si="6"/>
        <v>-0.2113927361</v>
      </c>
      <c r="M93" s="2">
        <f t="shared" si="7"/>
        <v>0.1697317689</v>
      </c>
      <c r="N93" s="2">
        <f t="shared" si="8"/>
        <v>0.4330920562</v>
      </c>
      <c r="O93" s="2">
        <f t="shared" si="9"/>
        <v>0.06653214345</v>
      </c>
      <c r="P93" s="2">
        <f t="shared" si="10"/>
        <v>-0.1144443973</v>
      </c>
      <c r="Q93" s="2">
        <f t="shared" si="11"/>
        <v>-0.04462804076</v>
      </c>
      <c r="R93" s="2">
        <f t="shared" si="12"/>
        <v>0.004104132812</v>
      </c>
      <c r="S93" s="1">
        <f t="shared" si="13"/>
        <v>36</v>
      </c>
      <c r="T93" s="1">
        <f t="shared" si="14"/>
        <v>36</v>
      </c>
      <c r="U93" s="2"/>
      <c r="V93" s="2"/>
      <c r="W93" s="2"/>
    </row>
    <row r="94">
      <c r="A94" s="1" t="s">
        <v>78</v>
      </c>
      <c r="B94" s="15" t="s">
        <v>106</v>
      </c>
      <c r="C94" s="12">
        <v>57.0</v>
      </c>
      <c r="D94" s="13">
        <v>92.0</v>
      </c>
      <c r="E94" s="5">
        <v>28.0</v>
      </c>
      <c r="F94" s="6">
        <v>77.0</v>
      </c>
      <c r="G94" s="8">
        <f t="shared" si="1"/>
        <v>0.4253731343</v>
      </c>
      <c r="H94" s="84">
        <f t="shared" si="2"/>
        <v>0.421831825</v>
      </c>
      <c r="I94" s="8">
        <f t="shared" si="3"/>
        <v>0.3346456693</v>
      </c>
      <c r="J94" s="83">
        <f t="shared" si="4"/>
        <v>0.5866141732</v>
      </c>
      <c r="K94" s="2">
        <f t="shared" si="5"/>
        <v>-0.05787711243</v>
      </c>
      <c r="L94" s="2">
        <f t="shared" si="6"/>
        <v>-0.2128658718</v>
      </c>
      <c r="M94" s="2">
        <f t="shared" si="7"/>
        <v>0.172105636</v>
      </c>
      <c r="N94" s="2">
        <f t="shared" si="8"/>
        <v>0.7807916976</v>
      </c>
      <c r="O94" s="2">
        <f t="shared" si="9"/>
        <v>0.0679327895</v>
      </c>
      <c r="P94" s="2">
        <f t="shared" si="10"/>
        <v>-0.2077616964</v>
      </c>
      <c r="Q94" s="2">
        <f t="shared" si="11"/>
        <v>-0.1440461917</v>
      </c>
      <c r="R94" s="2">
        <f t="shared" si="12"/>
        <v>0.02355257415</v>
      </c>
      <c r="S94" s="1">
        <f t="shared" si="13"/>
        <v>57</v>
      </c>
      <c r="T94" s="1">
        <f t="shared" si="14"/>
        <v>57</v>
      </c>
      <c r="U94" s="2"/>
      <c r="V94" s="2"/>
      <c r="W94" s="2"/>
    </row>
    <row r="95">
      <c r="A95" s="1" t="s">
        <v>78</v>
      </c>
      <c r="B95" s="15" t="s">
        <v>107</v>
      </c>
      <c r="C95" s="12">
        <v>18.0</v>
      </c>
      <c r="D95" s="13">
        <v>30.0</v>
      </c>
      <c r="E95" s="5">
        <v>15.0</v>
      </c>
      <c r="F95" s="6">
        <v>21.0</v>
      </c>
      <c r="G95" s="8">
        <f t="shared" si="1"/>
        <v>0.4615384615</v>
      </c>
      <c r="H95" s="84">
        <f t="shared" si="2"/>
        <v>0.4670408497</v>
      </c>
      <c r="I95" s="8">
        <f t="shared" si="3"/>
        <v>0.3928571429</v>
      </c>
      <c r="J95" s="83">
        <f t="shared" si="4"/>
        <v>0.5714285714</v>
      </c>
      <c r="K95" s="2">
        <f t="shared" si="5"/>
        <v>-0.05787711243</v>
      </c>
      <c r="L95" s="2">
        <f t="shared" si="6"/>
        <v>-0.2073554417</v>
      </c>
      <c r="M95" s="2">
        <f t="shared" si="7"/>
        <v>0.1633104185</v>
      </c>
      <c r="N95" s="2">
        <f t="shared" si="8"/>
        <v>0.892881924</v>
      </c>
      <c r="O95" s="2">
        <f t="shared" si="9"/>
        <v>0.06279248157</v>
      </c>
      <c r="P95" s="2">
        <f t="shared" si="10"/>
        <v>-0.2314374984</v>
      </c>
      <c r="Q95" s="2">
        <f t="shared" si="11"/>
        <v>-0.1933793383</v>
      </c>
      <c r="R95" s="2">
        <f t="shared" si="12"/>
        <v>0.03810541659</v>
      </c>
      <c r="S95" s="1">
        <f t="shared" si="13"/>
        <v>18</v>
      </c>
      <c r="T95" s="1">
        <f t="shared" si="14"/>
        <v>18</v>
      </c>
      <c r="U95" s="2"/>
      <c r="V95" s="2"/>
      <c r="W95" s="2"/>
    </row>
    <row r="96">
      <c r="A96" s="1" t="s">
        <v>78</v>
      </c>
      <c r="B96" s="15" t="s">
        <v>108</v>
      </c>
      <c r="C96" s="12">
        <v>73.0</v>
      </c>
      <c r="D96" s="13">
        <v>126.0</v>
      </c>
      <c r="E96" s="5">
        <v>41.0</v>
      </c>
      <c r="F96" s="6">
        <v>73.0</v>
      </c>
      <c r="G96" s="8">
        <f t="shared" si="1"/>
        <v>0.5</v>
      </c>
      <c r="H96" s="84">
        <f t="shared" si="2"/>
        <v>0.5009007094</v>
      </c>
      <c r="I96" s="8">
        <f t="shared" si="3"/>
        <v>0.3642172524</v>
      </c>
      <c r="J96" s="83">
        <f t="shared" si="4"/>
        <v>0.6357827476</v>
      </c>
      <c r="K96" s="2">
        <f t="shared" si="5"/>
        <v>-0.05787711243</v>
      </c>
      <c r="L96" s="2">
        <f t="shared" si="6"/>
        <v>-0.2307077718</v>
      </c>
      <c r="M96" s="2">
        <f t="shared" si="7"/>
        <v>0.2021656967</v>
      </c>
      <c r="N96" s="2">
        <f t="shared" si="8"/>
        <v>0.9210149473</v>
      </c>
      <c r="O96" s="2">
        <f t="shared" si="9"/>
        <v>0.08648643773</v>
      </c>
      <c r="P96" s="2">
        <f t="shared" si="10"/>
        <v>-0.2656153451</v>
      </c>
      <c r="Q96" s="2">
        <f t="shared" si="11"/>
        <v>-0.1849305143</v>
      </c>
      <c r="R96" s="2">
        <f t="shared" si="12"/>
        <v>0.03036437133</v>
      </c>
      <c r="S96" s="1">
        <f t="shared" si="13"/>
        <v>73</v>
      </c>
      <c r="T96" s="1">
        <f t="shared" si="14"/>
        <v>73</v>
      </c>
      <c r="U96" s="2"/>
      <c r="V96" s="2"/>
      <c r="W96" s="2"/>
    </row>
    <row r="97">
      <c r="A97" s="1" t="s">
        <v>78</v>
      </c>
      <c r="B97" s="15" t="s">
        <v>109</v>
      </c>
      <c r="C97" s="12">
        <v>114.0</v>
      </c>
      <c r="D97" s="13">
        <v>101.0</v>
      </c>
      <c r="E97" s="5">
        <v>33.0</v>
      </c>
      <c r="F97" s="6">
        <v>20.0</v>
      </c>
      <c r="G97" s="8">
        <f t="shared" si="1"/>
        <v>0.8507462687</v>
      </c>
      <c r="H97" s="84">
        <f t="shared" si="2"/>
        <v>0.8344198635</v>
      </c>
      <c r="I97" s="8">
        <f t="shared" si="3"/>
        <v>0.5485074627</v>
      </c>
      <c r="J97" s="83">
        <f t="shared" si="4"/>
        <v>0.802238806</v>
      </c>
      <c r="K97" s="2">
        <f t="shared" si="5"/>
        <v>-0.05787711243</v>
      </c>
      <c r="L97" s="2">
        <f t="shared" si="6"/>
        <v>-0.2911100185</v>
      </c>
      <c r="M97" s="2">
        <f t="shared" si="7"/>
        <v>0.3218824667</v>
      </c>
      <c r="N97" s="2">
        <f t="shared" si="8"/>
        <v>1.75018369</v>
      </c>
      <c r="O97" s="2">
        <f t="shared" si="9"/>
        <v>0.1737531915</v>
      </c>
      <c r="P97" s="2">
        <f t="shared" si="10"/>
        <v>-0.6368908982</v>
      </c>
      <c r="Q97" s="2">
        <f t="shared" si="11"/>
        <v>-0.5292337821</v>
      </c>
      <c r="R97" s="2">
        <f t="shared" si="12"/>
        <v>0.103712326</v>
      </c>
      <c r="S97" s="1">
        <f t="shared" si="13"/>
        <v>114</v>
      </c>
      <c r="T97" s="1">
        <f t="shared" si="14"/>
        <v>112</v>
      </c>
      <c r="U97" s="2"/>
      <c r="V97" s="2"/>
      <c r="W97" s="2"/>
    </row>
    <row r="98">
      <c r="A98" s="1" t="s">
        <v>78</v>
      </c>
      <c r="B98" s="15" t="s">
        <v>110</v>
      </c>
      <c r="C98" s="12">
        <v>46.0</v>
      </c>
      <c r="D98" s="13">
        <v>48.0</v>
      </c>
      <c r="E98" s="5">
        <v>18.0</v>
      </c>
      <c r="F98" s="6">
        <v>40.0</v>
      </c>
      <c r="G98" s="8">
        <f t="shared" si="1"/>
        <v>0.5348837209</v>
      </c>
      <c r="H98" s="84">
        <f t="shared" si="2"/>
        <v>0.5402347417</v>
      </c>
      <c r="I98" s="8">
        <f t="shared" si="3"/>
        <v>0.4210526316</v>
      </c>
      <c r="J98" s="83">
        <f t="shared" si="4"/>
        <v>0.6184210526</v>
      </c>
      <c r="K98" s="2">
        <f t="shared" si="5"/>
        <v>-0.05787711243</v>
      </c>
      <c r="L98" s="2">
        <f t="shared" si="6"/>
        <v>-0.2244076984</v>
      </c>
      <c r="M98" s="2">
        <f t="shared" si="7"/>
        <v>0.1912751364</v>
      </c>
      <c r="N98" s="2">
        <f t="shared" si="8"/>
        <v>1.035662086</v>
      </c>
      <c r="O98" s="2">
        <f t="shared" si="9"/>
        <v>0.07959294785</v>
      </c>
      <c r="P98" s="2">
        <f t="shared" si="10"/>
        <v>-0.2905227105</v>
      </c>
      <c r="Q98" s="2">
        <f t="shared" si="11"/>
        <v>-0.2404007669</v>
      </c>
      <c r="R98" s="2">
        <f t="shared" si="12"/>
        <v>0.04691286005</v>
      </c>
      <c r="S98" s="1">
        <f t="shared" si="13"/>
        <v>46</v>
      </c>
      <c r="T98" s="1">
        <f t="shared" si="14"/>
        <v>46</v>
      </c>
      <c r="U98" s="2"/>
      <c r="V98" s="2"/>
      <c r="W98" s="2"/>
    </row>
    <row r="99">
      <c r="A99" s="1" t="s">
        <v>78</v>
      </c>
      <c r="B99" s="15" t="s">
        <v>111</v>
      </c>
      <c r="C99" s="12">
        <v>13.0</v>
      </c>
      <c r="D99" s="13">
        <v>20.0</v>
      </c>
      <c r="E99" s="5">
        <v>10.0</v>
      </c>
      <c r="F99" s="6">
        <v>26.0</v>
      </c>
      <c r="G99" s="8">
        <f t="shared" si="1"/>
        <v>0.3333333333</v>
      </c>
      <c r="H99" s="84">
        <f t="shared" si="2"/>
        <v>0.3230626792</v>
      </c>
      <c r="I99" s="8">
        <f t="shared" si="3"/>
        <v>0.3333333333</v>
      </c>
      <c r="J99" s="83">
        <f t="shared" si="4"/>
        <v>0.4782608696</v>
      </c>
      <c r="K99" s="2">
        <f t="shared" si="5"/>
        <v>-0.05787711243</v>
      </c>
      <c r="L99" s="2">
        <f t="shared" si="6"/>
        <v>-0.1735474893</v>
      </c>
      <c r="M99" s="2">
        <f t="shared" si="7"/>
        <v>0.1143983307</v>
      </c>
      <c r="N99" s="2">
        <f t="shared" si="8"/>
        <v>0.6340755692</v>
      </c>
      <c r="O99" s="2">
        <f t="shared" si="9"/>
        <v>0.03681428247</v>
      </c>
      <c r="P99" s="2">
        <f t="shared" si="10"/>
        <v>-0.1375572907</v>
      </c>
      <c r="Q99" s="2">
        <f t="shared" si="11"/>
        <v>-0.116520181</v>
      </c>
      <c r="R99" s="2">
        <f t="shared" si="12"/>
        <v>0.02327657024</v>
      </c>
      <c r="S99" s="1">
        <f t="shared" si="13"/>
        <v>13</v>
      </c>
      <c r="T99" s="1">
        <f t="shared" si="14"/>
        <v>13</v>
      </c>
      <c r="U99" s="2"/>
      <c r="V99" s="2"/>
      <c r="W99" s="2"/>
    </row>
    <row r="100">
      <c r="A100" s="1" t="s">
        <v>78</v>
      </c>
      <c r="B100" s="15" t="s">
        <v>112</v>
      </c>
      <c r="C100" s="12">
        <v>110.0</v>
      </c>
      <c r="D100" s="13">
        <v>96.0</v>
      </c>
      <c r="E100" s="5">
        <v>53.0</v>
      </c>
      <c r="F100" s="6">
        <v>66.0</v>
      </c>
      <c r="G100" s="8">
        <f t="shared" si="1"/>
        <v>0.625</v>
      </c>
      <c r="H100" s="84">
        <f t="shared" si="2"/>
        <v>0.6293056647</v>
      </c>
      <c r="I100" s="8">
        <f t="shared" si="3"/>
        <v>0.5015384615</v>
      </c>
      <c r="J100" s="83">
        <f t="shared" si="4"/>
        <v>0.6338461538</v>
      </c>
      <c r="K100" s="2">
        <f t="shared" si="5"/>
        <v>-0.05787711243</v>
      </c>
      <c r="L100" s="2">
        <f t="shared" si="6"/>
        <v>-0.2300050361</v>
      </c>
      <c r="M100" s="2">
        <f t="shared" si="7"/>
        <v>0.2009359793</v>
      </c>
      <c r="N100" s="2">
        <f t="shared" si="8"/>
        <v>1.264403032</v>
      </c>
      <c r="O100" s="2">
        <f t="shared" si="9"/>
        <v>0.08569852971</v>
      </c>
      <c r="P100" s="2">
        <f t="shared" si="10"/>
        <v>-0.3635357554</v>
      </c>
      <c r="Q100" s="2">
        <f t="shared" si="11"/>
        <v>-0.3495997853</v>
      </c>
      <c r="R100" s="2">
        <f t="shared" si="12"/>
        <v>0.0792858128</v>
      </c>
      <c r="S100" s="1">
        <f t="shared" si="13"/>
        <v>110</v>
      </c>
      <c r="T100" s="1">
        <f t="shared" si="14"/>
        <v>110</v>
      </c>
      <c r="U100" s="2"/>
      <c r="V100" s="2"/>
      <c r="W100" s="2"/>
    </row>
    <row r="101">
      <c r="A101" s="1" t="s">
        <v>78</v>
      </c>
      <c r="B101" s="15" t="s">
        <v>113</v>
      </c>
      <c r="C101" s="12">
        <v>55.0</v>
      </c>
      <c r="D101" s="13">
        <v>57.0</v>
      </c>
      <c r="E101" s="5">
        <v>27.0</v>
      </c>
      <c r="F101" s="6">
        <v>37.0</v>
      </c>
      <c r="G101" s="8">
        <f t="shared" si="1"/>
        <v>0.597826087</v>
      </c>
      <c r="H101" s="84">
        <f t="shared" si="2"/>
        <v>0.5999793008</v>
      </c>
      <c r="I101" s="8">
        <f t="shared" si="3"/>
        <v>0.4659090909</v>
      </c>
      <c r="J101" s="83">
        <f t="shared" si="4"/>
        <v>0.6363636364</v>
      </c>
      <c r="K101" s="2">
        <f t="shared" si="5"/>
        <v>-0.05787711243</v>
      </c>
      <c r="L101" s="2">
        <f t="shared" si="6"/>
        <v>-0.2309185601</v>
      </c>
      <c r="M101" s="2">
        <f t="shared" si="7"/>
        <v>0.2025352866</v>
      </c>
      <c r="N101" s="2">
        <f t="shared" si="8"/>
        <v>1.179244787</v>
      </c>
      <c r="O101" s="2">
        <f t="shared" si="9"/>
        <v>0.08672371178</v>
      </c>
      <c r="P101" s="2">
        <f t="shared" si="10"/>
        <v>-0.3403980506</v>
      </c>
      <c r="Q101" s="2">
        <f t="shared" si="11"/>
        <v>-0.3028911157</v>
      </c>
      <c r="R101" s="2">
        <f t="shared" si="12"/>
        <v>0.06356035382</v>
      </c>
      <c r="S101" s="1">
        <f t="shared" si="13"/>
        <v>55</v>
      </c>
      <c r="T101" s="1">
        <f t="shared" si="14"/>
        <v>55</v>
      </c>
      <c r="U101" s="2"/>
      <c r="V101" s="2"/>
      <c r="W101" s="2"/>
    </row>
    <row r="102">
      <c r="A102" s="1" t="s">
        <v>78</v>
      </c>
      <c r="B102" s="15" t="s">
        <v>114</v>
      </c>
      <c r="C102" s="12">
        <v>19.0</v>
      </c>
      <c r="D102" s="13">
        <v>26.0</v>
      </c>
      <c r="E102" s="5">
        <v>22.0</v>
      </c>
      <c r="F102" s="6">
        <v>39.0</v>
      </c>
      <c r="G102" s="8">
        <f t="shared" si="1"/>
        <v>0.3275862069</v>
      </c>
      <c r="H102" s="84">
        <f t="shared" si="2"/>
        <v>0.3283979788</v>
      </c>
      <c r="I102" s="8">
        <f t="shared" si="3"/>
        <v>0.3867924528</v>
      </c>
      <c r="J102" s="83">
        <f t="shared" si="4"/>
        <v>0.4245283019</v>
      </c>
      <c r="K102" s="2">
        <f t="shared" si="5"/>
        <v>-0.05787711243</v>
      </c>
      <c r="L102" s="2">
        <f t="shared" si="6"/>
        <v>-0.1540494437</v>
      </c>
      <c r="M102" s="2">
        <f t="shared" si="7"/>
        <v>0.09013703873</v>
      </c>
      <c r="N102" s="2">
        <f t="shared" si="8"/>
        <v>0.6531035821</v>
      </c>
      <c r="O102" s="2">
        <f t="shared" si="9"/>
        <v>0.02574789553</v>
      </c>
      <c r="P102" s="2">
        <f t="shared" si="10"/>
        <v>-0.1257669296</v>
      </c>
      <c r="Q102" s="2">
        <f t="shared" si="11"/>
        <v>-0.1392648265</v>
      </c>
      <c r="R102" s="2">
        <f t="shared" si="12"/>
        <v>0.03636777461</v>
      </c>
      <c r="S102" s="1">
        <f t="shared" si="13"/>
        <v>19</v>
      </c>
      <c r="T102" s="1">
        <f t="shared" si="14"/>
        <v>19</v>
      </c>
      <c r="U102" s="2"/>
      <c r="V102" s="2"/>
      <c r="W102" s="2"/>
    </row>
    <row r="103">
      <c r="A103" s="1" t="s">
        <v>78</v>
      </c>
      <c r="B103" s="15" t="s">
        <v>115</v>
      </c>
      <c r="C103" s="12">
        <v>28.0</v>
      </c>
      <c r="D103" s="13">
        <v>31.0</v>
      </c>
      <c r="E103" s="5">
        <v>15.0</v>
      </c>
      <c r="F103" s="6">
        <v>16.0</v>
      </c>
      <c r="G103" s="8">
        <f t="shared" si="1"/>
        <v>0.6363636364</v>
      </c>
      <c r="H103" s="84">
        <f t="shared" si="2"/>
        <v>0.6297158875</v>
      </c>
      <c r="I103" s="8">
        <f t="shared" si="3"/>
        <v>0.4777777778</v>
      </c>
      <c r="J103" s="83">
        <f t="shared" si="4"/>
        <v>0.6555555556</v>
      </c>
      <c r="K103" s="2">
        <f t="shared" si="5"/>
        <v>-0.05787711243</v>
      </c>
      <c r="L103" s="2">
        <f t="shared" si="6"/>
        <v>-0.2378827706</v>
      </c>
      <c r="M103" s="2">
        <f t="shared" si="7"/>
        <v>0.2149359164</v>
      </c>
      <c r="N103" s="2">
        <f t="shared" si="8"/>
        <v>1.245755675</v>
      </c>
      <c r="O103" s="2">
        <f t="shared" si="9"/>
        <v>0.09480916014</v>
      </c>
      <c r="P103" s="2">
        <f t="shared" si="10"/>
        <v>-0.3704419149</v>
      </c>
      <c r="Q103" s="2">
        <f t="shared" si="11"/>
        <v>-0.3281256684</v>
      </c>
      <c r="R103" s="2">
        <f t="shared" si="12"/>
        <v>0.06854260261</v>
      </c>
      <c r="S103" s="1">
        <f t="shared" si="13"/>
        <v>28</v>
      </c>
      <c r="T103" s="1">
        <f t="shared" si="14"/>
        <v>28</v>
      </c>
      <c r="U103" s="2"/>
      <c r="V103" s="2"/>
      <c r="W103" s="2"/>
    </row>
    <row r="104">
      <c r="A104" s="1" t="s">
        <v>78</v>
      </c>
      <c r="B104" s="15" t="s">
        <v>116</v>
      </c>
      <c r="C104" s="12">
        <v>72.0</v>
      </c>
      <c r="D104" s="13">
        <v>114.0</v>
      </c>
      <c r="E104" s="5">
        <v>30.0</v>
      </c>
      <c r="F104" s="6">
        <v>36.0</v>
      </c>
      <c r="G104" s="8">
        <f t="shared" si="1"/>
        <v>0.6666666667</v>
      </c>
      <c r="H104" s="84">
        <f t="shared" si="2"/>
        <v>0.6490242614</v>
      </c>
      <c r="I104" s="8">
        <f t="shared" si="3"/>
        <v>0.4047619048</v>
      </c>
      <c r="J104" s="83">
        <f t="shared" si="4"/>
        <v>0.7380952381</v>
      </c>
      <c r="K104" s="2">
        <f t="shared" si="5"/>
        <v>-0.05787711243</v>
      </c>
      <c r="L104" s="2">
        <f t="shared" si="6"/>
        <v>-0.2678341122</v>
      </c>
      <c r="M104" s="2">
        <f t="shared" si="7"/>
        <v>0.2724675558</v>
      </c>
      <c r="N104" s="2">
        <f t="shared" si="8"/>
        <v>1.18825448</v>
      </c>
      <c r="O104" s="2">
        <f t="shared" si="9"/>
        <v>0.1353190696</v>
      </c>
      <c r="P104" s="2">
        <f t="shared" si="10"/>
        <v>-0.3978319036</v>
      </c>
      <c r="Q104" s="2">
        <f t="shared" si="11"/>
        <v>-0.2651492948</v>
      </c>
      <c r="R104" s="2">
        <f t="shared" si="12"/>
        <v>0.0416755793</v>
      </c>
      <c r="S104" s="1">
        <f t="shared" si="13"/>
        <v>72</v>
      </c>
      <c r="T104" s="1">
        <f t="shared" si="14"/>
        <v>71</v>
      </c>
      <c r="U104" s="2"/>
      <c r="V104" s="2"/>
      <c r="W104" s="2"/>
    </row>
    <row r="105">
      <c r="A105" s="1" t="s">
        <v>78</v>
      </c>
      <c r="B105" s="15" t="s">
        <v>117</v>
      </c>
      <c r="C105" s="12">
        <v>30.0</v>
      </c>
      <c r="D105" s="13">
        <v>62.0</v>
      </c>
      <c r="E105" s="5">
        <v>17.0</v>
      </c>
      <c r="F105" s="6">
        <v>34.0</v>
      </c>
      <c r="G105" s="8">
        <f t="shared" si="1"/>
        <v>0.46875</v>
      </c>
      <c r="H105" s="84">
        <f t="shared" si="2"/>
        <v>0.4708082292</v>
      </c>
      <c r="I105" s="8">
        <f t="shared" si="3"/>
        <v>0.3286713287</v>
      </c>
      <c r="J105" s="83">
        <f t="shared" si="4"/>
        <v>0.6433566434</v>
      </c>
      <c r="K105" s="2">
        <f t="shared" si="5"/>
        <v>-0.05787711243</v>
      </c>
      <c r="L105" s="2">
        <f t="shared" si="6"/>
        <v>-0.2334561267</v>
      </c>
      <c r="M105" s="2">
        <f t="shared" si="7"/>
        <v>0.2070110694</v>
      </c>
      <c r="N105" s="2">
        <f t="shared" si="8"/>
        <v>0.8410291258</v>
      </c>
      <c r="O105" s="2">
        <f t="shared" si="9"/>
        <v>0.08961426816</v>
      </c>
      <c r="P105" s="2">
        <f t="shared" si="10"/>
        <v>-0.2454373031</v>
      </c>
      <c r="Q105" s="2">
        <f t="shared" si="11"/>
        <v>-0.1523892185</v>
      </c>
      <c r="R105" s="2">
        <f t="shared" si="12"/>
        <v>0.02231352654</v>
      </c>
      <c r="S105" s="1">
        <f t="shared" si="13"/>
        <v>30</v>
      </c>
      <c r="T105" s="1">
        <f t="shared" si="14"/>
        <v>30</v>
      </c>
      <c r="U105" s="2"/>
      <c r="V105" s="2"/>
      <c r="W105" s="2"/>
    </row>
    <row r="106">
      <c r="A106" s="1" t="s">
        <v>78</v>
      </c>
      <c r="B106" s="15" t="s">
        <v>118</v>
      </c>
      <c r="C106" s="12">
        <v>94.0</v>
      </c>
      <c r="D106" s="13">
        <v>121.0</v>
      </c>
      <c r="E106" s="5">
        <v>31.0</v>
      </c>
      <c r="F106" s="6">
        <v>69.0</v>
      </c>
      <c r="G106" s="8">
        <f t="shared" si="1"/>
        <v>0.5766871166</v>
      </c>
      <c r="H106" s="84">
        <f t="shared" si="2"/>
        <v>0.5817933492</v>
      </c>
      <c r="I106" s="8">
        <f t="shared" si="3"/>
        <v>0.3968253968</v>
      </c>
      <c r="J106" s="83">
        <f t="shared" si="4"/>
        <v>0.6825396825</v>
      </c>
      <c r="K106" s="2">
        <f t="shared" si="5"/>
        <v>-0.05787711243</v>
      </c>
      <c r="L106" s="2">
        <f t="shared" si="6"/>
        <v>-0.2476745554</v>
      </c>
      <c r="M106" s="2">
        <f t="shared" si="7"/>
        <v>0.2329945708</v>
      </c>
      <c r="N106" s="2">
        <f t="shared" si="8"/>
        <v>1.077270559</v>
      </c>
      <c r="O106" s="2">
        <f t="shared" si="9"/>
        <v>0.1070053548</v>
      </c>
      <c r="P106" s="2">
        <f t="shared" si="10"/>
        <v>-0.3335265733</v>
      </c>
      <c r="Q106" s="2">
        <f t="shared" si="11"/>
        <v>-0.2356707237</v>
      </c>
      <c r="R106" s="2">
        <f t="shared" si="12"/>
        <v>0.03927182918</v>
      </c>
      <c r="S106" s="1">
        <f t="shared" si="13"/>
        <v>94</v>
      </c>
      <c r="T106" s="1">
        <f t="shared" si="14"/>
        <v>94</v>
      </c>
      <c r="U106" s="2"/>
      <c r="V106" s="2"/>
      <c r="W106" s="2"/>
    </row>
    <row r="107">
      <c r="A107" s="1" t="s">
        <v>78</v>
      </c>
      <c r="B107" s="15" t="s">
        <v>119</v>
      </c>
      <c r="C107" s="12">
        <v>67.0</v>
      </c>
      <c r="D107" s="13">
        <v>55.0</v>
      </c>
      <c r="E107" s="5">
        <v>50.0</v>
      </c>
      <c r="F107" s="6">
        <v>71.0</v>
      </c>
      <c r="G107" s="8">
        <f t="shared" si="1"/>
        <v>0.4855072464</v>
      </c>
      <c r="H107" s="84">
        <f t="shared" si="2"/>
        <v>0.4860361494</v>
      </c>
      <c r="I107" s="8">
        <f t="shared" si="3"/>
        <v>0.4814814815</v>
      </c>
      <c r="J107" s="83">
        <f t="shared" si="4"/>
        <v>0.5020576132</v>
      </c>
      <c r="K107" s="2">
        <f t="shared" si="5"/>
        <v>-0.05787711243</v>
      </c>
      <c r="L107" s="2">
        <f t="shared" si="6"/>
        <v>-0.1821826618</v>
      </c>
      <c r="M107" s="2">
        <f t="shared" si="7"/>
        <v>0.1260657475</v>
      </c>
      <c r="N107" s="2">
        <f t="shared" si="8"/>
        <v>0.9614585615</v>
      </c>
      <c r="O107" s="2">
        <f t="shared" si="9"/>
        <v>0.04258753113</v>
      </c>
      <c r="P107" s="2">
        <f t="shared" si="10"/>
        <v>-0.2189585318</v>
      </c>
      <c r="Q107" s="2">
        <f t="shared" si="11"/>
        <v>-0.25520639</v>
      </c>
      <c r="R107" s="2">
        <f t="shared" si="12"/>
        <v>0.07014900525</v>
      </c>
      <c r="S107" s="1">
        <f t="shared" si="13"/>
        <v>67</v>
      </c>
      <c r="T107" s="1">
        <f t="shared" si="14"/>
        <v>67</v>
      </c>
      <c r="U107" s="2"/>
      <c r="V107" s="2"/>
      <c r="W107" s="2"/>
    </row>
    <row r="108">
      <c r="A108" s="1" t="s">
        <v>78</v>
      </c>
      <c r="B108" s="15" t="s">
        <v>120</v>
      </c>
      <c r="C108" s="12">
        <v>147.0</v>
      </c>
      <c r="D108" s="13">
        <v>211.0</v>
      </c>
      <c r="E108" s="5">
        <v>54.0</v>
      </c>
      <c r="F108" s="6">
        <v>90.0</v>
      </c>
      <c r="G108" s="8">
        <f t="shared" si="1"/>
        <v>0.6202531646</v>
      </c>
      <c r="H108" s="84">
        <f t="shared" si="2"/>
        <v>0.6177318312</v>
      </c>
      <c r="I108" s="8">
        <f t="shared" si="3"/>
        <v>0.4003984064</v>
      </c>
      <c r="J108" s="83">
        <f t="shared" si="4"/>
        <v>0.7131474104</v>
      </c>
      <c r="K108" s="2">
        <f t="shared" si="5"/>
        <v>-0.05787711243</v>
      </c>
      <c r="L108" s="2">
        <f t="shared" si="6"/>
        <v>-0.2587812435</v>
      </c>
      <c r="M108" s="2">
        <f t="shared" si="7"/>
        <v>0.254359878</v>
      </c>
      <c r="N108" s="2">
        <f t="shared" si="8"/>
        <v>1.135714252</v>
      </c>
      <c r="O108" s="2">
        <f t="shared" si="9"/>
        <v>0.1220561653</v>
      </c>
      <c r="P108" s="2">
        <f t="shared" si="10"/>
        <v>-0.3673889833</v>
      </c>
      <c r="Q108" s="2">
        <f t="shared" si="11"/>
        <v>-0.2506933426</v>
      </c>
      <c r="R108" s="2">
        <f t="shared" si="12"/>
        <v>0.04034221813</v>
      </c>
      <c r="S108" s="1">
        <f t="shared" si="13"/>
        <v>147</v>
      </c>
      <c r="T108" s="1">
        <f t="shared" si="14"/>
        <v>147</v>
      </c>
      <c r="U108" s="2"/>
      <c r="V108" s="2"/>
      <c r="W108" s="2"/>
    </row>
    <row r="109">
      <c r="A109" s="1" t="s">
        <v>78</v>
      </c>
      <c r="B109" s="15" t="s">
        <v>121</v>
      </c>
      <c r="C109" s="12">
        <v>71.0</v>
      </c>
      <c r="D109" s="13">
        <v>97.0</v>
      </c>
      <c r="E109" s="5">
        <v>18.0</v>
      </c>
      <c r="F109" s="6">
        <v>51.0</v>
      </c>
      <c r="G109" s="8">
        <f t="shared" si="1"/>
        <v>0.5819672131</v>
      </c>
      <c r="H109" s="84">
        <f t="shared" si="2"/>
        <v>0.5884949846</v>
      </c>
      <c r="I109" s="8">
        <f t="shared" si="3"/>
        <v>0.3755274262</v>
      </c>
      <c r="J109" s="83">
        <f t="shared" si="4"/>
        <v>0.7088607595</v>
      </c>
      <c r="K109" s="2">
        <f t="shared" si="5"/>
        <v>-0.05787711243</v>
      </c>
      <c r="L109" s="2">
        <f t="shared" si="6"/>
        <v>-0.2572257378</v>
      </c>
      <c r="M109" s="2">
        <f t="shared" si="7"/>
        <v>0.2513112096</v>
      </c>
      <c r="N109" s="2">
        <f t="shared" si="8"/>
        <v>1.058766087</v>
      </c>
      <c r="O109" s="2">
        <f t="shared" si="9"/>
        <v>0.1198683701</v>
      </c>
      <c r="P109" s="2">
        <f t="shared" si="10"/>
        <v>-0.3404385264</v>
      </c>
      <c r="Q109" s="2">
        <f t="shared" si="11"/>
        <v>-0.2191911766</v>
      </c>
      <c r="R109" s="2">
        <f t="shared" si="12"/>
        <v>0.03328187111</v>
      </c>
      <c r="S109" s="1">
        <f t="shared" si="13"/>
        <v>71</v>
      </c>
      <c r="T109" s="1">
        <f t="shared" si="14"/>
        <v>71</v>
      </c>
      <c r="U109" s="2"/>
      <c r="V109" s="2"/>
      <c r="W109" s="2"/>
    </row>
    <row r="110">
      <c r="A110" s="1" t="s">
        <v>78</v>
      </c>
      <c r="B110" s="15" t="s">
        <v>122</v>
      </c>
      <c r="C110" s="12">
        <v>90.0</v>
      </c>
      <c r="D110" s="13">
        <v>122.0</v>
      </c>
      <c r="E110" s="5">
        <v>41.0</v>
      </c>
      <c r="F110" s="6">
        <v>65.0</v>
      </c>
      <c r="G110" s="8">
        <f t="shared" si="1"/>
        <v>0.5806451613</v>
      </c>
      <c r="H110" s="84">
        <f t="shared" si="2"/>
        <v>0.5800681501</v>
      </c>
      <c r="I110" s="8">
        <f t="shared" si="3"/>
        <v>0.4119496855</v>
      </c>
      <c r="J110" s="83">
        <f t="shared" si="4"/>
        <v>0.6666666667</v>
      </c>
      <c r="K110" s="2">
        <f t="shared" si="5"/>
        <v>-0.05787711243</v>
      </c>
      <c r="L110" s="2">
        <f t="shared" si="6"/>
        <v>-0.241914682</v>
      </c>
      <c r="M110" s="2">
        <f t="shared" si="7"/>
        <v>0.2222836252</v>
      </c>
      <c r="N110" s="2">
        <f t="shared" si="8"/>
        <v>1.092321149</v>
      </c>
      <c r="O110" s="2">
        <f t="shared" si="9"/>
        <v>0.09971213508</v>
      </c>
      <c r="P110" s="2">
        <f t="shared" si="10"/>
        <v>-0.330321489</v>
      </c>
      <c r="Q110" s="2">
        <f t="shared" si="11"/>
        <v>-0.2480709463</v>
      </c>
      <c r="R110" s="2">
        <f t="shared" si="12"/>
        <v>0.04393547029</v>
      </c>
      <c r="S110" s="1">
        <f t="shared" si="13"/>
        <v>90</v>
      </c>
      <c r="T110" s="1">
        <f t="shared" si="14"/>
        <v>90</v>
      </c>
      <c r="U110" s="2"/>
      <c r="V110" s="2"/>
      <c r="W110" s="2"/>
    </row>
    <row r="111">
      <c r="A111" s="1" t="s">
        <v>78</v>
      </c>
      <c r="B111" s="15" t="s">
        <v>123</v>
      </c>
      <c r="C111" s="12">
        <v>49.0</v>
      </c>
      <c r="D111" s="13">
        <v>62.0</v>
      </c>
      <c r="E111" s="5">
        <v>17.0</v>
      </c>
      <c r="F111" s="6">
        <v>27.0</v>
      </c>
      <c r="G111" s="8">
        <f t="shared" si="1"/>
        <v>0.6447368421</v>
      </c>
      <c r="H111" s="84">
        <f t="shared" si="2"/>
        <v>0.6450162888</v>
      </c>
      <c r="I111" s="8">
        <f t="shared" si="3"/>
        <v>0.4258064516</v>
      </c>
      <c r="J111" s="83">
        <f t="shared" si="4"/>
        <v>0.7161290323</v>
      </c>
      <c r="K111" s="2">
        <f t="shared" si="5"/>
        <v>-0.05787711243</v>
      </c>
      <c r="L111" s="2">
        <f t="shared" si="6"/>
        <v>-0.2598631907</v>
      </c>
      <c r="M111" s="2">
        <f t="shared" si="7"/>
        <v>0.2564912478</v>
      </c>
      <c r="N111" s="2">
        <f t="shared" si="8"/>
        <v>1.212832829</v>
      </c>
      <c r="O111" s="2">
        <f t="shared" si="9"/>
        <v>0.123593501</v>
      </c>
      <c r="P111" s="2">
        <f t="shared" si="10"/>
        <v>-0.3939761833</v>
      </c>
      <c r="Q111" s="2">
        <f t="shared" si="11"/>
        <v>-0.2847046539</v>
      </c>
      <c r="R111" s="2">
        <f t="shared" si="12"/>
        <v>0.04851985167</v>
      </c>
      <c r="S111" s="1">
        <f t="shared" si="13"/>
        <v>49</v>
      </c>
      <c r="T111" s="1">
        <f t="shared" si="14"/>
        <v>49</v>
      </c>
      <c r="U111" s="2"/>
      <c r="V111" s="2"/>
      <c r="W111" s="2"/>
    </row>
    <row r="112">
      <c r="A112" s="1" t="s">
        <v>78</v>
      </c>
      <c r="B112" s="15" t="s">
        <v>124</v>
      </c>
      <c r="C112" s="12">
        <v>91.0</v>
      </c>
      <c r="D112" s="13">
        <v>112.0</v>
      </c>
      <c r="E112" s="5">
        <v>40.0</v>
      </c>
      <c r="F112" s="6">
        <v>53.0</v>
      </c>
      <c r="G112" s="8">
        <f t="shared" si="1"/>
        <v>0.6319444444</v>
      </c>
      <c r="H112" s="84">
        <f t="shared" si="2"/>
        <v>0.6286448005</v>
      </c>
      <c r="I112" s="8">
        <f t="shared" si="3"/>
        <v>0.4425675676</v>
      </c>
      <c r="J112" s="83">
        <f t="shared" si="4"/>
        <v>0.6858108108</v>
      </c>
      <c r="K112" s="2">
        <f t="shared" si="5"/>
        <v>-0.05787711243</v>
      </c>
      <c r="L112" s="2">
        <f t="shared" si="6"/>
        <v>-0.2488615563</v>
      </c>
      <c r="M112" s="2">
        <f t="shared" si="7"/>
        <v>0.2352332142</v>
      </c>
      <c r="N112" s="2">
        <f t="shared" si="8"/>
        <v>1.207205867</v>
      </c>
      <c r="O112" s="2">
        <f t="shared" si="9"/>
        <v>0.1085512361</v>
      </c>
      <c r="P112" s="2">
        <f t="shared" si="10"/>
        <v>-0.3755462315</v>
      </c>
      <c r="Q112" s="2">
        <f t="shared" si="11"/>
        <v>-0.2945386602</v>
      </c>
      <c r="R112" s="2">
        <f t="shared" si="12"/>
        <v>0.05447804401</v>
      </c>
      <c r="S112" s="1">
        <f t="shared" si="13"/>
        <v>91</v>
      </c>
      <c r="T112" s="1">
        <f t="shared" si="14"/>
        <v>91</v>
      </c>
      <c r="U112" s="2"/>
      <c r="V112" s="2"/>
      <c r="W112" s="2"/>
    </row>
    <row r="113">
      <c r="A113" s="1" t="s">
        <v>78</v>
      </c>
      <c r="B113" s="15" t="s">
        <v>125</v>
      </c>
      <c r="C113" s="12">
        <v>66.0</v>
      </c>
      <c r="D113" s="13">
        <v>131.0</v>
      </c>
      <c r="E113" s="5">
        <v>41.0</v>
      </c>
      <c r="F113" s="6">
        <v>84.0</v>
      </c>
      <c r="G113" s="8">
        <f t="shared" si="1"/>
        <v>0.44</v>
      </c>
      <c r="H113" s="84">
        <f t="shared" si="2"/>
        <v>0.443516519</v>
      </c>
      <c r="I113" s="8">
        <f t="shared" si="3"/>
        <v>0.3322981366</v>
      </c>
      <c r="J113" s="83">
        <f t="shared" si="4"/>
        <v>0.6118012422</v>
      </c>
      <c r="K113" s="2">
        <f t="shared" si="5"/>
        <v>-0.05787711243</v>
      </c>
      <c r="L113" s="2">
        <f t="shared" si="6"/>
        <v>-0.2220055544</v>
      </c>
      <c r="M113" s="2">
        <f t="shared" si="7"/>
        <v>0.1872020921</v>
      </c>
      <c r="N113" s="2">
        <f t="shared" si="8"/>
        <v>0.8086036293</v>
      </c>
      <c r="O113" s="2">
        <f t="shared" si="9"/>
        <v>0.07706423227</v>
      </c>
      <c r="P113" s="2">
        <f t="shared" si="10"/>
        <v>-0.2244004817</v>
      </c>
      <c r="Q113" s="2">
        <f t="shared" si="11"/>
        <v>-0.1481306667</v>
      </c>
      <c r="R113" s="2">
        <f t="shared" si="12"/>
        <v>0.02306038058</v>
      </c>
      <c r="S113" s="1">
        <f t="shared" si="13"/>
        <v>66</v>
      </c>
      <c r="T113" s="1">
        <f t="shared" si="14"/>
        <v>66</v>
      </c>
      <c r="U113" s="2"/>
      <c r="V113" s="2"/>
      <c r="W113" s="2"/>
    </row>
    <row r="114">
      <c r="A114" s="1" t="s">
        <v>78</v>
      </c>
      <c r="B114" s="15" t="s">
        <v>126</v>
      </c>
      <c r="C114" s="12">
        <v>148.0</v>
      </c>
      <c r="D114" s="13">
        <v>213.0</v>
      </c>
      <c r="E114" s="5">
        <v>53.0</v>
      </c>
      <c r="F114" s="6">
        <v>92.0</v>
      </c>
      <c r="G114" s="8">
        <f t="shared" si="1"/>
        <v>0.6166666667</v>
      </c>
      <c r="H114" s="84">
        <f t="shared" si="2"/>
        <v>0.6149702084</v>
      </c>
      <c r="I114" s="8">
        <f t="shared" si="3"/>
        <v>0.3972332016</v>
      </c>
      <c r="J114" s="83">
        <f t="shared" si="4"/>
        <v>0.7134387352</v>
      </c>
      <c r="K114" s="2">
        <f t="shared" si="5"/>
        <v>-0.05787711243</v>
      </c>
      <c r="L114" s="2">
        <f t="shared" si="6"/>
        <v>-0.2588869571</v>
      </c>
      <c r="M114" s="2">
        <f t="shared" si="7"/>
        <v>0.2545677354</v>
      </c>
      <c r="N114" s="2">
        <f t="shared" si="8"/>
        <v>1.127196552</v>
      </c>
      <c r="O114" s="2">
        <f t="shared" si="9"/>
        <v>0.1222058083</v>
      </c>
      <c r="P114" s="2">
        <f t="shared" si="10"/>
        <v>-0.3647825716</v>
      </c>
      <c r="Q114" s="2">
        <f t="shared" si="11"/>
        <v>-0.2468462746</v>
      </c>
      <c r="R114" s="2">
        <f t="shared" si="12"/>
        <v>0.03939302886</v>
      </c>
      <c r="S114" s="1">
        <f t="shared" si="13"/>
        <v>148</v>
      </c>
      <c r="T114" s="1">
        <f t="shared" si="14"/>
        <v>148</v>
      </c>
      <c r="U114" s="2"/>
      <c r="V114" s="2"/>
      <c r="W114" s="2"/>
    </row>
    <row r="115">
      <c r="A115" s="1" t="s">
        <v>78</v>
      </c>
      <c r="B115" s="15" t="s">
        <v>127</v>
      </c>
      <c r="C115" s="12">
        <v>88.0</v>
      </c>
      <c r="D115" s="13">
        <v>129.0</v>
      </c>
      <c r="E115" s="5">
        <v>35.0</v>
      </c>
      <c r="F115" s="6">
        <v>77.0</v>
      </c>
      <c r="G115" s="8">
        <f t="shared" si="1"/>
        <v>0.5333333333</v>
      </c>
      <c r="H115" s="84">
        <f t="shared" si="2"/>
        <v>0.5349634838</v>
      </c>
      <c r="I115" s="8">
        <f t="shared" si="3"/>
        <v>0.3738601824</v>
      </c>
      <c r="J115" s="83">
        <f t="shared" si="4"/>
        <v>0.6595744681</v>
      </c>
      <c r="K115" s="2">
        <f t="shared" si="5"/>
        <v>-0.05787711243</v>
      </c>
      <c r="L115" s="2">
        <f t="shared" si="6"/>
        <v>-0.2393411216</v>
      </c>
      <c r="M115" s="2">
        <f t="shared" si="7"/>
        <v>0.2175793429</v>
      </c>
      <c r="N115" s="2">
        <f t="shared" si="8"/>
        <v>0.9807774572</v>
      </c>
      <c r="O115" s="2">
        <f t="shared" si="9"/>
        <v>0.09656356713</v>
      </c>
      <c r="P115" s="2">
        <f t="shared" si="10"/>
        <v>-0.2934350955</v>
      </c>
      <c r="Q115" s="2">
        <f t="shared" si="11"/>
        <v>-0.2021441018</v>
      </c>
      <c r="R115" s="2">
        <f t="shared" si="12"/>
        <v>0.03284054781</v>
      </c>
      <c r="S115" s="1">
        <f t="shared" si="13"/>
        <v>88</v>
      </c>
      <c r="T115" s="1">
        <f t="shared" si="14"/>
        <v>88</v>
      </c>
      <c r="U115" s="2"/>
      <c r="V115" s="2"/>
      <c r="W115" s="2"/>
    </row>
    <row r="116">
      <c r="A116" s="1" t="s">
        <v>78</v>
      </c>
      <c r="B116" s="15" t="s">
        <v>128</v>
      </c>
      <c r="C116" s="12">
        <v>43.0</v>
      </c>
      <c r="D116" s="13">
        <v>53.0</v>
      </c>
      <c r="E116" s="5">
        <v>25.0</v>
      </c>
      <c r="F116" s="6">
        <v>62.0</v>
      </c>
      <c r="G116" s="8">
        <f t="shared" si="1"/>
        <v>0.4095238095</v>
      </c>
      <c r="H116" s="84">
        <f t="shared" si="2"/>
        <v>0.402222921</v>
      </c>
      <c r="I116" s="8">
        <f t="shared" si="3"/>
        <v>0.3715846995</v>
      </c>
      <c r="J116" s="83">
        <f t="shared" si="4"/>
        <v>0.5245901639</v>
      </c>
      <c r="K116" s="2">
        <f t="shared" si="5"/>
        <v>-0.05787711243</v>
      </c>
      <c r="L116" s="2">
        <f t="shared" si="6"/>
        <v>-0.190359094</v>
      </c>
      <c r="M116" s="2">
        <f t="shared" si="7"/>
        <v>0.13763544</v>
      </c>
      <c r="N116" s="2">
        <f t="shared" si="8"/>
        <v>0.7753100117</v>
      </c>
      <c r="O116" s="2">
        <f t="shared" si="9"/>
        <v>0.04858276439</v>
      </c>
      <c r="P116" s="2">
        <f t="shared" si="10"/>
        <v>-0.1844901906</v>
      </c>
      <c r="Q116" s="2">
        <f t="shared" si="11"/>
        <v>-0.1588234407</v>
      </c>
      <c r="R116" s="2">
        <f t="shared" si="12"/>
        <v>0.03224454265</v>
      </c>
      <c r="S116" s="1">
        <f t="shared" si="13"/>
        <v>43</v>
      </c>
      <c r="T116" s="1">
        <f t="shared" si="14"/>
        <v>43</v>
      </c>
      <c r="U116" s="2"/>
      <c r="V116" s="2"/>
      <c r="W116" s="2"/>
    </row>
    <row r="117">
      <c r="A117" s="1" t="s">
        <v>78</v>
      </c>
      <c r="B117" s="15" t="s">
        <v>129</v>
      </c>
      <c r="C117" s="12">
        <v>72.0</v>
      </c>
      <c r="D117" s="13">
        <v>91.0</v>
      </c>
      <c r="E117" s="5">
        <v>42.0</v>
      </c>
      <c r="F117" s="6">
        <v>61.0</v>
      </c>
      <c r="G117" s="8">
        <f t="shared" si="1"/>
        <v>0.5413533835</v>
      </c>
      <c r="H117" s="84">
        <f t="shared" si="2"/>
        <v>0.5418801284</v>
      </c>
      <c r="I117" s="8">
        <f t="shared" si="3"/>
        <v>0.4285714286</v>
      </c>
      <c r="J117" s="83">
        <f t="shared" si="4"/>
        <v>0.6127819549</v>
      </c>
      <c r="K117" s="2">
        <f t="shared" si="5"/>
        <v>-0.05787711243</v>
      </c>
      <c r="L117" s="2">
        <f t="shared" si="6"/>
        <v>-0.2223614276</v>
      </c>
      <c r="M117" s="2">
        <f t="shared" si="7"/>
        <v>0.1878027402</v>
      </c>
      <c r="N117" s="2">
        <f t="shared" si="8"/>
        <v>1.044543686</v>
      </c>
      <c r="O117" s="2">
        <f t="shared" si="9"/>
        <v>0.07743542676</v>
      </c>
      <c r="P117" s="2">
        <f t="shared" si="10"/>
        <v>-0.2903423049</v>
      </c>
      <c r="Q117" s="2">
        <f t="shared" si="11"/>
        <v>-0.2467920742</v>
      </c>
      <c r="R117" s="2">
        <f t="shared" si="12"/>
        <v>0.04947119448</v>
      </c>
      <c r="S117" s="1">
        <f t="shared" si="13"/>
        <v>72</v>
      </c>
      <c r="T117" s="1">
        <f t="shared" si="14"/>
        <v>72</v>
      </c>
      <c r="U117" s="2"/>
      <c r="V117" s="2"/>
      <c r="W117" s="2"/>
    </row>
    <row r="118">
      <c r="A118" s="1" t="s">
        <v>78</v>
      </c>
      <c r="B118" s="15" t="s">
        <v>130</v>
      </c>
      <c r="C118" s="12">
        <v>74.0</v>
      </c>
      <c r="D118" s="13">
        <v>70.0</v>
      </c>
      <c r="E118" s="5">
        <v>79.0</v>
      </c>
      <c r="F118" s="6">
        <v>118.0</v>
      </c>
      <c r="G118" s="8">
        <f t="shared" si="1"/>
        <v>0.3854166667</v>
      </c>
      <c r="H118" s="84">
        <f t="shared" si="2"/>
        <v>0.3830261915</v>
      </c>
      <c r="I118" s="8">
        <f t="shared" si="3"/>
        <v>0.4486803519</v>
      </c>
      <c r="J118" s="83">
        <f t="shared" si="4"/>
        <v>0.42228739</v>
      </c>
      <c r="K118" s="2">
        <f t="shared" si="5"/>
        <v>-0.05787711243</v>
      </c>
      <c r="L118" s="2">
        <f t="shared" si="6"/>
        <v>-0.1532362795</v>
      </c>
      <c r="M118" s="2">
        <f t="shared" si="7"/>
        <v>0.08918795689</v>
      </c>
      <c r="N118" s="2">
        <f t="shared" si="8"/>
        <v>0.7536029516</v>
      </c>
      <c r="O118" s="2">
        <f t="shared" si="9"/>
        <v>0.02534230609</v>
      </c>
      <c r="P118" s="2">
        <f t="shared" si="10"/>
        <v>-0.1443538755</v>
      </c>
      <c r="Q118" s="2">
        <f t="shared" si="11"/>
        <v>-0.1864064895</v>
      </c>
      <c r="R118" s="2">
        <f t="shared" si="12"/>
        <v>0.05676673394</v>
      </c>
      <c r="S118" s="1">
        <f t="shared" si="13"/>
        <v>74</v>
      </c>
      <c r="T118" s="1">
        <f t="shared" si="14"/>
        <v>74</v>
      </c>
      <c r="U118" s="2"/>
      <c r="V118" s="2"/>
      <c r="W118" s="2"/>
    </row>
    <row r="119">
      <c r="A119" s="1" t="s">
        <v>78</v>
      </c>
      <c r="B119" s="15" t="s">
        <v>131</v>
      </c>
      <c r="C119" s="12">
        <v>175.0</v>
      </c>
      <c r="D119" s="13">
        <v>214.0</v>
      </c>
      <c r="E119" s="5">
        <v>60.0</v>
      </c>
      <c r="F119" s="6">
        <v>80.0</v>
      </c>
      <c r="G119" s="8">
        <f t="shared" si="1"/>
        <v>0.6862745098</v>
      </c>
      <c r="H119" s="84">
        <f t="shared" si="2"/>
        <v>0.6823381551</v>
      </c>
      <c r="I119" s="8">
        <f t="shared" si="3"/>
        <v>0.4442344045</v>
      </c>
      <c r="J119" s="83">
        <f t="shared" si="4"/>
        <v>0.7353497164</v>
      </c>
      <c r="K119" s="2">
        <f t="shared" si="5"/>
        <v>-0.05787711243</v>
      </c>
      <c r="L119" s="2">
        <f t="shared" si="6"/>
        <v>-0.2668378392</v>
      </c>
      <c r="M119" s="2">
        <f t="shared" si="7"/>
        <v>0.2704443094</v>
      </c>
      <c r="N119" s="2">
        <f t="shared" si="8"/>
        <v>1.299282369</v>
      </c>
      <c r="O119" s="2">
        <f t="shared" si="9"/>
        <v>0.1338146248</v>
      </c>
      <c r="P119" s="2">
        <f t="shared" si="10"/>
        <v>-0.4333863402</v>
      </c>
      <c r="Q119" s="2">
        <f t="shared" si="11"/>
        <v>-0.318197762</v>
      </c>
      <c r="R119" s="2">
        <f t="shared" si="12"/>
        <v>0.05509590525</v>
      </c>
      <c r="S119" s="1">
        <f t="shared" si="13"/>
        <v>175</v>
      </c>
      <c r="T119" s="1">
        <f t="shared" si="14"/>
        <v>174</v>
      </c>
      <c r="U119" s="2"/>
      <c r="V119" s="2"/>
      <c r="W119" s="2"/>
    </row>
    <row r="120">
      <c r="A120" s="1" t="s">
        <v>78</v>
      </c>
      <c r="B120" s="15" t="s">
        <v>132</v>
      </c>
      <c r="C120" s="12">
        <v>134.0</v>
      </c>
      <c r="D120" s="13">
        <v>164.0</v>
      </c>
      <c r="E120" s="5">
        <v>67.0</v>
      </c>
      <c r="F120" s="6">
        <v>104.0</v>
      </c>
      <c r="G120" s="8">
        <f t="shared" si="1"/>
        <v>0.5630252101</v>
      </c>
      <c r="H120" s="84">
        <f t="shared" si="2"/>
        <v>0.5642981372</v>
      </c>
      <c r="I120" s="8">
        <f t="shared" si="3"/>
        <v>0.4285714286</v>
      </c>
      <c r="J120" s="83">
        <f t="shared" si="4"/>
        <v>0.6353944563</v>
      </c>
      <c r="K120" s="2">
        <f t="shared" si="5"/>
        <v>-0.05787711243</v>
      </c>
      <c r="L120" s="2">
        <f t="shared" si="6"/>
        <v>-0.2305668718</v>
      </c>
      <c r="M120" s="2">
        <f t="shared" si="7"/>
        <v>0.201918835</v>
      </c>
      <c r="N120" s="2">
        <f t="shared" si="8"/>
        <v>1.083088792</v>
      </c>
      <c r="O120" s="2">
        <f t="shared" si="9"/>
        <v>0.08632807502</v>
      </c>
      <c r="P120" s="2">
        <f t="shared" si="10"/>
        <v>-0.3121657325</v>
      </c>
      <c r="Q120" s="2">
        <f t="shared" si="11"/>
        <v>-0.255899043</v>
      </c>
      <c r="R120" s="2">
        <f t="shared" si="12"/>
        <v>0.04947119448</v>
      </c>
      <c r="S120" s="1">
        <f t="shared" si="13"/>
        <v>134</v>
      </c>
      <c r="T120" s="1">
        <f t="shared" si="14"/>
        <v>134</v>
      </c>
      <c r="U120" s="2"/>
      <c r="V120" s="2"/>
      <c r="W120" s="2"/>
    </row>
    <row r="121">
      <c r="A121" s="1" t="s">
        <v>78</v>
      </c>
      <c r="B121" s="15" t="s">
        <v>133</v>
      </c>
      <c r="C121" s="12">
        <v>151.0</v>
      </c>
      <c r="D121" s="13">
        <v>165.0</v>
      </c>
      <c r="E121" s="5">
        <v>54.0</v>
      </c>
      <c r="F121" s="6">
        <v>70.0</v>
      </c>
      <c r="G121" s="8">
        <f t="shared" si="1"/>
        <v>0.6832579186</v>
      </c>
      <c r="H121" s="84">
        <f t="shared" si="2"/>
        <v>0.6831701165</v>
      </c>
      <c r="I121" s="8">
        <f t="shared" si="3"/>
        <v>0.4659090909</v>
      </c>
      <c r="J121" s="83">
        <f t="shared" si="4"/>
        <v>0.7181818182</v>
      </c>
      <c r="K121" s="2">
        <f t="shared" si="5"/>
        <v>-0.05787711243</v>
      </c>
      <c r="L121" s="2">
        <f t="shared" si="6"/>
        <v>-0.2606080892</v>
      </c>
      <c r="M121" s="2">
        <f t="shared" si="7"/>
        <v>0.2579638211</v>
      </c>
      <c r="N121" s="2">
        <f t="shared" si="8"/>
        <v>1.330861974</v>
      </c>
      <c r="O121" s="2">
        <f t="shared" si="9"/>
        <v>0.124659394</v>
      </c>
      <c r="P121" s="2">
        <f t="shared" si="10"/>
        <v>-0.433555966</v>
      </c>
      <c r="Q121" s="2">
        <f t="shared" si="11"/>
        <v>-0.3418342592</v>
      </c>
      <c r="R121" s="2">
        <f t="shared" si="12"/>
        <v>0.06356035382</v>
      </c>
      <c r="S121" s="1">
        <f t="shared" si="13"/>
        <v>151</v>
      </c>
      <c r="T121" s="1">
        <f t="shared" si="14"/>
        <v>151</v>
      </c>
      <c r="U121" s="2"/>
      <c r="V121" s="2"/>
      <c r="W121" s="2"/>
    </row>
    <row r="122">
      <c r="A122" s="1" t="s">
        <v>78</v>
      </c>
      <c r="B122" s="15" t="s">
        <v>134</v>
      </c>
      <c r="C122" s="12">
        <v>236.0</v>
      </c>
      <c r="D122" s="13">
        <v>194.0</v>
      </c>
      <c r="E122" s="5">
        <v>46.0</v>
      </c>
      <c r="F122" s="6">
        <v>41.0</v>
      </c>
      <c r="G122" s="8">
        <f t="shared" si="1"/>
        <v>0.8519855596</v>
      </c>
      <c r="H122" s="84">
        <f t="shared" si="2"/>
        <v>0.8629618087</v>
      </c>
      <c r="I122" s="8">
        <f t="shared" si="3"/>
        <v>0.5454545455</v>
      </c>
      <c r="J122" s="83">
        <f t="shared" si="4"/>
        <v>0.83172147</v>
      </c>
      <c r="K122" s="2">
        <f t="shared" si="5"/>
        <v>-0.05787711243</v>
      </c>
      <c r="L122" s="2">
        <f t="shared" si="6"/>
        <v>-0.3018084524</v>
      </c>
      <c r="M122" s="2">
        <f t="shared" si="7"/>
        <v>0.3459758731</v>
      </c>
      <c r="N122" s="2">
        <f t="shared" si="8"/>
        <v>1.804404508</v>
      </c>
      <c r="O122" s="2">
        <f t="shared" si="9"/>
        <v>0.1936223694</v>
      </c>
      <c r="P122" s="2">
        <f t="shared" si="10"/>
        <v>-0.6807529942</v>
      </c>
      <c r="Q122" s="2">
        <f t="shared" si="11"/>
        <v>-0.5425925843</v>
      </c>
      <c r="R122" s="2">
        <f t="shared" si="12"/>
        <v>0.1019902011</v>
      </c>
      <c r="S122" s="1">
        <f t="shared" si="13"/>
        <v>236</v>
      </c>
      <c r="T122" s="1">
        <f t="shared" si="14"/>
        <v>239</v>
      </c>
      <c r="U122" s="2"/>
      <c r="V122" s="2"/>
      <c r="W122" s="2"/>
    </row>
    <row r="123">
      <c r="A123" s="1" t="s">
        <v>78</v>
      </c>
      <c r="B123" s="15" t="s">
        <v>135</v>
      </c>
      <c r="C123" s="12">
        <v>47.0</v>
      </c>
      <c r="D123" s="13">
        <v>46.0</v>
      </c>
      <c r="E123" s="5">
        <v>67.0</v>
      </c>
      <c r="F123" s="6">
        <v>103.0</v>
      </c>
      <c r="G123" s="8">
        <f t="shared" si="1"/>
        <v>0.3133333333</v>
      </c>
      <c r="H123" s="84">
        <f t="shared" si="2"/>
        <v>0.3085810078</v>
      </c>
      <c r="I123" s="8">
        <f t="shared" si="3"/>
        <v>0.433460076</v>
      </c>
      <c r="J123" s="83">
        <f t="shared" si="4"/>
        <v>0.3536121673</v>
      </c>
      <c r="K123" s="2">
        <f t="shared" si="5"/>
        <v>-0.05787711243</v>
      </c>
      <c r="L123" s="2">
        <f t="shared" si="6"/>
        <v>-0.1283159625</v>
      </c>
      <c r="M123" s="2">
        <f t="shared" si="7"/>
        <v>0.06253805775</v>
      </c>
      <c r="N123" s="2">
        <f t="shared" si="8"/>
        <v>0.6096403851</v>
      </c>
      <c r="O123" s="2">
        <f t="shared" si="9"/>
        <v>0.01488001582</v>
      </c>
      <c r="P123" s="2">
        <f t="shared" si="10"/>
        <v>-0.09778644842</v>
      </c>
      <c r="Q123" s="2">
        <f t="shared" si="11"/>
        <v>-0.145681437</v>
      </c>
      <c r="R123" s="2">
        <f t="shared" si="12"/>
        <v>0.05118350952</v>
      </c>
      <c r="S123" s="1">
        <f t="shared" si="13"/>
        <v>47</v>
      </c>
      <c r="T123" s="1">
        <f t="shared" si="14"/>
        <v>47</v>
      </c>
      <c r="U123" s="2"/>
      <c r="V123" s="2"/>
      <c r="W123" s="2"/>
    </row>
    <row r="124">
      <c r="A124" s="1" t="s">
        <v>78</v>
      </c>
      <c r="B124" s="15" t="s">
        <v>136</v>
      </c>
      <c r="C124" s="12">
        <v>115.0</v>
      </c>
      <c r="D124" s="13">
        <v>135.0</v>
      </c>
      <c r="E124" s="5">
        <v>38.0</v>
      </c>
      <c r="F124" s="6">
        <v>68.0</v>
      </c>
      <c r="G124" s="8">
        <f t="shared" si="1"/>
        <v>0.6284153005</v>
      </c>
      <c r="H124" s="84">
        <f t="shared" si="2"/>
        <v>0.6339867061</v>
      </c>
      <c r="I124" s="8">
        <f t="shared" si="3"/>
        <v>0.4297752809</v>
      </c>
      <c r="J124" s="83">
        <f t="shared" si="4"/>
        <v>0.702247191</v>
      </c>
      <c r="K124" s="2">
        <f t="shared" si="5"/>
        <v>-0.05787711243</v>
      </c>
      <c r="L124" s="2">
        <f t="shared" si="6"/>
        <v>-0.2548258588</v>
      </c>
      <c r="M124" s="2">
        <f t="shared" si="7"/>
        <v>0.2466436907</v>
      </c>
      <c r="N124" s="2">
        <f t="shared" si="8"/>
        <v>1.200407968</v>
      </c>
      <c r="O124" s="2">
        <f t="shared" si="9"/>
        <v>0.1165445113</v>
      </c>
      <c r="P124" s="2">
        <f t="shared" si="10"/>
        <v>-0.3823812814</v>
      </c>
      <c r="Q124" s="2">
        <f t="shared" si="11"/>
        <v>-0.2844144696</v>
      </c>
      <c r="R124" s="2">
        <f t="shared" si="12"/>
        <v>0.04988925871</v>
      </c>
      <c r="S124" s="1">
        <f t="shared" si="13"/>
        <v>115</v>
      </c>
      <c r="T124" s="1">
        <f t="shared" si="14"/>
        <v>116</v>
      </c>
      <c r="U124" s="2"/>
      <c r="V124" s="2"/>
      <c r="W124" s="2"/>
    </row>
    <row r="125">
      <c r="A125" s="1" t="s">
        <v>78</v>
      </c>
      <c r="B125" s="15" t="s">
        <v>137</v>
      </c>
      <c r="C125" s="12">
        <v>68.0</v>
      </c>
      <c r="D125" s="13">
        <v>64.0</v>
      </c>
      <c r="E125" s="5">
        <v>38.0</v>
      </c>
      <c r="F125" s="6">
        <v>60.0</v>
      </c>
      <c r="G125" s="8">
        <f t="shared" si="1"/>
        <v>0.53125</v>
      </c>
      <c r="H125" s="84">
        <f t="shared" si="2"/>
        <v>0.5345892141</v>
      </c>
      <c r="I125" s="8">
        <f t="shared" si="3"/>
        <v>0.4608695652</v>
      </c>
      <c r="J125" s="83">
        <f t="shared" si="4"/>
        <v>0.5739130435</v>
      </c>
      <c r="K125" s="2">
        <f t="shared" si="5"/>
        <v>-0.05787711243</v>
      </c>
      <c r="L125" s="2">
        <f t="shared" si="6"/>
        <v>-0.2082569871</v>
      </c>
      <c r="M125" s="2">
        <f t="shared" si="7"/>
        <v>0.1647335962</v>
      </c>
      <c r="N125" s="2">
        <f t="shared" si="8"/>
        <v>1.052014075</v>
      </c>
      <c r="O125" s="2">
        <f t="shared" si="9"/>
        <v>0.06361508011</v>
      </c>
      <c r="P125" s="2">
        <f t="shared" si="10"/>
        <v>-0.2738705851</v>
      </c>
      <c r="Q125" s="2">
        <f t="shared" si="11"/>
        <v>-0.2672889252</v>
      </c>
      <c r="R125" s="2">
        <f t="shared" si="12"/>
        <v>0.06152007272</v>
      </c>
      <c r="S125" s="1">
        <f t="shared" si="13"/>
        <v>68</v>
      </c>
      <c r="T125" s="1">
        <f t="shared" si="14"/>
        <v>68</v>
      </c>
      <c r="U125" s="2"/>
      <c r="V125" s="2"/>
      <c r="W125" s="2"/>
    </row>
    <row r="126">
      <c r="A126" s="1" t="s">
        <v>78</v>
      </c>
      <c r="B126" s="15" t="s">
        <v>138</v>
      </c>
      <c r="C126" s="12">
        <v>38.0</v>
      </c>
      <c r="D126" s="13">
        <v>51.0</v>
      </c>
      <c r="E126" s="5">
        <v>8.0</v>
      </c>
      <c r="F126" s="6">
        <v>23.0</v>
      </c>
      <c r="G126" s="8">
        <f t="shared" si="1"/>
        <v>0.6229508197</v>
      </c>
      <c r="H126" s="84">
        <f t="shared" si="2"/>
        <v>0.6321955445</v>
      </c>
      <c r="I126" s="8">
        <f t="shared" si="3"/>
        <v>0.3833333333</v>
      </c>
      <c r="J126" s="83">
        <f t="shared" si="4"/>
        <v>0.7416666667</v>
      </c>
      <c r="K126" s="2">
        <f t="shared" si="5"/>
        <v>-0.05787711243</v>
      </c>
      <c r="L126" s="2">
        <f t="shared" si="6"/>
        <v>-0.2691300837</v>
      </c>
      <c r="M126" s="2">
        <f t="shared" si="7"/>
        <v>0.2751107179</v>
      </c>
      <c r="N126" s="2">
        <f t="shared" si="8"/>
        <v>1.130792116</v>
      </c>
      <c r="O126" s="2">
        <f t="shared" si="9"/>
        <v>0.1372928987</v>
      </c>
      <c r="P126" s="2">
        <f t="shared" si="10"/>
        <v>-0.3804251993</v>
      </c>
      <c r="Q126" s="2">
        <f t="shared" si="11"/>
        <v>-0.2389685469</v>
      </c>
      <c r="R126" s="2">
        <f t="shared" si="12"/>
        <v>0.03540075377</v>
      </c>
      <c r="S126" s="1">
        <f t="shared" si="13"/>
        <v>38</v>
      </c>
      <c r="T126" s="1">
        <f t="shared" si="14"/>
        <v>38</v>
      </c>
      <c r="U126" s="2"/>
      <c r="V126" s="2"/>
      <c r="W126" s="2"/>
    </row>
    <row r="127">
      <c r="A127" s="1" t="s">
        <v>78</v>
      </c>
      <c r="B127" s="15" t="s">
        <v>139</v>
      </c>
      <c r="C127" s="12">
        <v>99.0</v>
      </c>
      <c r="D127" s="13">
        <v>156.0</v>
      </c>
      <c r="E127" s="5">
        <v>94.0</v>
      </c>
      <c r="F127" s="6">
        <v>190.0</v>
      </c>
      <c r="G127" s="8">
        <f t="shared" si="1"/>
        <v>0.3425605536</v>
      </c>
      <c r="H127" s="84">
        <f t="shared" si="2"/>
        <v>0.343059753</v>
      </c>
      <c r="I127" s="8">
        <f t="shared" si="3"/>
        <v>0.3580705009</v>
      </c>
      <c r="J127" s="83">
        <f t="shared" si="4"/>
        <v>0.4730983302</v>
      </c>
      <c r="K127" s="2">
        <f t="shared" si="5"/>
        <v>-0.05787711243</v>
      </c>
      <c r="L127" s="2">
        <f t="shared" si="6"/>
        <v>-0.1716741482</v>
      </c>
      <c r="M127" s="2">
        <f t="shared" si="7"/>
        <v>0.1119419375</v>
      </c>
      <c r="N127" s="2">
        <f t="shared" si="8"/>
        <v>0.6737788664</v>
      </c>
      <c r="O127" s="2">
        <f t="shared" si="9"/>
        <v>0.03563494055</v>
      </c>
      <c r="P127" s="2">
        <f t="shared" si="10"/>
        <v>-0.1445927589</v>
      </c>
      <c r="Q127" s="2">
        <f t="shared" si="11"/>
        <v>-0.1330047998</v>
      </c>
      <c r="R127" s="2">
        <f t="shared" si="12"/>
        <v>0.02885282781</v>
      </c>
      <c r="S127" s="1">
        <f t="shared" si="13"/>
        <v>99</v>
      </c>
      <c r="T127" s="1">
        <f t="shared" si="14"/>
        <v>99</v>
      </c>
      <c r="U127" s="2"/>
      <c r="V127" s="2"/>
      <c r="W127" s="2"/>
    </row>
    <row r="128">
      <c r="A128" s="1" t="s">
        <v>78</v>
      </c>
      <c r="B128" s="15" t="s">
        <v>140</v>
      </c>
      <c r="C128" s="12">
        <v>235.0</v>
      </c>
      <c r="D128" s="13">
        <v>192.0</v>
      </c>
      <c r="E128" s="5">
        <v>77.0</v>
      </c>
      <c r="F128" s="6">
        <v>88.0</v>
      </c>
      <c r="G128" s="8">
        <f t="shared" si="1"/>
        <v>0.7275541796</v>
      </c>
      <c r="H128" s="84">
        <f t="shared" si="2"/>
        <v>0.7368482904</v>
      </c>
      <c r="I128" s="8">
        <f t="shared" si="3"/>
        <v>0.527027027</v>
      </c>
      <c r="J128" s="83">
        <f t="shared" si="4"/>
        <v>0.7212837838</v>
      </c>
      <c r="K128" s="2">
        <f t="shared" si="5"/>
        <v>-0.05787711243</v>
      </c>
      <c r="L128" s="2">
        <f t="shared" si="6"/>
        <v>-0.2617337058</v>
      </c>
      <c r="M128" s="2">
        <f t="shared" si="7"/>
        <v>0.2601970244</v>
      </c>
      <c r="N128" s="2">
        <f t="shared" si="8"/>
        <v>1.5119467</v>
      </c>
      <c r="O128" s="2">
        <f t="shared" si="9"/>
        <v>0.1262816645</v>
      </c>
      <c r="P128" s="2">
        <f t="shared" si="10"/>
        <v>-0.4946754914</v>
      </c>
      <c r="Q128" s="2">
        <f t="shared" si="11"/>
        <v>-0.4392894303</v>
      </c>
      <c r="R128" s="2">
        <f t="shared" si="12"/>
        <v>0.09199864149</v>
      </c>
      <c r="S128" s="1">
        <f t="shared" si="13"/>
        <v>235</v>
      </c>
      <c r="T128" s="1">
        <f t="shared" si="14"/>
        <v>238</v>
      </c>
      <c r="U128" s="2"/>
      <c r="V128" s="2"/>
      <c r="W128" s="2"/>
    </row>
    <row r="129">
      <c r="A129" s="1" t="s">
        <v>78</v>
      </c>
      <c r="B129" s="15" t="s">
        <v>141</v>
      </c>
      <c r="C129" s="12">
        <v>72.0</v>
      </c>
      <c r="D129" s="13">
        <v>115.0</v>
      </c>
      <c r="E129" s="5">
        <v>17.0</v>
      </c>
      <c r="F129" s="6">
        <v>58.0</v>
      </c>
      <c r="G129" s="8">
        <f t="shared" si="1"/>
        <v>0.5538461538</v>
      </c>
      <c r="H129" s="84">
        <f t="shared" si="2"/>
        <v>0.5564374471</v>
      </c>
      <c r="I129" s="8">
        <f t="shared" si="3"/>
        <v>0.3396946565</v>
      </c>
      <c r="J129" s="83">
        <f t="shared" si="4"/>
        <v>0.713740458</v>
      </c>
      <c r="K129" s="2">
        <f t="shared" si="5"/>
        <v>-0.05787711243</v>
      </c>
      <c r="L129" s="2">
        <f t="shared" si="6"/>
        <v>-0.2589964439</v>
      </c>
      <c r="M129" s="2">
        <f t="shared" si="7"/>
        <v>0.2547831012</v>
      </c>
      <c r="N129" s="2">
        <f t="shared" si="8"/>
        <v>0.9643317289</v>
      </c>
      <c r="O129" s="2">
        <f t="shared" si="9"/>
        <v>0.1223609214</v>
      </c>
      <c r="P129" s="2">
        <f t="shared" si="10"/>
        <v>-0.3122083512</v>
      </c>
      <c r="Q129" s="2">
        <f t="shared" si="11"/>
        <v>-0.1805911888</v>
      </c>
      <c r="R129" s="2">
        <f t="shared" si="12"/>
        <v>0.02463479193</v>
      </c>
      <c r="S129" s="1">
        <f t="shared" si="13"/>
        <v>72</v>
      </c>
      <c r="T129" s="1">
        <f t="shared" si="14"/>
        <v>72</v>
      </c>
      <c r="U129" s="2"/>
      <c r="V129" s="2"/>
      <c r="W129" s="2"/>
    </row>
    <row r="130">
      <c r="A130" s="1" t="s">
        <v>78</v>
      </c>
      <c r="B130" s="15" t="s">
        <v>142</v>
      </c>
      <c r="C130" s="12">
        <v>31.0</v>
      </c>
      <c r="D130" s="13">
        <v>35.0</v>
      </c>
      <c r="E130" s="5">
        <v>15.0</v>
      </c>
      <c r="F130" s="6">
        <v>23.0</v>
      </c>
      <c r="G130" s="8">
        <f t="shared" si="1"/>
        <v>0.5740740741</v>
      </c>
      <c r="H130" s="84">
        <f t="shared" si="2"/>
        <v>0.5764753694</v>
      </c>
      <c r="I130" s="8">
        <f t="shared" si="3"/>
        <v>0.4423076923</v>
      </c>
      <c r="J130" s="83">
        <f t="shared" si="4"/>
        <v>0.6346153846</v>
      </c>
      <c r="K130" s="2">
        <f t="shared" si="5"/>
        <v>-0.05787711243</v>
      </c>
      <c r="L130" s="2">
        <f t="shared" si="6"/>
        <v>-0.2302841684</v>
      </c>
      <c r="M130" s="2">
        <f t="shared" si="7"/>
        <v>0.2014239839</v>
      </c>
      <c r="N130" s="2">
        <f t="shared" si="8"/>
        <v>1.116432613</v>
      </c>
      <c r="O130" s="2">
        <f t="shared" si="9"/>
        <v>0.08601091773</v>
      </c>
      <c r="P130" s="2">
        <f t="shared" si="10"/>
        <v>-0.3213814862</v>
      </c>
      <c r="Q130" s="2">
        <f t="shared" si="11"/>
        <v>-0.2722315099</v>
      </c>
      <c r="R130" s="2">
        <f t="shared" si="12"/>
        <v>0.05438213199</v>
      </c>
      <c r="S130" s="1">
        <f t="shared" si="13"/>
        <v>31</v>
      </c>
      <c r="T130" s="1">
        <f t="shared" si="14"/>
        <v>31</v>
      </c>
      <c r="U130" s="2"/>
      <c r="V130" s="2"/>
      <c r="W130" s="2"/>
    </row>
    <row r="131">
      <c r="A131" s="1" t="s">
        <v>78</v>
      </c>
      <c r="B131" s="15" t="s">
        <v>143</v>
      </c>
      <c r="C131" s="12">
        <v>62.0</v>
      </c>
      <c r="D131" s="13">
        <v>67.0</v>
      </c>
      <c r="E131" s="5">
        <v>21.0</v>
      </c>
      <c r="F131" s="6">
        <v>52.0</v>
      </c>
      <c r="G131" s="8">
        <f t="shared" si="1"/>
        <v>0.5438596491</v>
      </c>
      <c r="H131" s="84">
        <f t="shared" si="2"/>
        <v>0.5505301083</v>
      </c>
      <c r="I131" s="8">
        <f t="shared" si="3"/>
        <v>0.4108910891</v>
      </c>
      <c r="J131" s="83">
        <f t="shared" si="4"/>
        <v>0.6386138614</v>
      </c>
      <c r="K131" s="2">
        <f t="shared" si="5"/>
        <v>-0.05787711243</v>
      </c>
      <c r="L131" s="2">
        <f t="shared" si="6"/>
        <v>-0.2317351038</v>
      </c>
      <c r="M131" s="2">
        <f t="shared" si="7"/>
        <v>0.2039701761</v>
      </c>
      <c r="N131" s="2">
        <f t="shared" si="8"/>
        <v>1.043668293</v>
      </c>
      <c r="O131" s="2">
        <f t="shared" si="9"/>
        <v>0.08764695153</v>
      </c>
      <c r="P131" s="2">
        <f t="shared" si="10"/>
        <v>-0.3023281417</v>
      </c>
      <c r="Q131" s="2">
        <f t="shared" si="11"/>
        <v>-0.2364125882</v>
      </c>
      <c r="R131" s="2">
        <f t="shared" si="12"/>
        <v>0.043597634</v>
      </c>
      <c r="S131" s="1">
        <f t="shared" si="13"/>
        <v>62</v>
      </c>
      <c r="T131" s="1">
        <f t="shared" si="14"/>
        <v>62</v>
      </c>
      <c r="U131" s="2"/>
      <c r="V131" s="2"/>
      <c r="W131" s="2"/>
    </row>
    <row r="132">
      <c r="A132" s="1" t="s">
        <v>78</v>
      </c>
      <c r="B132" s="15" t="s">
        <v>144</v>
      </c>
      <c r="C132" s="12">
        <v>25.0</v>
      </c>
      <c r="D132" s="13">
        <v>17.0</v>
      </c>
      <c r="E132" s="5">
        <v>8.0</v>
      </c>
      <c r="F132" s="6">
        <v>23.0</v>
      </c>
      <c r="G132" s="8">
        <f t="shared" si="1"/>
        <v>0.5208333333</v>
      </c>
      <c r="H132" s="84">
        <f t="shared" si="2"/>
        <v>0.5277392291</v>
      </c>
      <c r="I132" s="8">
        <f t="shared" si="3"/>
        <v>0.4520547945</v>
      </c>
      <c r="J132" s="83">
        <f t="shared" si="4"/>
        <v>0.5753424658</v>
      </c>
      <c r="K132" s="2">
        <f t="shared" si="5"/>
        <v>-0.05787711243</v>
      </c>
      <c r="L132" s="2">
        <f t="shared" si="6"/>
        <v>-0.2087756845</v>
      </c>
      <c r="M132" s="2">
        <f t="shared" si="7"/>
        <v>0.1655552089</v>
      </c>
      <c r="N132" s="2">
        <f t="shared" si="8"/>
        <v>1.034462938</v>
      </c>
      <c r="O132" s="2">
        <f t="shared" si="9"/>
        <v>0.06409159559</v>
      </c>
      <c r="P132" s="2">
        <f t="shared" si="10"/>
        <v>-0.2699722402</v>
      </c>
      <c r="Q132" s="2">
        <f t="shared" si="11"/>
        <v>-0.257802664</v>
      </c>
      <c r="R132" s="2">
        <f t="shared" si="12"/>
        <v>0.0580571873</v>
      </c>
      <c r="S132" s="1">
        <f t="shared" si="13"/>
        <v>25</v>
      </c>
      <c r="T132" s="1">
        <f t="shared" si="14"/>
        <v>25</v>
      </c>
      <c r="U132" s="2"/>
      <c r="V132" s="2"/>
      <c r="W132" s="19"/>
    </row>
    <row r="133">
      <c r="A133" s="1" t="s">
        <v>78</v>
      </c>
      <c r="B133" s="15" t="s">
        <v>145</v>
      </c>
      <c r="C133" s="12">
        <v>33.0</v>
      </c>
      <c r="D133" s="13">
        <v>46.0</v>
      </c>
      <c r="E133" s="5">
        <v>14.0</v>
      </c>
      <c r="F133" s="6">
        <v>21.0</v>
      </c>
      <c r="G133" s="8">
        <f t="shared" si="1"/>
        <v>0.6111111111</v>
      </c>
      <c r="H133" s="84">
        <f t="shared" si="2"/>
        <v>0.6077441582</v>
      </c>
      <c r="I133" s="8">
        <f t="shared" si="3"/>
        <v>0.4122807018</v>
      </c>
      <c r="J133" s="83">
        <f t="shared" si="4"/>
        <v>0.6929824561</v>
      </c>
      <c r="K133" s="2">
        <f t="shared" si="5"/>
        <v>-0.05787711243</v>
      </c>
      <c r="L133" s="2">
        <f t="shared" si="6"/>
        <v>-0.2514639458</v>
      </c>
      <c r="M133" s="2">
        <f t="shared" si="7"/>
        <v>0.2401786885</v>
      </c>
      <c r="N133" s="2">
        <f t="shared" si="8"/>
        <v>1.136351455</v>
      </c>
      <c r="O133" s="2">
        <f t="shared" si="9"/>
        <v>0.1119923899</v>
      </c>
      <c r="P133" s="2">
        <f t="shared" si="10"/>
        <v>-0.3572009921</v>
      </c>
      <c r="Q133" s="2">
        <f t="shared" si="11"/>
        <v>-0.2582777915</v>
      </c>
      <c r="R133" s="2">
        <f t="shared" si="12"/>
        <v>0.04404146655</v>
      </c>
      <c r="S133" s="1">
        <f t="shared" si="13"/>
        <v>33</v>
      </c>
      <c r="T133" s="1">
        <f t="shared" si="14"/>
        <v>33</v>
      </c>
      <c r="U133" s="2"/>
      <c r="V133" s="2"/>
      <c r="W133" s="19"/>
    </row>
    <row r="134">
      <c r="A134" s="1" t="s">
        <v>78</v>
      </c>
      <c r="B134" s="15" t="s">
        <v>146</v>
      </c>
      <c r="C134" s="12">
        <v>111.0</v>
      </c>
      <c r="D134" s="13">
        <v>164.0</v>
      </c>
      <c r="E134" s="5">
        <v>93.0</v>
      </c>
      <c r="F134" s="6">
        <v>205.0</v>
      </c>
      <c r="G134" s="8">
        <f t="shared" si="1"/>
        <v>0.3512658228</v>
      </c>
      <c r="H134" s="84">
        <f t="shared" si="2"/>
        <v>0.3469931107</v>
      </c>
      <c r="I134" s="8">
        <f t="shared" si="3"/>
        <v>0.3560209424</v>
      </c>
      <c r="J134" s="83">
        <f t="shared" si="4"/>
        <v>0.479930192</v>
      </c>
      <c r="K134" s="2">
        <f t="shared" si="5"/>
        <v>-0.05787711243</v>
      </c>
      <c r="L134" s="2">
        <f t="shared" si="6"/>
        <v>-0.1741532397</v>
      </c>
      <c r="M134" s="2">
        <f t="shared" si="7"/>
        <v>0.1151983166</v>
      </c>
      <c r="N134" s="2">
        <f t="shared" si="8"/>
        <v>0.6795963586</v>
      </c>
      <c r="O134" s="2">
        <f t="shared" si="9"/>
        <v>0.03720111942</v>
      </c>
      <c r="P134" s="2">
        <f t="shared" si="10"/>
        <v>-0.1479472371</v>
      </c>
      <c r="Q134" s="2">
        <f t="shared" si="11"/>
        <v>-0.1333853012</v>
      </c>
      <c r="R134" s="2">
        <f t="shared" si="12"/>
        <v>0.0283602065</v>
      </c>
      <c r="S134" s="1">
        <f t="shared" si="13"/>
        <v>111</v>
      </c>
      <c r="T134" s="1">
        <f t="shared" si="14"/>
        <v>110</v>
      </c>
      <c r="U134" s="2"/>
      <c r="V134" s="2"/>
      <c r="W134" s="19"/>
    </row>
    <row r="135">
      <c r="A135" s="1" t="s">
        <v>78</v>
      </c>
      <c r="B135" s="15" t="s">
        <v>147</v>
      </c>
      <c r="C135" s="12">
        <v>94.0</v>
      </c>
      <c r="D135" s="13">
        <v>114.0</v>
      </c>
      <c r="E135" s="5">
        <v>33.0</v>
      </c>
      <c r="F135" s="6">
        <v>45.0</v>
      </c>
      <c r="G135" s="8">
        <f t="shared" si="1"/>
        <v>0.6762589928</v>
      </c>
      <c r="H135" s="84">
        <f t="shared" si="2"/>
        <v>0.673532116</v>
      </c>
      <c r="I135" s="8">
        <f t="shared" si="3"/>
        <v>0.4440559441</v>
      </c>
      <c r="J135" s="83">
        <f t="shared" si="4"/>
        <v>0.7272727273</v>
      </c>
      <c r="K135" s="2">
        <f t="shared" si="5"/>
        <v>-0.05787711243</v>
      </c>
      <c r="L135" s="2">
        <f t="shared" si="6"/>
        <v>-0.2639069258</v>
      </c>
      <c r="M135" s="2">
        <f t="shared" si="7"/>
        <v>0.2645358845</v>
      </c>
      <c r="N135" s="2">
        <f t="shared" si="8"/>
        <v>1.284494992</v>
      </c>
      <c r="O135" s="2">
        <f t="shared" si="9"/>
        <v>0.1294534706</v>
      </c>
      <c r="P135" s="2">
        <f t="shared" si="10"/>
        <v>-0.4237478049</v>
      </c>
      <c r="Q135" s="2">
        <f t="shared" si="11"/>
        <v>-0.3144499199</v>
      </c>
      <c r="R135" s="2">
        <f t="shared" si="12"/>
        <v>0.05502953156</v>
      </c>
      <c r="S135" s="1">
        <f t="shared" si="13"/>
        <v>94</v>
      </c>
      <c r="T135" s="1">
        <f t="shared" si="14"/>
        <v>94</v>
      </c>
      <c r="U135" s="2"/>
      <c r="V135" s="2"/>
      <c r="W135" s="19"/>
    </row>
    <row r="136">
      <c r="A136" s="1" t="s">
        <v>78</v>
      </c>
      <c r="B136" s="15" t="s">
        <v>148</v>
      </c>
      <c r="C136" s="12">
        <v>115.0</v>
      </c>
      <c r="D136" s="13">
        <v>173.0</v>
      </c>
      <c r="E136" s="5">
        <v>15.0</v>
      </c>
      <c r="F136" s="6">
        <v>36.0</v>
      </c>
      <c r="G136" s="8">
        <f t="shared" si="1"/>
        <v>0.761589404</v>
      </c>
      <c r="H136" s="84">
        <f t="shared" si="2"/>
        <v>0.7591018368</v>
      </c>
      <c r="I136" s="8">
        <f t="shared" si="3"/>
        <v>0.383480826</v>
      </c>
      <c r="J136" s="83">
        <f t="shared" si="4"/>
        <v>0.8495575221</v>
      </c>
      <c r="K136" s="2">
        <f t="shared" si="5"/>
        <v>-0.05787711243</v>
      </c>
      <c r="L136" s="2">
        <f t="shared" si="6"/>
        <v>-0.3082806567</v>
      </c>
      <c r="M136" s="2">
        <f t="shared" si="7"/>
        <v>0.3609737059</v>
      </c>
      <c r="N136" s="2">
        <f t="shared" si="8"/>
        <v>1.295787749</v>
      </c>
      <c r="O136" s="2">
        <f t="shared" si="9"/>
        <v>0.2063479514</v>
      </c>
      <c r="P136" s="2">
        <f t="shared" si="10"/>
        <v>-0.4993492515</v>
      </c>
      <c r="Q136" s="2">
        <f t="shared" si="11"/>
        <v>-0.2739421808</v>
      </c>
      <c r="R136" s="2">
        <f t="shared" si="12"/>
        <v>0.03544163224</v>
      </c>
      <c r="S136" s="1">
        <f t="shared" si="13"/>
        <v>115</v>
      </c>
      <c r="T136" s="1">
        <f t="shared" si="14"/>
        <v>115</v>
      </c>
      <c r="U136" s="2"/>
      <c r="V136" s="2"/>
      <c r="W136" s="19"/>
    </row>
    <row r="137">
      <c r="A137" s="1" t="s">
        <v>78</v>
      </c>
      <c r="B137" s="15" t="s">
        <v>149</v>
      </c>
      <c r="C137" s="12">
        <v>97.0</v>
      </c>
      <c r="D137" s="13">
        <v>182.0</v>
      </c>
      <c r="E137" s="5">
        <v>14.0</v>
      </c>
      <c r="F137" s="6">
        <v>42.0</v>
      </c>
      <c r="G137" s="8">
        <f t="shared" si="1"/>
        <v>0.6978417266</v>
      </c>
      <c r="H137" s="84">
        <f t="shared" si="2"/>
        <v>0.6865227215</v>
      </c>
      <c r="I137" s="8">
        <f t="shared" si="3"/>
        <v>0.3313432836</v>
      </c>
      <c r="J137" s="83">
        <f t="shared" si="4"/>
        <v>0.8328358209</v>
      </c>
      <c r="K137" s="2">
        <f t="shared" si="5"/>
        <v>-0.05787711243</v>
      </c>
      <c r="L137" s="2">
        <f t="shared" si="6"/>
        <v>-0.3022128192</v>
      </c>
      <c r="M137" s="2">
        <f t="shared" si="7"/>
        <v>0.3469035798</v>
      </c>
      <c r="N137" s="2">
        <f t="shared" si="8"/>
        <v>1.09757699</v>
      </c>
      <c r="O137" s="2">
        <f t="shared" si="9"/>
        <v>0.1944016656</v>
      </c>
      <c r="P137" s="2">
        <f t="shared" si="10"/>
        <v>-0.4146408959</v>
      </c>
      <c r="Q137" s="2">
        <f t="shared" si="11"/>
        <v>-0.2004908471</v>
      </c>
      <c r="R137" s="2">
        <f t="shared" si="12"/>
        <v>0.02286216041</v>
      </c>
      <c r="S137" s="1">
        <f t="shared" si="13"/>
        <v>97</v>
      </c>
      <c r="T137" s="1">
        <f t="shared" si="14"/>
        <v>96</v>
      </c>
      <c r="U137" s="2"/>
      <c r="V137" s="2"/>
      <c r="W137" s="19"/>
    </row>
    <row r="138">
      <c r="A138" s="1" t="s">
        <v>78</v>
      </c>
      <c r="B138" s="15" t="s">
        <v>150</v>
      </c>
      <c r="C138" s="12">
        <v>53.0</v>
      </c>
      <c r="D138" s="13">
        <v>142.0</v>
      </c>
      <c r="E138" s="5">
        <v>38.0</v>
      </c>
      <c r="F138" s="6">
        <v>125.0</v>
      </c>
      <c r="G138" s="8">
        <f t="shared" si="1"/>
        <v>0.297752809</v>
      </c>
      <c r="H138" s="84">
        <f t="shared" si="2"/>
        <v>0.2950202697</v>
      </c>
      <c r="I138" s="8">
        <f t="shared" si="3"/>
        <v>0.2541899441</v>
      </c>
      <c r="J138" s="83">
        <f t="shared" si="4"/>
        <v>0.5446927374</v>
      </c>
      <c r="K138" s="2">
        <f t="shared" si="5"/>
        <v>-0.05787711243</v>
      </c>
      <c r="L138" s="2">
        <f t="shared" si="6"/>
        <v>-0.1976537555</v>
      </c>
      <c r="M138" s="2">
        <f t="shared" si="7"/>
        <v>0.1483860788</v>
      </c>
      <c r="N138" s="2">
        <f t="shared" si="8"/>
        <v>0.5506902359</v>
      </c>
      <c r="O138" s="2">
        <f t="shared" si="9"/>
        <v>0.05438467618</v>
      </c>
      <c r="P138" s="2">
        <f t="shared" si="10"/>
        <v>-0.1360619545</v>
      </c>
      <c r="Q138" s="2">
        <f t="shared" si="11"/>
        <v>-0.07716975599</v>
      </c>
      <c r="R138" s="2">
        <f t="shared" si="12"/>
        <v>0.01032185727</v>
      </c>
      <c r="S138" s="1">
        <f t="shared" si="13"/>
        <v>53</v>
      </c>
      <c r="T138" s="1">
        <f t="shared" si="14"/>
        <v>53</v>
      </c>
      <c r="U138" s="2"/>
      <c r="V138" s="2"/>
      <c r="W138" s="19"/>
    </row>
    <row r="139">
      <c r="A139" s="1" t="s">
        <v>78</v>
      </c>
      <c r="B139" s="15" t="s">
        <v>151</v>
      </c>
      <c r="C139" s="12">
        <v>83.0</v>
      </c>
      <c r="D139" s="13">
        <v>180.0</v>
      </c>
      <c r="E139" s="5">
        <v>53.0</v>
      </c>
      <c r="F139" s="6">
        <v>124.0</v>
      </c>
      <c r="G139" s="8">
        <f t="shared" si="1"/>
        <v>0.4009661836</v>
      </c>
      <c r="H139" s="84">
        <f t="shared" si="2"/>
        <v>0.4047178269</v>
      </c>
      <c r="I139" s="8">
        <f t="shared" si="3"/>
        <v>0.3090909091</v>
      </c>
      <c r="J139" s="83">
        <f t="shared" si="4"/>
        <v>0.5977272727</v>
      </c>
      <c r="K139" s="2">
        <f t="shared" si="5"/>
        <v>-0.05787711243</v>
      </c>
      <c r="L139" s="2">
        <f t="shared" si="6"/>
        <v>-0.2168985047</v>
      </c>
      <c r="M139" s="2">
        <f t="shared" si="7"/>
        <v>0.1786883066</v>
      </c>
      <c r="N139" s="2">
        <f t="shared" si="8"/>
        <v>0.7348297484</v>
      </c>
      <c r="O139" s="2">
        <f t="shared" si="9"/>
        <v>0.07186724701</v>
      </c>
      <c r="P139" s="2">
        <f t="shared" si="10"/>
        <v>-0.199235877</v>
      </c>
      <c r="Q139" s="2">
        <f t="shared" si="11"/>
        <v>-0.1252144202</v>
      </c>
      <c r="R139" s="2">
        <f t="shared" si="12"/>
        <v>0.01855843919</v>
      </c>
      <c r="S139" s="1">
        <f t="shared" si="13"/>
        <v>83</v>
      </c>
      <c r="T139" s="1">
        <f t="shared" si="14"/>
        <v>83</v>
      </c>
      <c r="U139" s="2"/>
      <c r="V139" s="2"/>
      <c r="W139" s="19"/>
    </row>
    <row r="140">
      <c r="A140" s="1" t="s">
        <v>78</v>
      </c>
      <c r="B140" s="15" t="s">
        <v>152</v>
      </c>
      <c r="C140" s="12">
        <v>52.0</v>
      </c>
      <c r="D140" s="13">
        <v>70.0</v>
      </c>
      <c r="E140" s="5">
        <v>19.0</v>
      </c>
      <c r="F140" s="6">
        <v>56.0</v>
      </c>
      <c r="G140" s="8">
        <f t="shared" si="1"/>
        <v>0.4814814815</v>
      </c>
      <c r="H140" s="84">
        <f t="shared" si="2"/>
        <v>0.480538255</v>
      </c>
      <c r="I140" s="8">
        <f t="shared" si="3"/>
        <v>0.3604060914</v>
      </c>
      <c r="J140" s="83">
        <f t="shared" si="4"/>
        <v>0.6192893401</v>
      </c>
      <c r="K140" s="2">
        <f t="shared" si="5"/>
        <v>-0.05787711243</v>
      </c>
      <c r="L140" s="2">
        <f t="shared" si="6"/>
        <v>-0.2247227757</v>
      </c>
      <c r="M140" s="2">
        <f t="shared" si="7"/>
        <v>0.1918126291</v>
      </c>
      <c r="N140" s="2">
        <f t="shared" si="8"/>
        <v>0.8877346118</v>
      </c>
      <c r="O140" s="2">
        <f t="shared" si="9"/>
        <v>0.07992867367</v>
      </c>
      <c r="P140" s="2">
        <f t="shared" si="10"/>
        <v>-0.2493759121</v>
      </c>
      <c r="Q140" s="2">
        <f t="shared" si="11"/>
        <v>-0.1763829738</v>
      </c>
      <c r="R140" s="2">
        <f t="shared" si="12"/>
        <v>0.02942111449</v>
      </c>
      <c r="S140" s="1">
        <f t="shared" si="13"/>
        <v>52</v>
      </c>
      <c r="T140" s="1">
        <f t="shared" si="14"/>
        <v>52</v>
      </c>
      <c r="U140" s="2"/>
      <c r="V140" s="2"/>
      <c r="W140" s="19"/>
    </row>
    <row r="141">
      <c r="A141" s="1" t="s">
        <v>78</v>
      </c>
      <c r="B141" s="15" t="s">
        <v>153</v>
      </c>
      <c r="C141" s="12">
        <v>186.0</v>
      </c>
      <c r="D141" s="13">
        <v>219.0</v>
      </c>
      <c r="E141" s="5">
        <v>43.0</v>
      </c>
      <c r="F141" s="6">
        <v>95.0</v>
      </c>
      <c r="G141" s="8">
        <f t="shared" si="1"/>
        <v>0.6619217082</v>
      </c>
      <c r="H141" s="84">
        <f t="shared" si="2"/>
        <v>0.6734142733</v>
      </c>
      <c r="I141" s="8">
        <f t="shared" si="3"/>
        <v>0.4217311234</v>
      </c>
      <c r="J141" s="83">
        <f t="shared" si="4"/>
        <v>0.7458563536</v>
      </c>
      <c r="K141" s="2">
        <f t="shared" si="5"/>
        <v>-0.05787711243</v>
      </c>
      <c r="L141" s="2">
        <f t="shared" si="6"/>
        <v>-0.2706504039</v>
      </c>
      <c r="M141" s="2">
        <f t="shared" si="7"/>
        <v>0.2782277068</v>
      </c>
      <c r="N141" s="2">
        <f t="shared" si="8"/>
        <v>1.251089192</v>
      </c>
      <c r="O141" s="2">
        <f t="shared" si="9"/>
        <v>0.1396327765</v>
      </c>
      <c r="P141" s="2">
        <f t="shared" si="10"/>
        <v>-0.4232736273</v>
      </c>
      <c r="Q141" s="2">
        <f t="shared" si="11"/>
        <v>-0.2908742725</v>
      </c>
      <c r="R141" s="2">
        <f t="shared" si="12"/>
        <v>0.04714001438</v>
      </c>
      <c r="S141" s="1">
        <f t="shared" si="13"/>
        <v>186</v>
      </c>
      <c r="T141" s="1">
        <f t="shared" si="14"/>
        <v>189</v>
      </c>
      <c r="U141" s="2"/>
      <c r="V141" s="2"/>
      <c r="W141" s="19"/>
    </row>
    <row r="142">
      <c r="A142" s="1" t="s">
        <v>78</v>
      </c>
      <c r="B142" s="15" t="s">
        <v>154</v>
      </c>
      <c r="C142" s="12">
        <v>109.0</v>
      </c>
      <c r="D142" s="13">
        <v>142.0</v>
      </c>
      <c r="E142" s="5">
        <v>105.0</v>
      </c>
      <c r="F142" s="6">
        <v>192.0</v>
      </c>
      <c r="G142" s="8">
        <f t="shared" si="1"/>
        <v>0.3621262458</v>
      </c>
      <c r="H142" s="84">
        <f t="shared" si="2"/>
        <v>0.3610569916</v>
      </c>
      <c r="I142" s="8">
        <f t="shared" si="3"/>
        <v>0.3905109489</v>
      </c>
      <c r="J142" s="83">
        <f t="shared" si="4"/>
        <v>0.4580291971</v>
      </c>
      <c r="K142" s="2">
        <f t="shared" si="5"/>
        <v>-0.05787711243</v>
      </c>
      <c r="L142" s="2">
        <f t="shared" si="6"/>
        <v>-0.1662059813</v>
      </c>
      <c r="M142" s="2">
        <f t="shared" si="7"/>
        <v>0.1049243567</v>
      </c>
      <c r="N142" s="2">
        <f t="shared" si="8"/>
        <v>0.7114162871</v>
      </c>
      <c r="O142" s="2">
        <f t="shared" si="9"/>
        <v>0.0323371158</v>
      </c>
      <c r="P142" s="2">
        <f t="shared" si="10"/>
        <v>-0.1478069008</v>
      </c>
      <c r="Q142" s="2">
        <f t="shared" si="11"/>
        <v>-0.1531575476</v>
      </c>
      <c r="R142" s="2">
        <f t="shared" si="12"/>
        <v>0.0374267742</v>
      </c>
      <c r="S142" s="1">
        <f t="shared" si="13"/>
        <v>109</v>
      </c>
      <c r="T142" s="1">
        <f t="shared" si="14"/>
        <v>109</v>
      </c>
      <c r="U142" s="2"/>
      <c r="V142" s="2"/>
      <c r="W142" s="19"/>
    </row>
    <row r="143">
      <c r="A143" s="1" t="s">
        <v>78</v>
      </c>
      <c r="B143" s="15" t="s">
        <v>155</v>
      </c>
      <c r="C143" s="12">
        <v>128.0</v>
      </c>
      <c r="D143" s="13">
        <v>140.0</v>
      </c>
      <c r="E143" s="5">
        <v>34.0</v>
      </c>
      <c r="F143" s="6">
        <v>53.0</v>
      </c>
      <c r="G143" s="8">
        <f t="shared" si="1"/>
        <v>0.7071823204</v>
      </c>
      <c r="H143" s="84">
        <f t="shared" si="2"/>
        <v>0.7140210749</v>
      </c>
      <c r="I143" s="8">
        <f t="shared" si="3"/>
        <v>0.4563380282</v>
      </c>
      <c r="J143" s="83">
        <f t="shared" si="4"/>
        <v>0.7549295775</v>
      </c>
      <c r="K143" s="2">
        <f t="shared" si="5"/>
        <v>-0.05787711243</v>
      </c>
      <c r="L143" s="2">
        <f t="shared" si="6"/>
        <v>-0.273942823</v>
      </c>
      <c r="M143" s="2">
        <f t="shared" si="7"/>
        <v>0.2850380715</v>
      </c>
      <c r="N143" s="2">
        <f t="shared" si="8"/>
        <v>1.370220713</v>
      </c>
      <c r="O143" s="2">
        <f t="shared" si="9"/>
        <v>0.1447908494</v>
      </c>
      <c r="P143" s="2">
        <f t="shared" si="10"/>
        <v>-0.4692180533</v>
      </c>
      <c r="Q143" s="2">
        <f t="shared" si="11"/>
        <v>-0.3447137246</v>
      </c>
      <c r="R143" s="2">
        <f t="shared" si="12"/>
        <v>0.05972315428</v>
      </c>
      <c r="S143" s="1">
        <f t="shared" si="13"/>
        <v>128</v>
      </c>
      <c r="T143" s="1">
        <f t="shared" si="14"/>
        <v>129</v>
      </c>
      <c r="U143" s="2"/>
      <c r="V143" s="2"/>
      <c r="W143" s="19"/>
    </row>
    <row r="144">
      <c r="A144" s="1" t="s">
        <v>78</v>
      </c>
      <c r="B144" s="15" t="s">
        <v>156</v>
      </c>
      <c r="C144" s="12">
        <v>27.0</v>
      </c>
      <c r="D144" s="13">
        <v>23.0</v>
      </c>
      <c r="E144" s="5">
        <v>18.0</v>
      </c>
      <c r="F144" s="6">
        <v>23.0</v>
      </c>
      <c r="G144" s="8">
        <f t="shared" si="1"/>
        <v>0.54</v>
      </c>
      <c r="H144" s="84">
        <f t="shared" si="2"/>
        <v>0.5422785295</v>
      </c>
      <c r="I144" s="8">
        <f t="shared" si="3"/>
        <v>0.4945054945</v>
      </c>
      <c r="J144" s="83">
        <f t="shared" si="4"/>
        <v>0.5494505495</v>
      </c>
      <c r="K144" s="2">
        <f t="shared" si="5"/>
        <v>-0.05787711243</v>
      </c>
      <c r="L144" s="2">
        <f t="shared" si="6"/>
        <v>-0.1993802324</v>
      </c>
      <c r="M144" s="2">
        <f t="shared" si="7"/>
        <v>0.1509896621</v>
      </c>
      <c r="N144" s="2">
        <f t="shared" si="8"/>
        <v>1.080680112</v>
      </c>
      <c r="O144" s="2">
        <f t="shared" si="9"/>
        <v>0.05582228747</v>
      </c>
      <c r="P144" s="2">
        <f t="shared" si="10"/>
        <v>-0.2693416495</v>
      </c>
      <c r="Q144" s="2">
        <f t="shared" si="11"/>
        <v>-0.2946114801</v>
      </c>
      <c r="R144" s="2">
        <f t="shared" si="12"/>
        <v>0.07599694191</v>
      </c>
      <c r="S144" s="1">
        <f t="shared" si="13"/>
        <v>27</v>
      </c>
      <c r="T144" s="1">
        <f t="shared" si="14"/>
        <v>27</v>
      </c>
      <c r="U144" s="2"/>
      <c r="V144" s="2"/>
      <c r="W144" s="19"/>
    </row>
    <row r="145">
      <c r="A145" s="1" t="s">
        <v>78</v>
      </c>
      <c r="B145" s="15" t="s">
        <v>157</v>
      </c>
      <c r="C145" s="12">
        <v>62.0</v>
      </c>
      <c r="D145" s="13">
        <v>196.0</v>
      </c>
      <c r="E145" s="5">
        <v>61.0</v>
      </c>
      <c r="F145" s="6">
        <v>211.0</v>
      </c>
      <c r="G145" s="8">
        <f t="shared" si="1"/>
        <v>0.2271062271</v>
      </c>
      <c r="H145" s="84">
        <f t="shared" si="2"/>
        <v>0.223299325</v>
      </c>
      <c r="I145" s="8">
        <f t="shared" si="3"/>
        <v>0.2320754717</v>
      </c>
      <c r="J145" s="83">
        <f t="shared" si="4"/>
        <v>0.4867924528</v>
      </c>
      <c r="K145" s="2">
        <f t="shared" si="5"/>
        <v>-0.05787711243</v>
      </c>
      <c r="L145" s="2">
        <f t="shared" si="6"/>
        <v>-0.1766433621</v>
      </c>
      <c r="M145" s="2">
        <f t="shared" si="7"/>
        <v>0.1185161846</v>
      </c>
      <c r="N145" s="2">
        <f t="shared" si="8"/>
        <v>0.4493352645</v>
      </c>
      <c r="O145" s="2">
        <f t="shared" si="9"/>
        <v>0.03881980075</v>
      </c>
      <c r="P145" s="2">
        <f t="shared" si="10"/>
        <v>-0.09921836921</v>
      </c>
      <c r="Q145" s="2">
        <f t="shared" si="11"/>
        <v>-0.05748852037</v>
      </c>
      <c r="R145" s="2">
        <f t="shared" si="12"/>
        <v>0.007855439315</v>
      </c>
      <c r="S145" s="1">
        <f t="shared" si="13"/>
        <v>62</v>
      </c>
      <c r="T145" s="1">
        <f t="shared" si="14"/>
        <v>61</v>
      </c>
      <c r="U145" s="2"/>
      <c r="V145" s="2"/>
      <c r="W145" s="19"/>
    </row>
    <row r="146">
      <c r="A146" s="1" t="s">
        <v>78</v>
      </c>
      <c r="B146" s="15" t="s">
        <v>158</v>
      </c>
      <c r="C146" s="12">
        <v>88.0</v>
      </c>
      <c r="D146" s="13">
        <v>228.0</v>
      </c>
      <c r="E146" s="5">
        <v>55.0</v>
      </c>
      <c r="F146" s="6">
        <v>223.0</v>
      </c>
      <c r="G146" s="8">
        <f t="shared" si="1"/>
        <v>0.2829581994</v>
      </c>
      <c r="H146" s="84">
        <f t="shared" si="2"/>
        <v>0.2689200515</v>
      </c>
      <c r="I146" s="8">
        <f t="shared" si="3"/>
        <v>0.2407407407</v>
      </c>
      <c r="J146" s="83">
        <f t="shared" si="4"/>
        <v>0.531986532</v>
      </c>
      <c r="K146" s="2">
        <f t="shared" si="5"/>
        <v>-0.05787711243</v>
      </c>
      <c r="L146" s="2">
        <f t="shared" si="6"/>
        <v>-0.1930430291</v>
      </c>
      <c r="M146" s="2">
        <f t="shared" si="7"/>
        <v>0.1415439348</v>
      </c>
      <c r="N146" s="2">
        <f t="shared" si="8"/>
        <v>0.509386764</v>
      </c>
      <c r="O146" s="2">
        <f t="shared" si="9"/>
        <v>0.05066682679</v>
      </c>
      <c r="P146" s="2">
        <f t="shared" si="10"/>
        <v>-0.1229209867</v>
      </c>
      <c r="Q146" s="2">
        <f t="shared" si="11"/>
        <v>-0.06760497143</v>
      </c>
      <c r="R146" s="2">
        <f t="shared" si="12"/>
        <v>0.008768625656</v>
      </c>
      <c r="S146" s="1">
        <f t="shared" si="13"/>
        <v>88</v>
      </c>
      <c r="T146" s="1">
        <f t="shared" si="14"/>
        <v>84</v>
      </c>
      <c r="U146" s="2"/>
      <c r="V146" s="2"/>
      <c r="W146" s="19"/>
    </row>
    <row r="147">
      <c r="A147" s="1" t="s">
        <v>78</v>
      </c>
      <c r="B147" s="15" t="s">
        <v>159</v>
      </c>
      <c r="C147" s="12">
        <v>97.0</v>
      </c>
      <c r="D147" s="13">
        <v>209.0</v>
      </c>
      <c r="E147" s="5">
        <v>58.0</v>
      </c>
      <c r="F147" s="6">
        <v>204.0</v>
      </c>
      <c r="G147" s="8">
        <f t="shared" si="1"/>
        <v>0.3222591362</v>
      </c>
      <c r="H147" s="84">
        <f t="shared" si="2"/>
        <v>0.3110486875</v>
      </c>
      <c r="I147" s="8">
        <f t="shared" si="3"/>
        <v>0.2728873239</v>
      </c>
      <c r="J147" s="83">
        <f t="shared" si="4"/>
        <v>0.5387323944</v>
      </c>
      <c r="K147" s="2">
        <f t="shared" si="5"/>
        <v>-0.05787711243</v>
      </c>
      <c r="L147" s="2">
        <f t="shared" si="6"/>
        <v>-0.1954909138</v>
      </c>
      <c r="M147" s="2">
        <f t="shared" si="7"/>
        <v>0.1451563939</v>
      </c>
      <c r="N147" s="2">
        <f t="shared" si="8"/>
        <v>0.5847279843</v>
      </c>
      <c r="O147" s="2">
        <f t="shared" si="9"/>
        <v>0.05261881522</v>
      </c>
      <c r="P147" s="2">
        <f t="shared" si="10"/>
        <v>-0.1428909468</v>
      </c>
      <c r="Q147" s="2">
        <f t="shared" si="11"/>
        <v>-0.08796676615</v>
      </c>
      <c r="R147" s="2">
        <f t="shared" si="12"/>
        <v>0.01277123334</v>
      </c>
      <c r="S147" s="1">
        <f t="shared" si="13"/>
        <v>97</v>
      </c>
      <c r="T147" s="1">
        <f t="shared" si="14"/>
        <v>94</v>
      </c>
      <c r="U147" s="2"/>
      <c r="V147" s="2"/>
      <c r="W147" s="19"/>
    </row>
    <row r="148">
      <c r="A148" s="1" t="s">
        <v>78</v>
      </c>
      <c r="B148" s="15" t="s">
        <v>160</v>
      </c>
      <c r="C148" s="12">
        <v>55.0</v>
      </c>
      <c r="D148" s="13">
        <v>172.0</v>
      </c>
      <c r="E148" s="5">
        <v>45.0</v>
      </c>
      <c r="F148" s="6">
        <v>115.0</v>
      </c>
      <c r="G148" s="8">
        <f t="shared" si="1"/>
        <v>0.3235294118</v>
      </c>
      <c r="H148" s="84">
        <f t="shared" si="2"/>
        <v>0.336676249</v>
      </c>
      <c r="I148" s="8">
        <f t="shared" si="3"/>
        <v>0.2583979328</v>
      </c>
      <c r="J148" s="83">
        <f t="shared" si="4"/>
        <v>0.5865633075</v>
      </c>
      <c r="K148" s="2">
        <f t="shared" si="5"/>
        <v>-0.05787711243</v>
      </c>
      <c r="L148" s="2">
        <f t="shared" si="6"/>
        <v>-0.212847414</v>
      </c>
      <c r="M148" s="2">
        <f t="shared" si="7"/>
        <v>0.1720757905</v>
      </c>
      <c r="N148" s="2">
        <f t="shared" si="8"/>
        <v>0.602839017</v>
      </c>
      <c r="O148" s="2">
        <f t="shared" si="9"/>
        <v>0.06791511953</v>
      </c>
      <c r="P148" s="2">
        <f t="shared" si="10"/>
        <v>-0.1603961683</v>
      </c>
      <c r="Q148" s="2">
        <f t="shared" si="11"/>
        <v>-0.08587599323</v>
      </c>
      <c r="R148" s="2">
        <f t="shared" si="12"/>
        <v>0.01084300998</v>
      </c>
      <c r="S148" s="1">
        <f t="shared" si="13"/>
        <v>55</v>
      </c>
      <c r="T148" s="1">
        <f t="shared" si="14"/>
        <v>57</v>
      </c>
      <c r="U148" s="2"/>
      <c r="V148" s="2"/>
      <c r="W148" s="19"/>
    </row>
    <row r="149">
      <c r="A149" s="1" t="s">
        <v>78</v>
      </c>
      <c r="B149" s="15" t="s">
        <v>161</v>
      </c>
      <c r="C149" s="12">
        <v>57.0</v>
      </c>
      <c r="D149" s="13">
        <v>96.0</v>
      </c>
      <c r="E149" s="5">
        <v>27.0</v>
      </c>
      <c r="F149" s="6">
        <v>54.0</v>
      </c>
      <c r="G149" s="8">
        <f t="shared" si="1"/>
        <v>0.5135135135</v>
      </c>
      <c r="H149" s="84">
        <f t="shared" si="2"/>
        <v>0.5137382298</v>
      </c>
      <c r="I149" s="8">
        <f t="shared" si="3"/>
        <v>0.358974359</v>
      </c>
      <c r="J149" s="83">
        <f t="shared" si="4"/>
        <v>0.6538461538</v>
      </c>
      <c r="K149" s="2">
        <f t="shared" si="5"/>
        <v>-0.05787711243</v>
      </c>
      <c r="L149" s="2">
        <f t="shared" si="6"/>
        <v>-0.2372624766</v>
      </c>
      <c r="M149" s="2">
        <f t="shared" si="7"/>
        <v>0.2138164604</v>
      </c>
      <c r="N149" s="2">
        <f t="shared" si="8"/>
        <v>0.9335475164</v>
      </c>
      <c r="O149" s="2">
        <f t="shared" si="9"/>
        <v>0.09406943012</v>
      </c>
      <c r="P149" s="2">
        <f t="shared" si="10"/>
        <v>-0.2768788264</v>
      </c>
      <c r="Q149" s="2">
        <f t="shared" si="11"/>
        <v>-0.1847486364</v>
      </c>
      <c r="R149" s="2">
        <f t="shared" si="12"/>
        <v>0.02907187472</v>
      </c>
      <c r="S149" s="1">
        <f t="shared" si="13"/>
        <v>57</v>
      </c>
      <c r="T149" s="1">
        <f t="shared" si="14"/>
        <v>57</v>
      </c>
      <c r="U149" s="2"/>
      <c r="V149" s="2"/>
      <c r="W149" s="19"/>
    </row>
    <row r="150">
      <c r="A150" s="1" t="s">
        <v>78</v>
      </c>
      <c r="B150" s="15" t="s">
        <v>162</v>
      </c>
      <c r="C150" s="12">
        <v>60.0</v>
      </c>
      <c r="D150" s="13">
        <v>211.0</v>
      </c>
      <c r="E150" s="5">
        <v>62.0</v>
      </c>
      <c r="F150" s="6">
        <v>166.0</v>
      </c>
      <c r="G150" s="8">
        <f t="shared" si="1"/>
        <v>0.2654867257</v>
      </c>
      <c r="H150" s="84">
        <f t="shared" si="2"/>
        <v>0.2824851974</v>
      </c>
      <c r="I150" s="8">
        <f t="shared" si="3"/>
        <v>0.244488978</v>
      </c>
      <c r="J150" s="83">
        <f t="shared" si="4"/>
        <v>0.5430861723</v>
      </c>
      <c r="K150" s="2">
        <f t="shared" si="5"/>
        <v>-0.05787711243</v>
      </c>
      <c r="L150" s="2">
        <f t="shared" si="6"/>
        <v>-0.197070778</v>
      </c>
      <c r="M150" s="2">
        <f t="shared" si="7"/>
        <v>0.1475120436</v>
      </c>
      <c r="N150" s="2">
        <f t="shared" si="8"/>
        <v>0.5281112951</v>
      </c>
      <c r="O150" s="2">
        <f t="shared" si="9"/>
        <v>0.05390487317</v>
      </c>
      <c r="P150" s="2">
        <f t="shared" si="10"/>
        <v>-0.130098397</v>
      </c>
      <c r="Q150" s="2">
        <f t="shared" si="11"/>
        <v>-0.07118133458</v>
      </c>
      <c r="R150" s="2">
        <f t="shared" si="12"/>
        <v>0.009184607625</v>
      </c>
      <c r="S150" s="1">
        <f t="shared" si="13"/>
        <v>60</v>
      </c>
      <c r="T150" s="1">
        <f t="shared" si="14"/>
        <v>63</v>
      </c>
      <c r="U150" s="2"/>
      <c r="V150" s="2"/>
      <c r="W150" s="19"/>
    </row>
    <row r="151">
      <c r="A151" s="1" t="s">
        <v>78</v>
      </c>
      <c r="B151" s="15" t="s">
        <v>163</v>
      </c>
      <c r="C151" s="12">
        <v>87.0</v>
      </c>
      <c r="D151" s="13">
        <v>219.0</v>
      </c>
      <c r="E151" s="5">
        <v>87.0</v>
      </c>
      <c r="F151" s="6">
        <v>224.0</v>
      </c>
      <c r="G151" s="8">
        <f t="shared" si="1"/>
        <v>0.2797427653</v>
      </c>
      <c r="H151" s="84">
        <f t="shared" si="2"/>
        <v>0.2849759613</v>
      </c>
      <c r="I151" s="8">
        <f t="shared" si="3"/>
        <v>0.2820097245</v>
      </c>
      <c r="J151" s="83">
        <f t="shared" si="4"/>
        <v>0.4959481361</v>
      </c>
      <c r="K151" s="2">
        <f t="shared" si="5"/>
        <v>-0.05787711243</v>
      </c>
      <c r="L151" s="2">
        <f t="shared" si="6"/>
        <v>-0.1799657035</v>
      </c>
      <c r="M151" s="2">
        <f t="shared" si="7"/>
        <v>0.1230162585</v>
      </c>
      <c r="N151" s="2">
        <f t="shared" si="8"/>
        <v>0.5562855418</v>
      </c>
      <c r="O151" s="2">
        <f t="shared" si="9"/>
        <v>0.04105164647</v>
      </c>
      <c r="P151" s="2">
        <f t="shared" si="10"/>
        <v>-0.1251445034</v>
      </c>
      <c r="Q151" s="2">
        <f t="shared" si="11"/>
        <v>-0.08648548832</v>
      </c>
      <c r="R151" s="2">
        <f t="shared" si="12"/>
        <v>0.01409532212</v>
      </c>
      <c r="S151" s="1">
        <f t="shared" si="13"/>
        <v>87</v>
      </c>
      <c r="T151" s="1">
        <f t="shared" si="14"/>
        <v>88</v>
      </c>
      <c r="U151" s="2"/>
      <c r="V151" s="2"/>
      <c r="W151" s="19"/>
    </row>
    <row r="152">
      <c r="A152" s="1" t="s">
        <v>78</v>
      </c>
      <c r="B152" s="15" t="s">
        <v>164</v>
      </c>
      <c r="C152" s="12">
        <v>58.0</v>
      </c>
      <c r="D152" s="13">
        <v>122.0</v>
      </c>
      <c r="E152" s="5">
        <v>44.0</v>
      </c>
      <c r="F152" s="6">
        <v>124.0</v>
      </c>
      <c r="G152" s="8">
        <f t="shared" si="1"/>
        <v>0.3186813187</v>
      </c>
      <c r="H152" s="84">
        <f t="shared" si="2"/>
        <v>0.31471269</v>
      </c>
      <c r="I152" s="8">
        <f t="shared" si="3"/>
        <v>0.2931034483</v>
      </c>
      <c r="J152" s="83">
        <f t="shared" si="4"/>
        <v>0.5172413793</v>
      </c>
      <c r="K152" s="2">
        <f t="shared" si="5"/>
        <v>-0.05787711243</v>
      </c>
      <c r="L152" s="2">
        <f t="shared" si="6"/>
        <v>-0.1876924257</v>
      </c>
      <c r="M152" s="2">
        <f t="shared" si="7"/>
        <v>0.1338062845</v>
      </c>
      <c r="N152" s="2">
        <f t="shared" si="8"/>
        <v>0.6029920895</v>
      </c>
      <c r="O152" s="2">
        <f t="shared" si="9"/>
        <v>0.04656950013</v>
      </c>
      <c r="P152" s="2">
        <f t="shared" si="10"/>
        <v>-0.1414759504</v>
      </c>
      <c r="Q152" s="2">
        <f t="shared" si="11"/>
        <v>-0.0974347618</v>
      </c>
      <c r="R152" s="2">
        <f t="shared" si="12"/>
        <v>0.01582506622</v>
      </c>
      <c r="S152" s="1">
        <f t="shared" si="13"/>
        <v>58</v>
      </c>
      <c r="T152" s="1">
        <f t="shared" si="14"/>
        <v>58</v>
      </c>
      <c r="U152" s="2"/>
      <c r="V152" s="2"/>
      <c r="W152" s="19"/>
    </row>
    <row r="153">
      <c r="A153" s="1" t="s">
        <v>78</v>
      </c>
      <c r="B153" s="15" t="s">
        <v>165</v>
      </c>
      <c r="C153" s="12">
        <v>114.0</v>
      </c>
      <c r="D153" s="13">
        <v>122.0</v>
      </c>
      <c r="E153" s="5">
        <v>35.0</v>
      </c>
      <c r="F153" s="6">
        <v>60.0</v>
      </c>
      <c r="G153" s="8">
        <f t="shared" si="1"/>
        <v>0.6551724138</v>
      </c>
      <c r="H153" s="84">
        <f t="shared" si="2"/>
        <v>0.6638503564</v>
      </c>
      <c r="I153" s="8">
        <f t="shared" si="3"/>
        <v>0.4501510574</v>
      </c>
      <c r="J153" s="83">
        <f t="shared" si="4"/>
        <v>0.7129909366</v>
      </c>
      <c r="K153" s="2">
        <f t="shared" si="5"/>
        <v>-0.05787711243</v>
      </c>
      <c r="L153" s="2">
        <f t="shared" si="6"/>
        <v>-0.2587244635</v>
      </c>
      <c r="M153" s="2">
        <f t="shared" si="7"/>
        <v>0.2542482706</v>
      </c>
      <c r="N153" s="2">
        <f t="shared" si="8"/>
        <v>1.276555525</v>
      </c>
      <c r="O153" s="2">
        <f t="shared" si="9"/>
        <v>0.1219758408</v>
      </c>
      <c r="P153" s="2">
        <f t="shared" si="10"/>
        <v>-0.4128587212</v>
      </c>
      <c r="Q153" s="2">
        <f t="shared" si="11"/>
        <v>-0.3167957666</v>
      </c>
      <c r="R153" s="2">
        <f t="shared" si="12"/>
        <v>0.05732678368</v>
      </c>
      <c r="S153" s="1">
        <f t="shared" si="13"/>
        <v>114</v>
      </c>
      <c r="T153" s="1">
        <f t="shared" si="14"/>
        <v>115</v>
      </c>
      <c r="U153" s="2"/>
      <c r="V153" s="2"/>
      <c r="W153" s="19"/>
    </row>
    <row r="154">
      <c r="A154" s="1" t="s">
        <v>166</v>
      </c>
      <c r="B154" s="15" t="s">
        <v>167</v>
      </c>
      <c r="C154" s="12">
        <v>274.0</v>
      </c>
      <c r="D154" s="13">
        <v>252.0</v>
      </c>
      <c r="E154" s="5">
        <v>188.0</v>
      </c>
      <c r="F154" s="6">
        <v>225.0</v>
      </c>
      <c r="G154" s="8">
        <f t="shared" si="1"/>
        <v>0.5490981964</v>
      </c>
      <c r="H154" s="84">
        <f t="shared" si="2"/>
        <v>0.5501275807</v>
      </c>
      <c r="I154" s="8">
        <f t="shared" si="3"/>
        <v>0.4920127796</v>
      </c>
      <c r="J154" s="83">
        <f t="shared" si="4"/>
        <v>0.560170394</v>
      </c>
      <c r="K154" s="2">
        <f t="shared" si="5"/>
        <v>-0.05787711243</v>
      </c>
      <c r="L154" s="2">
        <f t="shared" si="6"/>
        <v>-0.2032701641</v>
      </c>
      <c r="M154" s="2">
        <f t="shared" si="7"/>
        <v>0.1569387875</v>
      </c>
      <c r="N154" s="2">
        <f t="shared" si="8"/>
        <v>1.096210509</v>
      </c>
      <c r="O154" s="2">
        <f t="shared" si="9"/>
        <v>0.0591537455</v>
      </c>
      <c r="P154" s="2">
        <f t="shared" si="10"/>
        <v>-0.2785427488</v>
      </c>
      <c r="Q154" s="2">
        <f t="shared" si="11"/>
        <v>-0.2973388993</v>
      </c>
      <c r="R154" s="2">
        <f t="shared" si="12"/>
        <v>0.07485346388</v>
      </c>
      <c r="S154" s="1">
        <f t="shared" si="13"/>
        <v>274</v>
      </c>
      <c r="T154" s="1">
        <f t="shared" si="14"/>
        <v>274</v>
      </c>
      <c r="U154" s="2"/>
      <c r="V154" s="2"/>
      <c r="W154" s="19"/>
    </row>
    <row r="155">
      <c r="A155" s="1" t="s">
        <v>166</v>
      </c>
      <c r="B155" s="15" t="s">
        <v>168</v>
      </c>
      <c r="C155" s="12">
        <v>108.0</v>
      </c>
      <c r="D155" s="13">
        <v>131.0</v>
      </c>
      <c r="E155" s="5">
        <v>89.0</v>
      </c>
      <c r="F155" s="6">
        <v>133.0</v>
      </c>
      <c r="G155" s="8">
        <f t="shared" si="1"/>
        <v>0.4481327801</v>
      </c>
      <c r="H155" s="84">
        <f t="shared" si="2"/>
        <v>0.4507177788</v>
      </c>
      <c r="I155" s="8">
        <f t="shared" si="3"/>
        <v>0.4273318872</v>
      </c>
      <c r="J155" s="83">
        <f t="shared" si="4"/>
        <v>0.5184381779</v>
      </c>
      <c r="K155" s="2">
        <f t="shared" si="5"/>
        <v>-0.05787711243</v>
      </c>
      <c r="L155" s="2">
        <f t="shared" si="6"/>
        <v>-0.1881267104</v>
      </c>
      <c r="M155" s="2">
        <f t="shared" si="7"/>
        <v>0.1344262056</v>
      </c>
      <c r="N155" s="2">
        <f t="shared" si="8"/>
        <v>0.8811699985</v>
      </c>
      <c r="O155" s="2">
        <f t="shared" si="9"/>
        <v>0.04689350767</v>
      </c>
      <c r="P155" s="2">
        <f t="shared" si="10"/>
        <v>-0.2072213133</v>
      </c>
      <c r="Q155" s="2">
        <f t="shared" si="11"/>
        <v>-0.2075899805</v>
      </c>
      <c r="R155" s="2">
        <f t="shared" si="12"/>
        <v>0.04904318365</v>
      </c>
      <c r="S155" s="1">
        <f t="shared" si="13"/>
        <v>108</v>
      </c>
      <c r="T155" s="1">
        <f t="shared" si="14"/>
        <v>108</v>
      </c>
      <c r="U155" s="2"/>
      <c r="V155" s="2"/>
      <c r="W155" s="19"/>
    </row>
    <row r="156">
      <c r="A156" s="1" t="s">
        <v>166</v>
      </c>
      <c r="B156" s="15" t="s">
        <v>169</v>
      </c>
      <c r="C156" s="12">
        <v>67.0</v>
      </c>
      <c r="D156" s="13">
        <v>46.0</v>
      </c>
      <c r="E156" s="5">
        <v>130.0</v>
      </c>
      <c r="F156" s="6">
        <v>164.0</v>
      </c>
      <c r="G156" s="8">
        <f t="shared" si="1"/>
        <v>0.29004329</v>
      </c>
      <c r="H156" s="84">
        <f t="shared" si="2"/>
        <v>0.2829613667</v>
      </c>
      <c r="I156" s="8">
        <f t="shared" si="3"/>
        <v>0.484029484</v>
      </c>
      <c r="J156" s="83">
        <f t="shared" si="4"/>
        <v>0.2776412776</v>
      </c>
      <c r="K156" s="2">
        <f t="shared" si="5"/>
        <v>-0.05787711243</v>
      </c>
      <c r="L156" s="2">
        <f t="shared" si="6"/>
        <v>-0.1007482521</v>
      </c>
      <c r="M156" s="2">
        <f t="shared" si="7"/>
        <v>0.03855298928</v>
      </c>
      <c r="N156" s="2">
        <f t="shared" si="8"/>
        <v>0.5345068521</v>
      </c>
      <c r="O156" s="2">
        <f t="shared" si="9"/>
        <v>0.007202344584</v>
      </c>
      <c r="P156" s="2">
        <f t="shared" si="10"/>
        <v>-0.06731549682</v>
      </c>
      <c r="Q156" s="2">
        <f t="shared" si="11"/>
        <v>-0.1426285539</v>
      </c>
      <c r="R156" s="2">
        <f t="shared" si="12"/>
        <v>0.071268596</v>
      </c>
      <c r="S156" s="1">
        <f t="shared" si="13"/>
        <v>67</v>
      </c>
      <c r="T156" s="1">
        <f t="shared" si="14"/>
        <v>66</v>
      </c>
      <c r="U156" s="2"/>
      <c r="V156" s="2"/>
      <c r="W156" s="19"/>
    </row>
    <row r="157">
      <c r="A157" s="1" t="s">
        <v>166</v>
      </c>
      <c r="B157" s="15" t="s">
        <v>170</v>
      </c>
      <c r="C157" s="12">
        <v>33.0</v>
      </c>
      <c r="D157" s="13">
        <v>38.0</v>
      </c>
      <c r="E157" s="5">
        <v>49.0</v>
      </c>
      <c r="F157" s="6">
        <v>95.0</v>
      </c>
      <c r="G157" s="8">
        <f t="shared" si="1"/>
        <v>0.2578125</v>
      </c>
      <c r="H157" s="84">
        <f t="shared" si="2"/>
        <v>0.2443976537</v>
      </c>
      <c r="I157" s="8">
        <f t="shared" si="3"/>
        <v>0.3813953488</v>
      </c>
      <c r="J157" s="83">
        <f t="shared" si="4"/>
        <v>0.3302325581</v>
      </c>
      <c r="K157" s="2">
        <f t="shared" si="5"/>
        <v>-0.05787711243</v>
      </c>
      <c r="L157" s="2">
        <f t="shared" si="6"/>
        <v>-0.1198321564</v>
      </c>
      <c r="M157" s="2">
        <f t="shared" si="7"/>
        <v>0.05454183769</v>
      </c>
      <c r="N157" s="2">
        <f t="shared" si="8"/>
        <v>0.5009480693</v>
      </c>
      <c r="O157" s="2">
        <f t="shared" si="9"/>
        <v>0.01211940948</v>
      </c>
      <c r="P157" s="2">
        <f t="shared" si="10"/>
        <v>-0.07503957057</v>
      </c>
      <c r="Q157" s="2">
        <f t="shared" si="11"/>
        <v>-0.1053293695</v>
      </c>
      <c r="R157" s="2">
        <f t="shared" si="12"/>
        <v>0.03486654624</v>
      </c>
      <c r="S157" s="1">
        <f t="shared" si="13"/>
        <v>33</v>
      </c>
      <c r="T157" s="1">
        <f t="shared" si="14"/>
        <v>32</v>
      </c>
      <c r="U157" s="2"/>
      <c r="V157" s="2"/>
      <c r="W157" s="19"/>
    </row>
    <row r="158">
      <c r="A158" s="1" t="s">
        <v>166</v>
      </c>
      <c r="B158" s="15" t="s">
        <v>171</v>
      </c>
      <c r="C158" s="12">
        <v>94.0</v>
      </c>
      <c r="D158" s="13">
        <v>114.0</v>
      </c>
      <c r="E158" s="5">
        <v>187.0</v>
      </c>
      <c r="F158" s="6">
        <v>281.0</v>
      </c>
      <c r="G158" s="8">
        <f t="shared" si="1"/>
        <v>0.2506666667</v>
      </c>
      <c r="H158" s="84">
        <f t="shared" si="2"/>
        <v>0.2538985295</v>
      </c>
      <c r="I158" s="8">
        <f t="shared" si="3"/>
        <v>0.4156804734</v>
      </c>
      <c r="J158" s="83">
        <f t="shared" si="4"/>
        <v>0.3076923077</v>
      </c>
      <c r="K158" s="2">
        <f t="shared" si="5"/>
        <v>-0.05787711243</v>
      </c>
      <c r="L158" s="2">
        <f t="shared" si="6"/>
        <v>-0.1116529302</v>
      </c>
      <c r="M158" s="2">
        <f t="shared" si="7"/>
        <v>0.04735035802</v>
      </c>
      <c r="N158" s="2">
        <f t="shared" si="8"/>
        <v>0.5087139989</v>
      </c>
      <c r="O158" s="2">
        <f t="shared" si="9"/>
        <v>0.009803286836</v>
      </c>
      <c r="P158" s="2">
        <f t="shared" si="10"/>
        <v>-0.07100158961</v>
      </c>
      <c r="Q158" s="2">
        <f t="shared" si="11"/>
        <v>-0.1165774893</v>
      </c>
      <c r="R158" s="2">
        <f t="shared" si="12"/>
        <v>0.04514000723</v>
      </c>
      <c r="S158" s="1">
        <f t="shared" si="13"/>
        <v>94</v>
      </c>
      <c r="T158" s="1">
        <f t="shared" si="14"/>
        <v>95</v>
      </c>
      <c r="U158" s="2"/>
      <c r="V158" s="2"/>
      <c r="W158" s="19"/>
    </row>
    <row r="159">
      <c r="A159" s="1" t="s">
        <v>166</v>
      </c>
      <c r="B159" s="15" t="s">
        <v>172</v>
      </c>
      <c r="C159" s="12">
        <v>102.0</v>
      </c>
      <c r="D159" s="13">
        <v>101.0</v>
      </c>
      <c r="E159" s="5">
        <v>86.0</v>
      </c>
      <c r="F159" s="6">
        <v>130.0</v>
      </c>
      <c r="G159" s="8">
        <f t="shared" si="1"/>
        <v>0.4396551724</v>
      </c>
      <c r="H159" s="84">
        <f t="shared" si="2"/>
        <v>0.4394863761</v>
      </c>
      <c r="I159" s="8">
        <f t="shared" si="3"/>
        <v>0.4486873508</v>
      </c>
      <c r="J159" s="83">
        <f t="shared" si="4"/>
        <v>0.4844868735</v>
      </c>
      <c r="K159" s="2">
        <f t="shared" si="5"/>
        <v>-0.05787711243</v>
      </c>
      <c r="L159" s="2">
        <f t="shared" si="6"/>
        <v>-0.1758067319</v>
      </c>
      <c r="M159" s="2">
        <f t="shared" si="7"/>
        <v>0.1173961945</v>
      </c>
      <c r="N159" s="2">
        <f t="shared" si="8"/>
        <v>0.8646159981</v>
      </c>
      <c r="O159" s="2">
        <f t="shared" si="9"/>
        <v>0.03827082617</v>
      </c>
      <c r="P159" s="2">
        <f t="shared" si="10"/>
        <v>-0.1900128737</v>
      </c>
      <c r="Q159" s="2">
        <f t="shared" si="11"/>
        <v>-0.213869315</v>
      </c>
      <c r="R159" s="2">
        <f t="shared" si="12"/>
        <v>0.05676939048</v>
      </c>
      <c r="S159" s="1">
        <f t="shared" si="13"/>
        <v>102</v>
      </c>
      <c r="T159" s="1">
        <f t="shared" si="14"/>
        <v>102</v>
      </c>
      <c r="U159" s="2"/>
      <c r="V159" s="2"/>
      <c r="W159" s="19"/>
    </row>
    <row r="160">
      <c r="A160" s="1" t="s">
        <v>166</v>
      </c>
      <c r="B160" s="15" t="s">
        <v>173</v>
      </c>
      <c r="C160" s="12">
        <v>93.0</v>
      </c>
      <c r="D160" s="13">
        <v>81.0</v>
      </c>
      <c r="E160" s="5">
        <v>105.0</v>
      </c>
      <c r="F160" s="6">
        <v>152.0</v>
      </c>
      <c r="G160" s="8">
        <f t="shared" si="1"/>
        <v>0.3795918367</v>
      </c>
      <c r="H160" s="84">
        <f t="shared" si="2"/>
        <v>0.3759720055</v>
      </c>
      <c r="I160" s="8">
        <f t="shared" si="3"/>
        <v>0.4593967517</v>
      </c>
      <c r="J160" s="83">
        <f t="shared" si="4"/>
        <v>0.403712297</v>
      </c>
      <c r="K160" s="2">
        <f t="shared" si="5"/>
        <v>-0.05787711243</v>
      </c>
      <c r="L160" s="2">
        <f t="shared" si="6"/>
        <v>-0.1464958979</v>
      </c>
      <c r="M160" s="2">
        <f t="shared" si="7"/>
        <v>0.08151432663</v>
      </c>
      <c r="N160" s="2">
        <f t="shared" si="8"/>
        <v>0.737661851</v>
      </c>
      <c r="O160" s="2">
        <f t="shared" si="9"/>
        <v>0.02214306461</v>
      </c>
      <c r="P160" s="2">
        <f t="shared" si="10"/>
        <v>-0.1350849749</v>
      </c>
      <c r="Q160" s="2">
        <f t="shared" si="11"/>
        <v>-0.186821403</v>
      </c>
      <c r="R160" s="2">
        <f t="shared" si="12"/>
        <v>0.06093215143</v>
      </c>
      <c r="S160" s="1">
        <f t="shared" si="13"/>
        <v>93</v>
      </c>
      <c r="T160" s="1">
        <f t="shared" si="14"/>
        <v>93</v>
      </c>
      <c r="U160" s="2"/>
      <c r="V160" s="2"/>
      <c r="W160" s="19"/>
    </row>
    <row r="161">
      <c r="A161" s="1" t="s">
        <v>166</v>
      </c>
      <c r="B161" s="15" t="s">
        <v>174</v>
      </c>
      <c r="C161" s="12">
        <v>136.0</v>
      </c>
      <c r="D161" s="13">
        <v>169.0</v>
      </c>
      <c r="E161" s="5">
        <v>109.0</v>
      </c>
      <c r="F161" s="6">
        <v>130.0</v>
      </c>
      <c r="G161" s="8">
        <f t="shared" si="1"/>
        <v>0.5112781955</v>
      </c>
      <c r="H161" s="84">
        <f t="shared" si="2"/>
        <v>0.5121461484</v>
      </c>
      <c r="I161" s="8">
        <f t="shared" si="3"/>
        <v>0.4503676471</v>
      </c>
      <c r="J161" s="83">
        <f t="shared" si="4"/>
        <v>0.5606617647</v>
      </c>
      <c r="K161" s="2">
        <f t="shared" si="5"/>
        <v>-0.05787711243</v>
      </c>
      <c r="L161" s="2">
        <f t="shared" si="6"/>
        <v>-0.2034484688</v>
      </c>
      <c r="M161" s="2">
        <f t="shared" si="7"/>
        <v>0.1572142356</v>
      </c>
      <c r="N161" s="2">
        <f t="shared" si="8"/>
        <v>1.004304827</v>
      </c>
      <c r="O161" s="2">
        <f t="shared" si="9"/>
        <v>0.05930954766</v>
      </c>
      <c r="P161" s="2">
        <f t="shared" si="10"/>
        <v>-0.2554137268</v>
      </c>
      <c r="Q161" s="2">
        <f t="shared" si="11"/>
        <v>-0.2493527257</v>
      </c>
      <c r="R161" s="2">
        <f t="shared" si="12"/>
        <v>0.05740957164</v>
      </c>
      <c r="S161" s="1">
        <f t="shared" si="13"/>
        <v>136</v>
      </c>
      <c r="T161" s="1">
        <f t="shared" si="14"/>
        <v>136</v>
      </c>
      <c r="U161" s="2"/>
      <c r="V161" s="2"/>
      <c r="W161" s="19"/>
    </row>
    <row r="162">
      <c r="A162" s="1" t="s">
        <v>166</v>
      </c>
      <c r="B162" s="15" t="s">
        <v>175</v>
      </c>
      <c r="C162" s="12">
        <v>56.0</v>
      </c>
      <c r="D162" s="13">
        <v>69.0</v>
      </c>
      <c r="E162" s="5">
        <v>95.0</v>
      </c>
      <c r="F162" s="6">
        <v>148.0</v>
      </c>
      <c r="G162" s="8">
        <f t="shared" si="1"/>
        <v>0.2745098039</v>
      </c>
      <c r="H162" s="84">
        <f t="shared" si="2"/>
        <v>0.2767183482</v>
      </c>
      <c r="I162" s="8">
        <f t="shared" si="3"/>
        <v>0.410326087</v>
      </c>
      <c r="J162" s="83">
        <f t="shared" si="4"/>
        <v>0.339673913</v>
      </c>
      <c r="K162" s="2">
        <f t="shared" si="5"/>
        <v>-0.05787711243</v>
      </c>
      <c r="L162" s="2">
        <f t="shared" si="6"/>
        <v>-0.12325816</v>
      </c>
      <c r="M162" s="2">
        <f t="shared" si="7"/>
        <v>0.05770512388</v>
      </c>
      <c r="N162" s="2">
        <f t="shared" si="8"/>
        <v>0.5543559954</v>
      </c>
      <c r="O162" s="2">
        <f t="shared" si="9"/>
        <v>0.01318889394</v>
      </c>
      <c r="P162" s="2">
        <f t="shared" si="10"/>
        <v>-0.08541392656</v>
      </c>
      <c r="Q162" s="2">
        <f t="shared" si="11"/>
        <v>-0.1254004984</v>
      </c>
      <c r="R162" s="2">
        <f t="shared" si="12"/>
        <v>0.04341803239</v>
      </c>
      <c r="S162" s="1">
        <f t="shared" si="13"/>
        <v>56</v>
      </c>
      <c r="T162" s="1">
        <f t="shared" si="14"/>
        <v>56</v>
      </c>
      <c r="U162" s="2"/>
      <c r="V162" s="2"/>
      <c r="W162" s="19"/>
    </row>
    <row r="163">
      <c r="A163" s="1" t="s">
        <v>166</v>
      </c>
      <c r="B163" s="15" t="s">
        <v>176</v>
      </c>
      <c r="C163" s="12">
        <v>60.0</v>
      </c>
      <c r="D163" s="13">
        <v>65.0</v>
      </c>
      <c r="E163" s="5">
        <v>52.0</v>
      </c>
      <c r="F163" s="6">
        <v>70.0</v>
      </c>
      <c r="G163" s="8">
        <f t="shared" si="1"/>
        <v>0.4615384615</v>
      </c>
      <c r="H163" s="84">
        <f t="shared" si="2"/>
        <v>0.463815773</v>
      </c>
      <c r="I163" s="8">
        <f t="shared" si="3"/>
        <v>0.4534412955</v>
      </c>
      <c r="J163" s="83">
        <f t="shared" si="4"/>
        <v>0.5060728745</v>
      </c>
      <c r="K163" s="2">
        <f t="shared" si="5"/>
        <v>-0.05787711243</v>
      </c>
      <c r="L163" s="2">
        <f t="shared" si="6"/>
        <v>-0.1836396878</v>
      </c>
      <c r="M163" s="2">
        <f t="shared" si="7"/>
        <v>0.1280902604</v>
      </c>
      <c r="N163" s="2">
        <f t="shared" si="8"/>
        <v>0.9127073649</v>
      </c>
      <c r="O163" s="2">
        <f t="shared" si="9"/>
        <v>0.04361752032</v>
      </c>
      <c r="P163" s="2">
        <f t="shared" si="10"/>
        <v>-0.2095184916</v>
      </c>
      <c r="Q163" s="2">
        <f t="shared" si="11"/>
        <v>-0.2281571113</v>
      </c>
      <c r="R163" s="2">
        <f t="shared" si="12"/>
        <v>0.05859303048</v>
      </c>
      <c r="S163" s="1">
        <f t="shared" si="13"/>
        <v>60</v>
      </c>
      <c r="T163" s="1">
        <f t="shared" si="14"/>
        <v>60</v>
      </c>
      <c r="U163" s="2"/>
      <c r="V163" s="2"/>
      <c r="W163" s="19"/>
    </row>
    <row r="164">
      <c r="A164" s="1" t="s">
        <v>166</v>
      </c>
      <c r="B164" s="15" t="s">
        <v>177</v>
      </c>
      <c r="C164" s="12">
        <v>157.0</v>
      </c>
      <c r="D164" s="13">
        <v>201.0</v>
      </c>
      <c r="E164" s="5">
        <v>199.0</v>
      </c>
      <c r="F164" s="6">
        <v>371.0</v>
      </c>
      <c r="G164" s="8">
        <f t="shared" si="1"/>
        <v>0.2973484848</v>
      </c>
      <c r="H164" s="84">
        <f t="shared" si="2"/>
        <v>0.2925006558</v>
      </c>
      <c r="I164" s="8">
        <f t="shared" si="3"/>
        <v>0.3836206897</v>
      </c>
      <c r="J164" s="83">
        <f t="shared" si="4"/>
        <v>0.3857758621</v>
      </c>
      <c r="K164" s="2">
        <f t="shared" si="5"/>
        <v>-0.05787711243</v>
      </c>
      <c r="L164" s="2">
        <f t="shared" si="6"/>
        <v>-0.1399872675</v>
      </c>
      <c r="M164" s="2">
        <f t="shared" si="7"/>
        <v>0.07443206876</v>
      </c>
      <c r="N164" s="2">
        <f t="shared" si="8"/>
        <v>0.5886193001</v>
      </c>
      <c r="O164" s="2">
        <f t="shared" si="9"/>
        <v>0.01932088182</v>
      </c>
      <c r="P164" s="2">
        <f t="shared" si="10"/>
        <v>-0.1030023878</v>
      </c>
      <c r="Q164" s="2">
        <f t="shared" si="11"/>
        <v>-0.1244852526</v>
      </c>
      <c r="R164" s="2">
        <f t="shared" si="12"/>
        <v>0.03548042535</v>
      </c>
      <c r="S164" s="1">
        <f t="shared" si="13"/>
        <v>157</v>
      </c>
      <c r="T164" s="1">
        <f t="shared" si="14"/>
        <v>155</v>
      </c>
      <c r="U164" s="2"/>
      <c r="V164" s="2"/>
      <c r="W164" s="19"/>
    </row>
    <row r="165">
      <c r="A165" s="1" t="s">
        <v>166</v>
      </c>
      <c r="B165" s="15" t="s">
        <v>178</v>
      </c>
      <c r="C165" s="12">
        <v>88.0</v>
      </c>
      <c r="D165" s="13">
        <v>86.0</v>
      </c>
      <c r="E165" s="5">
        <v>133.0</v>
      </c>
      <c r="F165" s="6">
        <v>215.0</v>
      </c>
      <c r="G165" s="8">
        <f t="shared" si="1"/>
        <v>0.2904290429</v>
      </c>
      <c r="H165" s="84">
        <f t="shared" si="2"/>
        <v>0.2823174605</v>
      </c>
      <c r="I165" s="8">
        <f t="shared" si="3"/>
        <v>0.4233716475</v>
      </c>
      <c r="J165" s="83">
        <f t="shared" si="4"/>
        <v>0.3333333333</v>
      </c>
      <c r="K165" s="2">
        <f t="shared" si="5"/>
        <v>-0.05787711243</v>
      </c>
      <c r="L165" s="2">
        <f t="shared" si="6"/>
        <v>-0.120957341</v>
      </c>
      <c r="M165" s="2">
        <f t="shared" si="7"/>
        <v>0.05557090629</v>
      </c>
      <c r="N165" s="2">
        <f t="shared" si="8"/>
        <v>0.5613037475</v>
      </c>
      <c r="O165" s="2">
        <f t="shared" si="9"/>
        <v>0.01246401689</v>
      </c>
      <c r="P165" s="2">
        <f t="shared" si="10"/>
        <v>-0.08487004476</v>
      </c>
      <c r="Q165" s="2">
        <f t="shared" si="11"/>
        <v>-0.1310089897</v>
      </c>
      <c r="R165" s="2">
        <f t="shared" si="12"/>
        <v>0.04769227774</v>
      </c>
      <c r="S165" s="1">
        <f t="shared" si="13"/>
        <v>88</v>
      </c>
      <c r="T165" s="1">
        <f t="shared" si="14"/>
        <v>86</v>
      </c>
      <c r="U165" s="2"/>
      <c r="V165" s="2"/>
      <c r="W165" s="19"/>
    </row>
    <row r="166">
      <c r="A166" s="1" t="s">
        <v>166</v>
      </c>
      <c r="B166" s="15" t="s">
        <v>179</v>
      </c>
      <c r="C166" s="12">
        <v>37.0</v>
      </c>
      <c r="D166" s="13">
        <v>38.0</v>
      </c>
      <c r="E166" s="5">
        <v>19.0</v>
      </c>
      <c r="F166" s="6">
        <v>20.0</v>
      </c>
      <c r="G166" s="8">
        <f t="shared" si="1"/>
        <v>0.649122807</v>
      </c>
      <c r="H166" s="84">
        <f t="shared" si="2"/>
        <v>0.6438921399</v>
      </c>
      <c r="I166" s="8">
        <f t="shared" si="3"/>
        <v>0.4912280702</v>
      </c>
      <c r="J166" s="83">
        <f t="shared" si="4"/>
        <v>0.6578947368</v>
      </c>
      <c r="K166" s="2">
        <f t="shared" si="5"/>
        <v>-0.05787711243</v>
      </c>
      <c r="L166" s="2">
        <f t="shared" si="6"/>
        <v>-0.2387315941</v>
      </c>
      <c r="M166" s="2">
        <f t="shared" si="7"/>
        <v>0.2164725401</v>
      </c>
      <c r="N166" s="2">
        <f t="shared" si="8"/>
        <v>1.285396206</v>
      </c>
      <c r="O166" s="2">
        <f t="shared" si="9"/>
        <v>0.09582769215</v>
      </c>
      <c r="P166" s="2">
        <f t="shared" si="10"/>
        <v>-0.3835934385</v>
      </c>
      <c r="Q166" s="2">
        <f t="shared" si="11"/>
        <v>-0.3480980371</v>
      </c>
      <c r="R166" s="2">
        <f t="shared" si="12"/>
        <v>0.07449588424</v>
      </c>
      <c r="S166" s="1">
        <f t="shared" si="13"/>
        <v>37</v>
      </c>
      <c r="T166" s="1">
        <f t="shared" si="14"/>
        <v>37</v>
      </c>
      <c r="U166" s="2"/>
      <c r="V166" s="2"/>
      <c r="W166" s="19"/>
    </row>
    <row r="167">
      <c r="A167" s="1" t="s">
        <v>166</v>
      </c>
      <c r="B167" s="15" t="s">
        <v>180</v>
      </c>
      <c r="C167" s="12">
        <v>104.0</v>
      </c>
      <c r="D167" s="13">
        <v>121.0</v>
      </c>
      <c r="E167" s="5">
        <v>58.0</v>
      </c>
      <c r="F167" s="6">
        <v>75.0</v>
      </c>
      <c r="G167" s="8">
        <f t="shared" si="1"/>
        <v>0.5810055866</v>
      </c>
      <c r="H167" s="84">
        <f t="shared" si="2"/>
        <v>0.5798952896</v>
      </c>
      <c r="I167" s="8">
        <f t="shared" si="3"/>
        <v>0.4525139665</v>
      </c>
      <c r="J167" s="83">
        <f t="shared" si="4"/>
        <v>0.6284916201</v>
      </c>
      <c r="K167" s="2">
        <f t="shared" si="5"/>
        <v>-0.05787711243</v>
      </c>
      <c r="L167" s="2">
        <f t="shared" si="6"/>
        <v>-0.2280620256</v>
      </c>
      <c r="M167" s="2">
        <f t="shared" si="7"/>
        <v>0.1975554304</v>
      </c>
      <c r="N167" s="2">
        <f t="shared" si="8"/>
        <v>1.131172674</v>
      </c>
      <c r="O167" s="2">
        <f t="shared" si="9"/>
        <v>0.08354496227</v>
      </c>
      <c r="P167" s="2">
        <f t="shared" si="10"/>
        <v>-0.3224824917</v>
      </c>
      <c r="Q167" s="2">
        <f t="shared" si="11"/>
        <v>-0.282190428</v>
      </c>
      <c r="R167" s="2">
        <f t="shared" si="12"/>
        <v>0.05823428078</v>
      </c>
      <c r="S167" s="1">
        <f t="shared" si="13"/>
        <v>104</v>
      </c>
      <c r="T167" s="1">
        <f t="shared" si="14"/>
        <v>104</v>
      </c>
      <c r="U167" s="2"/>
      <c r="V167" s="2"/>
      <c r="W167" s="19"/>
    </row>
    <row r="168">
      <c r="A168" s="1" t="s">
        <v>166</v>
      </c>
      <c r="B168" s="15" t="s">
        <v>181</v>
      </c>
      <c r="C168" s="12">
        <v>98.0</v>
      </c>
      <c r="D168" s="13">
        <v>121.0</v>
      </c>
      <c r="E168" s="5">
        <v>131.0</v>
      </c>
      <c r="F168" s="6">
        <v>188.0</v>
      </c>
      <c r="G168" s="8">
        <f t="shared" si="1"/>
        <v>0.3426573427</v>
      </c>
      <c r="H168" s="84">
        <f t="shared" si="2"/>
        <v>0.3486356105</v>
      </c>
      <c r="I168" s="8">
        <f t="shared" si="3"/>
        <v>0.4256505576</v>
      </c>
      <c r="J168" s="83">
        <f t="shared" si="4"/>
        <v>0.407063197</v>
      </c>
      <c r="K168" s="2">
        <f t="shared" si="5"/>
        <v>-0.05787711243</v>
      </c>
      <c r="L168" s="2">
        <f t="shared" si="6"/>
        <v>-0.1477118458</v>
      </c>
      <c r="M168" s="2">
        <f t="shared" si="7"/>
        <v>0.0828731158</v>
      </c>
      <c r="N168" s="2">
        <f t="shared" si="8"/>
        <v>0.6891479549</v>
      </c>
      <c r="O168" s="2">
        <f t="shared" si="9"/>
        <v>0.0226990306</v>
      </c>
      <c r="P168" s="2">
        <f t="shared" si="10"/>
        <v>-0.1272483193</v>
      </c>
      <c r="Q168" s="2">
        <f t="shared" si="11"/>
        <v>-0.161713793</v>
      </c>
      <c r="R168" s="2">
        <f t="shared" si="12"/>
        <v>0.04846657969</v>
      </c>
      <c r="S168" s="1">
        <f t="shared" si="13"/>
        <v>98</v>
      </c>
      <c r="T168" s="1">
        <f t="shared" si="14"/>
        <v>99</v>
      </c>
      <c r="U168" s="2"/>
      <c r="V168" s="2"/>
      <c r="W168" s="19"/>
    </row>
    <row r="169">
      <c r="A169" s="1" t="s">
        <v>166</v>
      </c>
      <c r="B169" s="15" t="s">
        <v>182</v>
      </c>
      <c r="C169" s="12">
        <v>137.0</v>
      </c>
      <c r="D169" s="13">
        <v>140.0</v>
      </c>
      <c r="E169" s="5">
        <v>112.0</v>
      </c>
      <c r="F169" s="6">
        <v>112.0</v>
      </c>
      <c r="G169" s="8">
        <f t="shared" si="1"/>
        <v>0.5502008032</v>
      </c>
      <c r="H169" s="84">
        <f t="shared" si="2"/>
        <v>0.5477962762</v>
      </c>
      <c r="I169" s="8">
        <f t="shared" si="3"/>
        <v>0.497005988</v>
      </c>
      <c r="J169" s="83">
        <f t="shared" si="4"/>
        <v>0.5528942116</v>
      </c>
      <c r="K169" s="2">
        <f t="shared" si="5"/>
        <v>-0.05787711243</v>
      </c>
      <c r="L169" s="2">
        <f t="shared" si="6"/>
        <v>-0.2006298411</v>
      </c>
      <c r="M169" s="2">
        <f t="shared" si="7"/>
        <v>0.152888238</v>
      </c>
      <c r="N169" s="2">
        <f t="shared" si="8"/>
        <v>1.092952003</v>
      </c>
      <c r="O169" s="2">
        <f t="shared" si="9"/>
        <v>0.0568784722</v>
      </c>
      <c r="P169" s="2">
        <f t="shared" si="10"/>
        <v>-0.2741074741</v>
      </c>
      <c r="Q169" s="2">
        <f t="shared" si="11"/>
        <v>-0.2994636383</v>
      </c>
      <c r="R169" s="2">
        <f t="shared" si="12"/>
        <v>0.077155629</v>
      </c>
      <c r="S169" s="1">
        <f t="shared" si="13"/>
        <v>137</v>
      </c>
      <c r="T169" s="1">
        <f t="shared" si="14"/>
        <v>137</v>
      </c>
      <c r="U169" s="2"/>
      <c r="V169" s="2"/>
      <c r="W169" s="19"/>
    </row>
    <row r="170">
      <c r="A170" s="1" t="s">
        <v>166</v>
      </c>
      <c r="B170" s="15" t="s">
        <v>183</v>
      </c>
      <c r="C170" s="12">
        <v>58.0</v>
      </c>
      <c r="D170" s="13">
        <v>64.0</v>
      </c>
      <c r="E170" s="5">
        <v>47.0</v>
      </c>
      <c r="F170" s="6">
        <v>44.0</v>
      </c>
      <c r="G170" s="8">
        <f t="shared" si="1"/>
        <v>0.568627451</v>
      </c>
      <c r="H170" s="84">
        <f t="shared" si="2"/>
        <v>0.5629308097</v>
      </c>
      <c r="I170" s="8">
        <f t="shared" si="3"/>
        <v>0.4929577465</v>
      </c>
      <c r="J170" s="83">
        <f t="shared" si="4"/>
        <v>0.5727699531</v>
      </c>
      <c r="K170" s="2">
        <f t="shared" si="5"/>
        <v>-0.05787711243</v>
      </c>
      <c r="L170" s="2">
        <f t="shared" si="6"/>
        <v>-0.2078421916</v>
      </c>
      <c r="M170" s="2">
        <f t="shared" si="7"/>
        <v>0.164078034</v>
      </c>
      <c r="N170" s="2">
        <f t="shared" si="8"/>
        <v>1.123019633</v>
      </c>
      <c r="O170" s="2">
        <f t="shared" si="9"/>
        <v>0.06323572098</v>
      </c>
      <c r="P170" s="2">
        <f t="shared" si="10"/>
        <v>-0.2917731473</v>
      </c>
      <c r="Q170" s="2">
        <f t="shared" si="11"/>
        <v>-0.3051957134</v>
      </c>
      <c r="R170" s="2">
        <f t="shared" si="12"/>
        <v>0.07528558672</v>
      </c>
      <c r="S170" s="1">
        <f t="shared" si="13"/>
        <v>58</v>
      </c>
      <c r="T170" s="1">
        <f t="shared" si="14"/>
        <v>58</v>
      </c>
      <c r="U170" s="2"/>
      <c r="V170" s="2"/>
      <c r="W170" s="19"/>
    </row>
    <row r="171">
      <c r="A171" s="1" t="s">
        <v>166</v>
      </c>
      <c r="B171" s="15" t="s">
        <v>184</v>
      </c>
      <c r="C171" s="12">
        <v>151.0</v>
      </c>
      <c r="D171" s="13">
        <v>185.0</v>
      </c>
      <c r="E171" s="5">
        <v>177.0</v>
      </c>
      <c r="F171" s="6">
        <v>285.0</v>
      </c>
      <c r="G171" s="8">
        <f t="shared" si="1"/>
        <v>0.3463302752</v>
      </c>
      <c r="H171" s="84">
        <f t="shared" si="2"/>
        <v>0.3476629455</v>
      </c>
      <c r="I171" s="8">
        <f t="shared" si="3"/>
        <v>0.4110275689</v>
      </c>
      <c r="J171" s="83">
        <f t="shared" si="4"/>
        <v>0.4210526316</v>
      </c>
      <c r="K171" s="2">
        <f t="shared" si="5"/>
        <v>-0.05787711243</v>
      </c>
      <c r="L171" s="2">
        <f t="shared" si="6"/>
        <v>-0.1527882202</v>
      </c>
      <c r="M171" s="2">
        <f t="shared" si="7"/>
        <v>0.08866715242</v>
      </c>
      <c r="N171" s="2">
        <f t="shared" si="8"/>
        <v>0.6883427844</v>
      </c>
      <c r="O171" s="2">
        <f t="shared" si="9"/>
        <v>0.02512065453</v>
      </c>
      <c r="P171" s="2">
        <f t="shared" si="10"/>
        <v>-0.1314676483</v>
      </c>
      <c r="Q171" s="2">
        <f t="shared" si="11"/>
        <v>-0.1559757569</v>
      </c>
      <c r="R171" s="2">
        <f t="shared" si="12"/>
        <v>0.04364109204</v>
      </c>
      <c r="S171" s="1">
        <f t="shared" si="13"/>
        <v>151</v>
      </c>
      <c r="T171" s="1">
        <f t="shared" si="14"/>
        <v>151</v>
      </c>
      <c r="U171" s="2"/>
      <c r="V171" s="2"/>
      <c r="W171" s="19"/>
    </row>
    <row r="172">
      <c r="A172" s="1" t="s">
        <v>166</v>
      </c>
      <c r="B172" s="15" t="s">
        <v>185</v>
      </c>
      <c r="C172" s="12">
        <v>82.0</v>
      </c>
      <c r="D172" s="13">
        <v>92.0</v>
      </c>
      <c r="E172" s="5">
        <v>42.0</v>
      </c>
      <c r="F172" s="6">
        <v>43.0</v>
      </c>
      <c r="G172" s="8">
        <f t="shared" si="1"/>
        <v>0.656</v>
      </c>
      <c r="H172" s="84">
        <f t="shared" si="2"/>
        <v>0.6468646922</v>
      </c>
      <c r="I172" s="8">
        <f t="shared" si="3"/>
        <v>0.4787644788</v>
      </c>
      <c r="J172" s="83">
        <f t="shared" si="4"/>
        <v>0.6718146718</v>
      </c>
      <c r="K172" s="2">
        <f t="shared" si="5"/>
        <v>-0.05787711243</v>
      </c>
      <c r="L172" s="2">
        <f t="shared" si="6"/>
        <v>-0.243782749</v>
      </c>
      <c r="M172" s="2">
        <f t="shared" si="7"/>
        <v>0.2257298315</v>
      </c>
      <c r="N172" s="2">
        <f t="shared" si="8"/>
        <v>1.279289487</v>
      </c>
      <c r="O172" s="2">
        <f t="shared" si="9"/>
        <v>0.102039952</v>
      </c>
      <c r="P172" s="2">
        <f t="shared" si="10"/>
        <v>-0.3898486723</v>
      </c>
      <c r="Q172" s="2">
        <f t="shared" si="11"/>
        <v>-0.3376541853</v>
      </c>
      <c r="R172" s="2">
        <f t="shared" si="12"/>
        <v>0.06896814032</v>
      </c>
      <c r="S172" s="1">
        <f t="shared" si="13"/>
        <v>82</v>
      </c>
      <c r="T172" s="1">
        <f t="shared" si="14"/>
        <v>81</v>
      </c>
      <c r="U172" s="2"/>
      <c r="V172" s="2"/>
      <c r="W172" s="19"/>
    </row>
    <row r="173">
      <c r="A173" s="1" t="s">
        <v>166</v>
      </c>
      <c r="B173" s="15" t="s">
        <v>186</v>
      </c>
      <c r="C173" s="12">
        <v>50.0</v>
      </c>
      <c r="D173" s="13">
        <v>62.0</v>
      </c>
      <c r="E173" s="5">
        <v>23.0</v>
      </c>
      <c r="F173" s="6">
        <v>21.0</v>
      </c>
      <c r="G173" s="8">
        <f t="shared" si="1"/>
        <v>0.7042253521</v>
      </c>
      <c r="H173" s="84">
        <f t="shared" si="2"/>
        <v>0.6846937389</v>
      </c>
      <c r="I173" s="8">
        <f t="shared" si="3"/>
        <v>0.4679487179</v>
      </c>
      <c r="J173" s="83">
        <f t="shared" si="4"/>
        <v>0.7179487179</v>
      </c>
      <c r="K173" s="2">
        <f t="shared" si="5"/>
        <v>-0.05787711243</v>
      </c>
      <c r="L173" s="2">
        <f t="shared" si="6"/>
        <v>-0.2605235037</v>
      </c>
      <c r="M173" s="2">
        <f t="shared" si="7"/>
        <v>0.2577963937</v>
      </c>
      <c r="N173" s="2">
        <f t="shared" si="8"/>
        <v>1.336254288</v>
      </c>
      <c r="O173" s="2">
        <f t="shared" si="9"/>
        <v>0.1245380513</v>
      </c>
      <c r="P173" s="2">
        <f t="shared" si="10"/>
        <v>-0.435171335</v>
      </c>
      <c r="Q173" s="2">
        <f t="shared" si="11"/>
        <v>-0.344721808</v>
      </c>
      <c r="R173" s="2">
        <f t="shared" si="12"/>
        <v>0.06439876484</v>
      </c>
      <c r="S173" s="1">
        <f t="shared" si="13"/>
        <v>50</v>
      </c>
      <c r="T173" s="1">
        <f t="shared" si="14"/>
        <v>49</v>
      </c>
      <c r="U173" s="2"/>
      <c r="V173" s="2"/>
      <c r="W173" s="19"/>
    </row>
    <row r="174">
      <c r="A174" s="1" t="s">
        <v>166</v>
      </c>
      <c r="B174" s="15" t="s">
        <v>187</v>
      </c>
      <c r="C174" s="12">
        <v>101.0</v>
      </c>
      <c r="D174" s="13">
        <v>102.0</v>
      </c>
      <c r="E174" s="5">
        <v>89.0</v>
      </c>
      <c r="F174" s="6">
        <v>111.0</v>
      </c>
      <c r="G174" s="8">
        <f t="shared" si="1"/>
        <v>0.4764150943</v>
      </c>
      <c r="H174" s="84">
        <f t="shared" si="2"/>
        <v>0.478353244</v>
      </c>
      <c r="I174" s="8">
        <f t="shared" si="3"/>
        <v>0.4714640199</v>
      </c>
      <c r="J174" s="83">
        <f t="shared" si="4"/>
        <v>0.5037220844</v>
      </c>
      <c r="K174" s="2">
        <f t="shared" si="5"/>
        <v>-0.05787711243</v>
      </c>
      <c r="L174" s="2">
        <f t="shared" si="6"/>
        <v>-0.1827866518</v>
      </c>
      <c r="M174" s="2">
        <f t="shared" si="7"/>
        <v>0.1269030244</v>
      </c>
      <c r="N174" s="2">
        <f t="shared" si="8"/>
        <v>0.9445761428</v>
      </c>
      <c r="O174" s="2">
        <f t="shared" si="9"/>
        <v>0.04301250817</v>
      </c>
      <c r="P174" s="2">
        <f t="shared" si="10"/>
        <v>-0.2158269673</v>
      </c>
      <c r="Q174" s="2">
        <f t="shared" si="11"/>
        <v>-0.2455087145</v>
      </c>
      <c r="R174" s="2">
        <f t="shared" si="12"/>
        <v>0.06586101461</v>
      </c>
      <c r="S174" s="1">
        <f t="shared" si="13"/>
        <v>101</v>
      </c>
      <c r="T174" s="1">
        <f t="shared" si="14"/>
        <v>101</v>
      </c>
      <c r="U174" s="2"/>
      <c r="V174" s="2"/>
      <c r="W174" s="19"/>
    </row>
    <row r="175">
      <c r="A175" s="1" t="s">
        <v>166</v>
      </c>
      <c r="B175" s="15" t="s">
        <v>188</v>
      </c>
      <c r="C175" s="12">
        <v>102.0</v>
      </c>
      <c r="D175" s="13">
        <v>107.0</v>
      </c>
      <c r="E175" s="5">
        <v>77.0</v>
      </c>
      <c r="F175" s="6">
        <v>133.0</v>
      </c>
      <c r="G175" s="8">
        <f t="shared" si="1"/>
        <v>0.4340425532</v>
      </c>
      <c r="H175" s="84">
        <f t="shared" si="2"/>
        <v>0.4324986469</v>
      </c>
      <c r="I175" s="8">
        <f t="shared" si="3"/>
        <v>0.4272076372</v>
      </c>
      <c r="J175" s="83">
        <f t="shared" si="4"/>
        <v>0.4988066826</v>
      </c>
      <c r="K175" s="2">
        <f t="shared" si="5"/>
        <v>-0.05787711243</v>
      </c>
      <c r="L175" s="2">
        <f t="shared" si="6"/>
        <v>-0.18100299</v>
      </c>
      <c r="M175" s="2">
        <f t="shared" si="7"/>
        <v>0.1244384278</v>
      </c>
      <c r="N175" s="2">
        <f t="shared" si="8"/>
        <v>0.8475565744</v>
      </c>
      <c r="O175" s="2">
        <f t="shared" si="9"/>
        <v>0.04176558629</v>
      </c>
      <c r="P175" s="2">
        <f t="shared" si="10"/>
        <v>-0.1917691328</v>
      </c>
      <c r="Q175" s="2">
        <f t="shared" si="11"/>
        <v>-0.1996131234</v>
      </c>
      <c r="R175" s="2">
        <f t="shared" si="12"/>
        <v>0.04900041706</v>
      </c>
      <c r="S175" s="1">
        <f t="shared" si="13"/>
        <v>102</v>
      </c>
      <c r="T175" s="1">
        <f t="shared" si="14"/>
        <v>102</v>
      </c>
      <c r="U175" s="2"/>
      <c r="V175" s="2"/>
      <c r="W175" s="19"/>
    </row>
    <row r="176">
      <c r="A176" s="1" t="s">
        <v>166</v>
      </c>
      <c r="B176" s="15" t="s">
        <v>189</v>
      </c>
      <c r="C176" s="12">
        <v>87.0</v>
      </c>
      <c r="D176" s="13">
        <v>100.0</v>
      </c>
      <c r="E176" s="5">
        <v>83.0</v>
      </c>
      <c r="F176" s="6">
        <v>104.0</v>
      </c>
      <c r="G176" s="8">
        <f t="shared" si="1"/>
        <v>0.4554973822</v>
      </c>
      <c r="H176" s="84">
        <f t="shared" si="2"/>
        <v>0.4592236655</v>
      </c>
      <c r="I176" s="8">
        <f t="shared" si="3"/>
        <v>0.4545454545</v>
      </c>
      <c r="J176" s="83">
        <f t="shared" si="4"/>
        <v>0.5</v>
      </c>
      <c r="K176" s="2">
        <f t="shared" si="5"/>
        <v>-0.05787711243</v>
      </c>
      <c r="L176" s="2">
        <f t="shared" si="6"/>
        <v>-0.1814360115</v>
      </c>
      <c r="M176" s="2">
        <f t="shared" si="7"/>
        <v>0.1250345392</v>
      </c>
      <c r="N176" s="2">
        <f t="shared" si="8"/>
        <v>0.9039507082</v>
      </c>
      <c r="O176" s="2">
        <f t="shared" si="9"/>
        <v>0.04206605699</v>
      </c>
      <c r="P176" s="2">
        <f t="shared" si="10"/>
        <v>-0.2050182385</v>
      </c>
      <c r="Q176" s="2">
        <f t="shared" si="11"/>
        <v>-0.2265183835</v>
      </c>
      <c r="R176" s="2">
        <f t="shared" si="12"/>
        <v>0.05902210712</v>
      </c>
      <c r="S176" s="1">
        <f t="shared" si="13"/>
        <v>87</v>
      </c>
      <c r="T176" s="1">
        <f t="shared" si="14"/>
        <v>87</v>
      </c>
      <c r="U176" s="2"/>
      <c r="V176" s="2"/>
      <c r="W176" s="19"/>
    </row>
    <row r="177">
      <c r="A177" s="1" t="s">
        <v>166</v>
      </c>
      <c r="B177" s="15" t="s">
        <v>190</v>
      </c>
      <c r="C177" s="12">
        <v>66.0</v>
      </c>
      <c r="D177" s="13">
        <v>77.0</v>
      </c>
      <c r="E177" s="5">
        <v>53.0</v>
      </c>
      <c r="F177" s="6">
        <v>75.0</v>
      </c>
      <c r="G177" s="8">
        <f t="shared" si="1"/>
        <v>0.4680851064</v>
      </c>
      <c r="H177" s="84">
        <f t="shared" si="2"/>
        <v>0.4704688122</v>
      </c>
      <c r="I177" s="8">
        <f t="shared" si="3"/>
        <v>0.4391143911</v>
      </c>
      <c r="J177" s="83">
        <f t="shared" si="4"/>
        <v>0.5276752768</v>
      </c>
      <c r="K177" s="2">
        <f t="shared" si="5"/>
        <v>-0.05787711243</v>
      </c>
      <c r="L177" s="2">
        <f t="shared" si="6"/>
        <v>-0.1914785952</v>
      </c>
      <c r="M177" s="2">
        <f t="shared" si="7"/>
        <v>0.1392590673</v>
      </c>
      <c r="N177" s="2">
        <f t="shared" si="8"/>
        <v>0.9215986776</v>
      </c>
      <c r="O177" s="2">
        <f t="shared" si="9"/>
        <v>0.04944496031</v>
      </c>
      <c r="P177" s="2">
        <f t="shared" si="10"/>
        <v>-0.2205902606</v>
      </c>
      <c r="Q177" s="2">
        <f t="shared" si="11"/>
        <v>-0.2231006824</v>
      </c>
      <c r="R177" s="2">
        <f t="shared" si="12"/>
        <v>0.0532127574</v>
      </c>
      <c r="S177" s="1">
        <f t="shared" si="13"/>
        <v>66</v>
      </c>
      <c r="T177" s="1">
        <f t="shared" si="14"/>
        <v>66</v>
      </c>
      <c r="U177" s="2"/>
      <c r="V177" s="2"/>
      <c r="W177" s="19"/>
    </row>
    <row r="178">
      <c r="A178" s="1" t="s">
        <v>166</v>
      </c>
      <c r="B178" s="15" t="s">
        <v>191</v>
      </c>
      <c r="C178" s="12">
        <v>123.0</v>
      </c>
      <c r="D178" s="13">
        <v>168.0</v>
      </c>
      <c r="E178" s="5">
        <v>151.0</v>
      </c>
      <c r="F178" s="6">
        <v>230.0</v>
      </c>
      <c r="G178" s="8">
        <f t="shared" si="1"/>
        <v>0.3484419263</v>
      </c>
      <c r="H178" s="84">
        <f t="shared" si="2"/>
        <v>0.3551664208</v>
      </c>
      <c r="I178" s="8">
        <f t="shared" si="3"/>
        <v>0.4077380952</v>
      </c>
      <c r="J178" s="83">
        <f t="shared" si="4"/>
        <v>0.4330357143</v>
      </c>
      <c r="K178" s="2">
        <f t="shared" si="5"/>
        <v>-0.05787711243</v>
      </c>
      <c r="L178" s="2">
        <f t="shared" si="6"/>
        <v>-0.1571365457</v>
      </c>
      <c r="M178" s="2">
        <f t="shared" si="7"/>
        <v>0.09378587204</v>
      </c>
      <c r="N178" s="2">
        <f t="shared" si="8"/>
        <v>0.7022672756</v>
      </c>
      <c r="O178" s="2">
        <f t="shared" si="9"/>
        <v>0.02732706191</v>
      </c>
      <c r="P178" s="2">
        <f t="shared" si="10"/>
        <v>-0.1379443419</v>
      </c>
      <c r="Q178" s="2">
        <f t="shared" si="11"/>
        <v>-0.1578574585</v>
      </c>
      <c r="R178" s="2">
        <f t="shared" si="12"/>
        <v>0.04260166979</v>
      </c>
      <c r="S178" s="1">
        <f t="shared" si="13"/>
        <v>123</v>
      </c>
      <c r="T178" s="1">
        <f t="shared" si="14"/>
        <v>125</v>
      </c>
      <c r="U178" s="2"/>
      <c r="V178" s="2"/>
      <c r="W178" s="19"/>
    </row>
    <row r="179">
      <c r="A179" s="1" t="s">
        <v>166</v>
      </c>
      <c r="B179" s="15" t="s">
        <v>192</v>
      </c>
      <c r="C179" s="12">
        <v>45.0</v>
      </c>
      <c r="D179" s="13">
        <v>53.0</v>
      </c>
      <c r="E179" s="5">
        <v>78.0</v>
      </c>
      <c r="F179" s="6">
        <v>97.0</v>
      </c>
      <c r="G179" s="8">
        <f t="shared" si="1"/>
        <v>0.3169014085</v>
      </c>
      <c r="H179" s="84">
        <f t="shared" si="2"/>
        <v>0.3281120112</v>
      </c>
      <c r="I179" s="8">
        <f t="shared" si="3"/>
        <v>0.4505494505</v>
      </c>
      <c r="J179" s="83">
        <f t="shared" si="4"/>
        <v>0.358974359</v>
      </c>
      <c r="K179" s="2">
        <f t="shared" si="5"/>
        <v>-0.05787711243</v>
      </c>
      <c r="L179" s="2">
        <f t="shared" si="6"/>
        <v>-0.1302617518</v>
      </c>
      <c r="M179" s="2">
        <f t="shared" si="7"/>
        <v>0.06444909842</v>
      </c>
      <c r="N179" s="2">
        <f t="shared" si="8"/>
        <v>0.6432848432</v>
      </c>
      <c r="O179" s="2">
        <f t="shared" si="9"/>
        <v>0.01556725641</v>
      </c>
      <c r="P179" s="2">
        <f t="shared" si="10"/>
        <v>-0.104747699</v>
      </c>
      <c r="Q179" s="2">
        <f t="shared" si="11"/>
        <v>-0.1597817482</v>
      </c>
      <c r="R179" s="2">
        <f t="shared" si="12"/>
        <v>0.05747912465</v>
      </c>
      <c r="S179" s="1">
        <f t="shared" si="13"/>
        <v>45</v>
      </c>
      <c r="T179" s="1">
        <f t="shared" si="14"/>
        <v>46</v>
      </c>
      <c r="U179" s="2"/>
      <c r="V179" s="2"/>
      <c r="W179" s="19"/>
    </row>
    <row r="180">
      <c r="A180" s="1" t="s">
        <v>166</v>
      </c>
      <c r="B180" s="15" t="s">
        <v>193</v>
      </c>
      <c r="C180" s="12">
        <v>52.0</v>
      </c>
      <c r="D180" s="13">
        <v>68.0</v>
      </c>
      <c r="E180" s="5">
        <v>125.0</v>
      </c>
      <c r="F180" s="6">
        <v>164.0</v>
      </c>
      <c r="G180" s="8">
        <f t="shared" si="1"/>
        <v>0.2407407407</v>
      </c>
      <c r="H180" s="84">
        <f t="shared" si="2"/>
        <v>0.2554655606</v>
      </c>
      <c r="I180" s="8">
        <f t="shared" si="3"/>
        <v>0.4327628362</v>
      </c>
      <c r="J180" s="83">
        <f t="shared" si="4"/>
        <v>0.293398533</v>
      </c>
      <c r="K180" s="2">
        <f t="shared" si="5"/>
        <v>-0.05787711243</v>
      </c>
      <c r="L180" s="2">
        <f t="shared" si="6"/>
        <v>-0.1064661192</v>
      </c>
      <c r="M180" s="2">
        <f t="shared" si="7"/>
        <v>0.04305324248</v>
      </c>
      <c r="N180" s="2">
        <f t="shared" si="8"/>
        <v>0.5050162145</v>
      </c>
      <c r="O180" s="2">
        <f t="shared" si="9"/>
        <v>0.008499543618</v>
      </c>
      <c r="P180" s="2">
        <f t="shared" si="10"/>
        <v>-0.06721110018</v>
      </c>
      <c r="Q180" s="2">
        <f t="shared" si="11"/>
        <v>-0.120486022</v>
      </c>
      <c r="R180" s="2">
        <f t="shared" si="12"/>
        <v>0.05093691373</v>
      </c>
      <c r="S180" s="1">
        <f t="shared" si="13"/>
        <v>52</v>
      </c>
      <c r="T180" s="1">
        <f t="shared" si="14"/>
        <v>55</v>
      </c>
      <c r="U180" s="2"/>
      <c r="V180" s="2"/>
      <c r="W180" s="19"/>
    </row>
    <row r="181">
      <c r="A181" s="1" t="s">
        <v>166</v>
      </c>
      <c r="B181" s="15" t="s">
        <v>194</v>
      </c>
      <c r="C181" s="12">
        <v>21.0</v>
      </c>
      <c r="D181" s="13">
        <v>33.0</v>
      </c>
      <c r="E181" s="5">
        <v>32.0</v>
      </c>
      <c r="F181" s="6">
        <v>56.0</v>
      </c>
      <c r="G181" s="8">
        <f t="shared" si="1"/>
        <v>0.2727272727</v>
      </c>
      <c r="H181" s="84">
        <f t="shared" si="2"/>
        <v>0.2786334706</v>
      </c>
      <c r="I181" s="8">
        <f t="shared" si="3"/>
        <v>0.3732394366</v>
      </c>
      <c r="J181" s="83">
        <f t="shared" si="4"/>
        <v>0.3802816901</v>
      </c>
      <c r="K181" s="2">
        <f t="shared" si="5"/>
        <v>-0.05787711243</v>
      </c>
      <c r="L181" s="2">
        <f t="shared" si="6"/>
        <v>-0.1379935862</v>
      </c>
      <c r="M181" s="2">
        <f t="shared" si="7"/>
        <v>0.07232706133</v>
      </c>
      <c r="N181" s="2">
        <f t="shared" si="8"/>
        <v>0.5645343423</v>
      </c>
      <c r="O181" s="2">
        <f t="shared" si="9"/>
        <v>0.01850708583</v>
      </c>
      <c r="P181" s="2">
        <f t="shared" si="10"/>
        <v>-0.09738084216</v>
      </c>
      <c r="Q181" s="2">
        <f t="shared" si="11"/>
        <v>-0.1161607151</v>
      </c>
      <c r="R181" s="2">
        <f t="shared" si="12"/>
        <v>0.03267723701</v>
      </c>
      <c r="S181" s="1">
        <f t="shared" si="13"/>
        <v>21</v>
      </c>
      <c r="T181" s="1">
        <f t="shared" si="14"/>
        <v>21</v>
      </c>
      <c r="U181" s="2"/>
      <c r="V181" s="2"/>
      <c r="W181" s="19"/>
    </row>
    <row r="182">
      <c r="A182" s="1" t="s">
        <v>166</v>
      </c>
      <c r="B182" s="15" t="s">
        <v>195</v>
      </c>
      <c r="C182" s="12">
        <v>52.0</v>
      </c>
      <c r="D182" s="13">
        <v>55.0</v>
      </c>
      <c r="E182" s="5">
        <v>79.0</v>
      </c>
      <c r="F182" s="6">
        <v>107.0</v>
      </c>
      <c r="G182" s="8">
        <f t="shared" si="1"/>
        <v>0.3270440252</v>
      </c>
      <c r="H182" s="84">
        <f t="shared" si="2"/>
        <v>0.3306295333</v>
      </c>
      <c r="I182" s="8">
        <f t="shared" si="3"/>
        <v>0.4470989761</v>
      </c>
      <c r="J182" s="83">
        <f t="shared" si="4"/>
        <v>0.3651877133</v>
      </c>
      <c r="K182" s="2">
        <f t="shared" si="5"/>
        <v>-0.05787711243</v>
      </c>
      <c r="L182" s="2">
        <f t="shared" si="6"/>
        <v>-0.1325164043</v>
      </c>
      <c r="M182" s="2">
        <f t="shared" si="7"/>
        <v>0.06669945783</v>
      </c>
      <c r="N182" s="2">
        <f t="shared" si="8"/>
        <v>0.6494074379</v>
      </c>
      <c r="O182" s="2">
        <f t="shared" si="9"/>
        <v>0.0163896721</v>
      </c>
      <c r="P182" s="2">
        <f t="shared" si="10"/>
        <v>-0.1075749517</v>
      </c>
      <c r="Q182" s="2">
        <f t="shared" si="11"/>
        <v>-0.1600671893</v>
      </c>
      <c r="R182" s="2">
        <f t="shared" si="12"/>
        <v>0.05616862316</v>
      </c>
      <c r="S182" s="1">
        <f t="shared" si="13"/>
        <v>52</v>
      </c>
      <c r="T182" s="1">
        <f t="shared" si="14"/>
        <v>52</v>
      </c>
      <c r="U182" s="2"/>
      <c r="V182" s="2"/>
      <c r="W182" s="19"/>
    </row>
    <row r="183">
      <c r="A183" s="1" t="s">
        <v>166</v>
      </c>
      <c r="B183" s="15" t="s">
        <v>196</v>
      </c>
      <c r="C183" s="12">
        <v>55.0</v>
      </c>
      <c r="D183" s="13">
        <v>97.0</v>
      </c>
      <c r="E183" s="5">
        <v>102.0</v>
      </c>
      <c r="F183" s="6">
        <v>198.0</v>
      </c>
      <c r="G183" s="8">
        <f t="shared" si="1"/>
        <v>0.2173913043</v>
      </c>
      <c r="H183" s="84">
        <f t="shared" si="2"/>
        <v>0.2205425081</v>
      </c>
      <c r="I183" s="8">
        <f t="shared" si="3"/>
        <v>0.3473451327</v>
      </c>
      <c r="J183" s="83">
        <f t="shared" si="4"/>
        <v>0.3362831858</v>
      </c>
      <c r="K183" s="2">
        <f t="shared" si="5"/>
        <v>-0.05787711243</v>
      </c>
      <c r="L183" s="2">
        <f t="shared" si="6"/>
        <v>-0.1220277599</v>
      </c>
      <c r="M183" s="2">
        <f t="shared" si="7"/>
        <v>0.05655881417</v>
      </c>
      <c r="N183" s="2">
        <f t="shared" si="8"/>
        <v>0.4645835161</v>
      </c>
      <c r="O183" s="2">
        <f t="shared" si="9"/>
        <v>0.01279785697</v>
      </c>
      <c r="P183" s="2">
        <f t="shared" si="10"/>
        <v>-0.0708674317</v>
      </c>
      <c r="Q183" s="2">
        <f t="shared" si="11"/>
        <v>-0.08896238129</v>
      </c>
      <c r="R183" s="2">
        <f t="shared" si="12"/>
        <v>0.02633700615</v>
      </c>
      <c r="S183" s="1">
        <f t="shared" si="13"/>
        <v>55</v>
      </c>
      <c r="T183" s="1">
        <f t="shared" si="14"/>
        <v>55</v>
      </c>
      <c r="U183" s="2"/>
      <c r="V183" s="2"/>
      <c r="W183" s="19"/>
    </row>
    <row r="184">
      <c r="A184" s="1" t="s">
        <v>166</v>
      </c>
      <c r="B184" s="15" t="s">
        <v>197</v>
      </c>
      <c r="C184" s="12">
        <v>41.0</v>
      </c>
      <c r="D184" s="13">
        <v>56.0</v>
      </c>
      <c r="E184" s="5">
        <v>91.0</v>
      </c>
      <c r="F184" s="6">
        <v>124.0</v>
      </c>
      <c r="G184" s="8">
        <f t="shared" si="1"/>
        <v>0.2484848485</v>
      </c>
      <c r="H184" s="84">
        <f t="shared" si="2"/>
        <v>0.262714362</v>
      </c>
      <c r="I184" s="8">
        <f t="shared" si="3"/>
        <v>0.4230769231</v>
      </c>
      <c r="J184" s="83">
        <f t="shared" si="4"/>
        <v>0.3108974359</v>
      </c>
      <c r="K184" s="2">
        <f t="shared" si="5"/>
        <v>-0.05787711243</v>
      </c>
      <c r="L184" s="2">
        <f t="shared" si="6"/>
        <v>-0.1128159815</v>
      </c>
      <c r="M184" s="2">
        <f t="shared" si="7"/>
        <v>0.04834196166</v>
      </c>
      <c r="N184" s="2">
        <f t="shared" si="8"/>
        <v>0.5231592437</v>
      </c>
      <c r="O184" s="2">
        <f t="shared" si="9"/>
        <v>0.0101128418</v>
      </c>
      <c r="P184" s="2">
        <f t="shared" si="10"/>
        <v>-0.07377832441</v>
      </c>
      <c r="Q184" s="2">
        <f t="shared" si="11"/>
        <v>-0.1220210129</v>
      </c>
      <c r="R184" s="2">
        <f t="shared" si="12"/>
        <v>0.04759274607</v>
      </c>
      <c r="S184" s="1">
        <f t="shared" si="13"/>
        <v>41</v>
      </c>
      <c r="T184" s="1">
        <f t="shared" si="14"/>
        <v>43</v>
      </c>
      <c r="U184" s="2"/>
      <c r="V184" s="2"/>
      <c r="W184" s="19"/>
    </row>
    <row r="185">
      <c r="A185" s="1" t="s">
        <v>166</v>
      </c>
      <c r="B185" s="15" t="s">
        <v>198</v>
      </c>
      <c r="C185" s="12">
        <v>78.0</v>
      </c>
      <c r="D185" s="13">
        <v>102.0</v>
      </c>
      <c r="E185" s="5">
        <v>162.0</v>
      </c>
      <c r="F185" s="6">
        <v>256.0</v>
      </c>
      <c r="G185" s="8">
        <f t="shared" si="1"/>
        <v>0.2335329341</v>
      </c>
      <c r="H185" s="84">
        <f t="shared" si="2"/>
        <v>0.2365869667</v>
      </c>
      <c r="I185" s="8">
        <f t="shared" si="3"/>
        <v>0.4013377926</v>
      </c>
      <c r="J185" s="83">
        <f t="shared" si="4"/>
        <v>0.3010033445</v>
      </c>
      <c r="K185" s="2">
        <f t="shared" si="5"/>
        <v>-0.05787711243</v>
      </c>
      <c r="L185" s="2">
        <f t="shared" si="6"/>
        <v>-0.1092256925</v>
      </c>
      <c r="M185" s="2">
        <f t="shared" si="7"/>
        <v>0.0453140241</v>
      </c>
      <c r="N185" s="2">
        <f t="shared" si="8"/>
        <v>0.480483861</v>
      </c>
      <c r="O185" s="2">
        <f t="shared" si="9"/>
        <v>0.009177740126</v>
      </c>
      <c r="P185" s="2">
        <f t="shared" si="10"/>
        <v>-0.06560362991</v>
      </c>
      <c r="Q185" s="2">
        <f t="shared" si="11"/>
        <v>-0.1063090525</v>
      </c>
      <c r="R185" s="2">
        <f t="shared" si="12"/>
        <v>0.04062682895</v>
      </c>
      <c r="S185" s="1">
        <f t="shared" si="13"/>
        <v>78</v>
      </c>
      <c r="T185" s="1">
        <f t="shared" si="14"/>
        <v>79</v>
      </c>
      <c r="U185" s="2"/>
      <c r="V185" s="2"/>
      <c r="W185" s="19"/>
    </row>
    <row r="186">
      <c r="A186" s="1" t="s">
        <v>166</v>
      </c>
      <c r="B186" s="15" t="s">
        <v>199</v>
      </c>
      <c r="C186" s="12">
        <v>92.0</v>
      </c>
      <c r="D186" s="13">
        <v>101.0</v>
      </c>
      <c r="E186" s="5">
        <v>113.0</v>
      </c>
      <c r="F186" s="6">
        <v>174.0</v>
      </c>
      <c r="G186" s="8">
        <f t="shared" si="1"/>
        <v>0.3458646617</v>
      </c>
      <c r="H186" s="84">
        <f t="shared" si="2"/>
        <v>0.3455337391</v>
      </c>
      <c r="I186" s="8">
        <f t="shared" si="3"/>
        <v>0.4270833333</v>
      </c>
      <c r="J186" s="83">
        <f t="shared" si="4"/>
        <v>0.4020833333</v>
      </c>
      <c r="K186" s="2">
        <f t="shared" si="5"/>
        <v>-0.05787711243</v>
      </c>
      <c r="L186" s="2">
        <f t="shared" si="6"/>
        <v>-0.1459047926</v>
      </c>
      <c r="M186" s="2">
        <f t="shared" si="7"/>
        <v>0.08085783939</v>
      </c>
      <c r="N186" s="2">
        <f t="shared" si="8"/>
        <v>0.6830085199</v>
      </c>
      <c r="O186" s="2">
        <f t="shared" si="9"/>
        <v>0.02187610543</v>
      </c>
      <c r="P186" s="2">
        <f t="shared" si="10"/>
        <v>-0.1245718565</v>
      </c>
      <c r="Q186" s="2">
        <f t="shared" si="11"/>
        <v>-0.1608126209</v>
      </c>
      <c r="R186" s="2">
        <f t="shared" si="12"/>
        <v>0.04895765679</v>
      </c>
      <c r="S186" s="1">
        <f t="shared" si="13"/>
        <v>92</v>
      </c>
      <c r="T186" s="1">
        <f t="shared" si="14"/>
        <v>92</v>
      </c>
      <c r="U186" s="2"/>
      <c r="V186" s="2"/>
      <c r="W186" s="19"/>
    </row>
    <row r="187">
      <c r="A187" s="1" t="s">
        <v>166</v>
      </c>
      <c r="B187" s="15" t="s">
        <v>200</v>
      </c>
      <c r="C187" s="12">
        <v>88.0</v>
      </c>
      <c r="D187" s="13">
        <v>89.0</v>
      </c>
      <c r="E187" s="5">
        <v>67.0</v>
      </c>
      <c r="F187" s="6">
        <v>105.0</v>
      </c>
      <c r="G187" s="8">
        <f t="shared" si="1"/>
        <v>0.4559585492</v>
      </c>
      <c r="H187" s="84">
        <f t="shared" si="2"/>
        <v>0.4561191745</v>
      </c>
      <c r="I187" s="8">
        <f t="shared" si="3"/>
        <v>0.4441260745</v>
      </c>
      <c r="J187" s="83">
        <f t="shared" si="4"/>
        <v>0.5071633238</v>
      </c>
      <c r="K187" s="2">
        <f t="shared" si="5"/>
        <v>-0.05787711243</v>
      </c>
      <c r="L187" s="2">
        <f t="shared" si="6"/>
        <v>-0.1840353813</v>
      </c>
      <c r="M187" s="2">
        <f t="shared" si="7"/>
        <v>0.1286428544</v>
      </c>
      <c r="N187" s="2">
        <f t="shared" si="8"/>
        <v>0.8958834967</v>
      </c>
      <c r="O187" s="2">
        <f t="shared" si="9"/>
        <v>0.04390007994</v>
      </c>
      <c r="P187" s="2">
        <f t="shared" si="10"/>
        <v>-0.2060995863</v>
      </c>
      <c r="Q187" s="2">
        <f t="shared" si="11"/>
        <v>-0.2193507849</v>
      </c>
      <c r="R187" s="2">
        <f t="shared" si="12"/>
        <v>0.05505560838</v>
      </c>
      <c r="S187" s="1">
        <f t="shared" si="13"/>
        <v>88</v>
      </c>
      <c r="T187" s="1">
        <f t="shared" si="14"/>
        <v>88</v>
      </c>
      <c r="U187" s="2"/>
      <c r="V187" s="2"/>
      <c r="W187" s="19"/>
    </row>
    <row r="188">
      <c r="A188" s="1" t="s">
        <v>166</v>
      </c>
      <c r="B188" s="15" t="s">
        <v>201</v>
      </c>
      <c r="C188" s="12">
        <v>100.0</v>
      </c>
      <c r="D188" s="13">
        <v>122.0</v>
      </c>
      <c r="E188" s="5">
        <v>180.0</v>
      </c>
      <c r="F188" s="6">
        <v>300.0</v>
      </c>
      <c r="G188" s="8">
        <f t="shared" si="1"/>
        <v>0.25</v>
      </c>
      <c r="H188" s="84">
        <f t="shared" si="2"/>
        <v>0.2473152046</v>
      </c>
      <c r="I188" s="8">
        <f t="shared" si="3"/>
        <v>0.3988603989</v>
      </c>
      <c r="J188" s="83">
        <f t="shared" si="4"/>
        <v>0.3162393162</v>
      </c>
      <c r="K188" s="2">
        <f t="shared" si="5"/>
        <v>-0.05787711243</v>
      </c>
      <c r="L188" s="2">
        <f t="shared" si="6"/>
        <v>-0.1147544004</v>
      </c>
      <c r="M188" s="2">
        <f t="shared" si="7"/>
        <v>0.05001746924</v>
      </c>
      <c r="N188" s="2">
        <f t="shared" si="8"/>
        <v>0.5016885709</v>
      </c>
      <c r="O188" s="2">
        <f t="shared" si="9"/>
        <v>0.01064313032</v>
      </c>
      <c r="P188" s="2">
        <f t="shared" si="10"/>
        <v>-0.07196607446</v>
      </c>
      <c r="Q188" s="2">
        <f t="shared" si="11"/>
        <v>-0.1103154934</v>
      </c>
      <c r="R188" s="2">
        <f t="shared" si="12"/>
        <v>0.03987911484</v>
      </c>
      <c r="S188" s="1">
        <f t="shared" si="13"/>
        <v>100</v>
      </c>
      <c r="T188" s="1">
        <f t="shared" si="14"/>
        <v>99</v>
      </c>
      <c r="U188" s="2"/>
      <c r="V188" s="2"/>
      <c r="W188" s="19"/>
    </row>
    <row r="189">
      <c r="A189" s="1" t="s">
        <v>202</v>
      </c>
      <c r="B189" s="15" t="s">
        <v>203</v>
      </c>
      <c r="C189" s="12">
        <v>41.0</v>
      </c>
      <c r="D189" s="13">
        <v>47.0</v>
      </c>
      <c r="E189" s="5">
        <v>16.0</v>
      </c>
      <c r="F189" s="6">
        <v>40.0</v>
      </c>
      <c r="G189" s="8">
        <f t="shared" si="1"/>
        <v>0.5061728395</v>
      </c>
      <c r="H189" s="84">
        <f t="shared" si="2"/>
        <v>0.5083943378</v>
      </c>
      <c r="I189" s="8">
        <f t="shared" si="3"/>
        <v>0.3958333333</v>
      </c>
      <c r="J189" s="83">
        <f t="shared" si="4"/>
        <v>0.6111111111</v>
      </c>
      <c r="K189" s="2">
        <f t="shared" si="5"/>
        <v>-0.05787711243</v>
      </c>
      <c r="L189" s="2">
        <f t="shared" si="6"/>
        <v>-0.2217551252</v>
      </c>
      <c r="M189" s="2">
        <f t="shared" si="7"/>
        <v>0.1867799906</v>
      </c>
      <c r="N189" s="2">
        <f t="shared" si="8"/>
        <v>0.9621216102</v>
      </c>
      <c r="O189" s="2">
        <f t="shared" si="9"/>
        <v>0.07680373368</v>
      </c>
      <c r="P189" s="2">
        <f t="shared" si="10"/>
        <v>-0.2667029956</v>
      </c>
      <c r="Q189" s="2">
        <f t="shared" si="11"/>
        <v>-0.2099537897</v>
      </c>
      <c r="R189" s="2">
        <f t="shared" si="12"/>
        <v>0.0389780262</v>
      </c>
      <c r="S189" s="1">
        <f t="shared" si="13"/>
        <v>41</v>
      </c>
      <c r="T189" s="1">
        <f t="shared" si="14"/>
        <v>41</v>
      </c>
      <c r="U189" s="2"/>
      <c r="V189" s="2"/>
      <c r="W189" s="19"/>
    </row>
    <row r="190">
      <c r="A190" s="1" t="s">
        <v>202</v>
      </c>
      <c r="B190" s="15" t="s">
        <v>204</v>
      </c>
      <c r="C190" s="12">
        <v>23.0</v>
      </c>
      <c r="D190" s="13">
        <v>14.0</v>
      </c>
      <c r="E190" s="5">
        <v>36.0</v>
      </c>
      <c r="F190" s="6">
        <v>32.0</v>
      </c>
      <c r="G190" s="8">
        <f t="shared" si="1"/>
        <v>0.4181818182</v>
      </c>
      <c r="H190" s="84">
        <f t="shared" si="2"/>
        <v>0.4202803875</v>
      </c>
      <c r="I190" s="8">
        <f t="shared" si="3"/>
        <v>0.5619047619</v>
      </c>
      <c r="J190" s="83">
        <f t="shared" si="4"/>
        <v>0.3523809524</v>
      </c>
      <c r="K190" s="2">
        <f t="shared" si="5"/>
        <v>-0.05787711243</v>
      </c>
      <c r="L190" s="2">
        <f t="shared" si="6"/>
        <v>-0.1278691891</v>
      </c>
      <c r="M190" s="2">
        <f t="shared" si="7"/>
        <v>0.06210332303</v>
      </c>
      <c r="N190" s="2">
        <f t="shared" si="8"/>
        <v>0.787539895</v>
      </c>
      <c r="O190" s="2">
        <f t="shared" si="9"/>
        <v>0.01472512763</v>
      </c>
      <c r="P190" s="2">
        <f t="shared" si="10"/>
        <v>-0.1258817386</v>
      </c>
      <c r="Q190" s="2">
        <f t="shared" si="11"/>
        <v>-0.243958897</v>
      </c>
      <c r="R190" s="2">
        <f t="shared" si="12"/>
        <v>0.1114989789</v>
      </c>
      <c r="S190" s="1">
        <f t="shared" si="13"/>
        <v>23</v>
      </c>
      <c r="T190" s="1">
        <f t="shared" si="14"/>
        <v>23</v>
      </c>
      <c r="U190" s="2"/>
      <c r="V190" s="2"/>
      <c r="W190" s="19"/>
    </row>
    <row r="191">
      <c r="A191" s="1" t="s">
        <v>202</v>
      </c>
      <c r="B191" s="15" t="s">
        <v>205</v>
      </c>
      <c r="C191" s="12">
        <v>39.0</v>
      </c>
      <c r="D191" s="13">
        <v>35.0</v>
      </c>
      <c r="E191" s="5">
        <v>56.0</v>
      </c>
      <c r="F191" s="6">
        <v>54.0</v>
      </c>
      <c r="G191" s="8">
        <f t="shared" si="1"/>
        <v>0.4193548387</v>
      </c>
      <c r="H191" s="84">
        <f t="shared" si="2"/>
        <v>0.4256099366</v>
      </c>
      <c r="I191" s="8">
        <f t="shared" si="3"/>
        <v>0.5163043478</v>
      </c>
      <c r="J191" s="83">
        <f t="shared" si="4"/>
        <v>0.402173913</v>
      </c>
      <c r="K191" s="2">
        <f t="shared" si="5"/>
        <v>-0.05787711243</v>
      </c>
      <c r="L191" s="2">
        <f t="shared" si="6"/>
        <v>-0.1459376614</v>
      </c>
      <c r="M191" s="2">
        <f t="shared" si="7"/>
        <v>0.08089427415</v>
      </c>
      <c r="N191" s="2">
        <f t="shared" si="8"/>
        <v>0.8258802961</v>
      </c>
      <c r="O191" s="2">
        <f t="shared" si="9"/>
        <v>0.02189089324</v>
      </c>
      <c r="P191" s="2">
        <f t="shared" si="10"/>
        <v>-0.1506637406</v>
      </c>
      <c r="Q191" s="2">
        <f t="shared" si="11"/>
        <v>-0.2350738241</v>
      </c>
      <c r="R191" s="2">
        <f t="shared" si="12"/>
        <v>0.08649681165</v>
      </c>
      <c r="S191" s="1">
        <f t="shared" si="13"/>
        <v>39</v>
      </c>
      <c r="T191" s="1">
        <f t="shared" si="14"/>
        <v>39</v>
      </c>
      <c r="U191" s="2"/>
      <c r="V191" s="2"/>
      <c r="W191" s="19"/>
    </row>
    <row r="192">
      <c r="A192" s="1" t="s">
        <v>202</v>
      </c>
      <c r="B192" s="15" t="s">
        <v>206</v>
      </c>
      <c r="C192" s="12">
        <v>24.0</v>
      </c>
      <c r="D192" s="13">
        <v>22.0</v>
      </c>
      <c r="E192" s="5">
        <v>28.0</v>
      </c>
      <c r="F192" s="6">
        <v>36.0</v>
      </c>
      <c r="G192" s="8">
        <f t="shared" si="1"/>
        <v>0.4</v>
      </c>
      <c r="H192" s="84">
        <f t="shared" si="2"/>
        <v>0.4010549553</v>
      </c>
      <c r="I192" s="8">
        <f t="shared" si="3"/>
        <v>0.4727272727</v>
      </c>
      <c r="J192" s="83">
        <f t="shared" si="4"/>
        <v>0.4181818182</v>
      </c>
      <c r="K192" s="2">
        <f t="shared" si="5"/>
        <v>-0.05787711243</v>
      </c>
      <c r="L192" s="2">
        <f t="shared" si="6"/>
        <v>-0.1517464823</v>
      </c>
      <c r="M192" s="2">
        <f t="shared" si="7"/>
        <v>0.08746217681</v>
      </c>
      <c r="N192" s="2">
        <f t="shared" si="8"/>
        <v>0.7862727614</v>
      </c>
      <c r="O192" s="2">
        <f t="shared" si="9"/>
        <v>0.02461031839</v>
      </c>
      <c r="P192" s="2">
        <f t="shared" si="10"/>
        <v>-0.1491475492</v>
      </c>
      <c r="Q192" s="2">
        <f t="shared" si="11"/>
        <v>-0.2049110008</v>
      </c>
      <c r="R192" s="2">
        <f t="shared" si="12"/>
        <v>0.0663918435</v>
      </c>
      <c r="S192" s="1">
        <f t="shared" si="13"/>
        <v>24</v>
      </c>
      <c r="T192" s="1">
        <f t="shared" si="14"/>
        <v>24</v>
      </c>
      <c r="U192" s="2"/>
      <c r="V192" s="2"/>
      <c r="W192" s="19"/>
    </row>
    <row r="193">
      <c r="A193" s="1" t="s">
        <v>202</v>
      </c>
      <c r="B193" s="15" t="s">
        <v>207</v>
      </c>
      <c r="C193" s="12">
        <v>29.0</v>
      </c>
      <c r="D193" s="13">
        <v>22.0</v>
      </c>
      <c r="E193" s="5">
        <v>28.0</v>
      </c>
      <c r="F193" s="6">
        <v>35.0</v>
      </c>
      <c r="G193" s="8">
        <f t="shared" si="1"/>
        <v>0.453125</v>
      </c>
      <c r="H193" s="84">
        <f t="shared" si="2"/>
        <v>0.4524728789</v>
      </c>
      <c r="I193" s="8">
        <f t="shared" si="3"/>
        <v>0.5</v>
      </c>
      <c r="J193" s="83">
        <f t="shared" si="4"/>
        <v>0.4473684211</v>
      </c>
      <c r="K193" s="2">
        <f t="shared" si="5"/>
        <v>-0.05787711243</v>
      </c>
      <c r="L193" s="2">
        <f t="shared" si="6"/>
        <v>-0.162337484</v>
      </c>
      <c r="M193" s="2">
        <f t="shared" si="7"/>
        <v>0.1000969025</v>
      </c>
      <c r="N193" s="2">
        <f t="shared" si="8"/>
        <v>0.8896778023</v>
      </c>
      <c r="O193" s="2">
        <f t="shared" si="9"/>
        <v>0.0301312929</v>
      </c>
      <c r="P193" s="2">
        <f t="shared" si="10"/>
        <v>-0.1805409918</v>
      </c>
      <c r="Q193" s="2">
        <f t="shared" si="11"/>
        <v>-0.2452359552</v>
      </c>
      <c r="R193" s="2">
        <f t="shared" si="12"/>
        <v>0.07855842458</v>
      </c>
      <c r="S193" s="1">
        <f t="shared" si="13"/>
        <v>29</v>
      </c>
      <c r="T193" s="1">
        <f t="shared" si="14"/>
        <v>29</v>
      </c>
      <c r="U193" s="2"/>
      <c r="V193" s="2"/>
      <c r="W193" s="19"/>
    </row>
    <row r="194">
      <c r="A194" s="1" t="s">
        <v>202</v>
      </c>
      <c r="B194" s="15" t="s">
        <v>208</v>
      </c>
      <c r="C194" s="12">
        <v>50.0</v>
      </c>
      <c r="D194" s="13">
        <v>48.0</v>
      </c>
      <c r="E194" s="5">
        <v>43.0</v>
      </c>
      <c r="F194" s="6">
        <v>78.0</v>
      </c>
      <c r="G194" s="8">
        <f t="shared" si="1"/>
        <v>0.390625</v>
      </c>
      <c r="H194" s="84">
        <f t="shared" si="2"/>
        <v>0.383632316</v>
      </c>
      <c r="I194" s="8">
        <f t="shared" si="3"/>
        <v>0.4246575342</v>
      </c>
      <c r="J194" s="83">
        <f t="shared" si="4"/>
        <v>0.4474885845</v>
      </c>
      <c r="K194" s="2">
        <f t="shared" si="5"/>
        <v>-0.05787711243</v>
      </c>
      <c r="L194" s="2">
        <f t="shared" si="6"/>
        <v>-0.1623810879</v>
      </c>
      <c r="M194" s="2">
        <f t="shared" si="7"/>
        <v>0.1001506819</v>
      </c>
      <c r="N194" s="2">
        <f t="shared" si="8"/>
        <v>0.7558197227</v>
      </c>
      <c r="O194" s="2">
        <f t="shared" si="9"/>
        <v>0.03015557927</v>
      </c>
      <c r="P194" s="2">
        <f t="shared" si="10"/>
        <v>-0.1534185682</v>
      </c>
      <c r="Q194" s="2">
        <f t="shared" si="11"/>
        <v>-0.1769450587</v>
      </c>
      <c r="R194" s="2">
        <f t="shared" si="12"/>
        <v>0.04812815947</v>
      </c>
      <c r="S194" s="1">
        <f t="shared" si="13"/>
        <v>50</v>
      </c>
      <c r="T194" s="1">
        <f t="shared" si="14"/>
        <v>50</v>
      </c>
      <c r="U194" s="2"/>
      <c r="V194" s="2"/>
      <c r="W194" s="19"/>
    </row>
    <row r="195">
      <c r="A195" s="1" t="s">
        <v>202</v>
      </c>
      <c r="B195" s="15" t="s">
        <v>209</v>
      </c>
      <c r="C195" s="12">
        <v>50.0</v>
      </c>
      <c r="D195" s="13">
        <v>43.0</v>
      </c>
      <c r="E195" s="5">
        <v>31.0</v>
      </c>
      <c r="F195" s="6">
        <v>36.0</v>
      </c>
      <c r="G195" s="8">
        <f t="shared" si="1"/>
        <v>0.5813953488</v>
      </c>
      <c r="H195" s="84">
        <f t="shared" si="2"/>
        <v>0.5829588625</v>
      </c>
      <c r="I195" s="8">
        <f t="shared" si="3"/>
        <v>0.50625</v>
      </c>
      <c r="J195" s="83">
        <f t="shared" si="4"/>
        <v>0.58125</v>
      </c>
      <c r="K195" s="2">
        <f t="shared" si="5"/>
        <v>-0.05787711243</v>
      </c>
      <c r="L195" s="2">
        <f t="shared" si="6"/>
        <v>-0.2109193634</v>
      </c>
      <c r="M195" s="2">
        <f t="shared" si="7"/>
        <v>0.1689724577</v>
      </c>
      <c r="N195" s="2">
        <f t="shared" si="8"/>
        <v>1.170376055</v>
      </c>
      <c r="O195" s="2">
        <f t="shared" si="9"/>
        <v>0.06608618633</v>
      </c>
      <c r="P195" s="2">
        <f t="shared" si="10"/>
        <v>-0.3085788371</v>
      </c>
      <c r="Q195" s="2">
        <f t="shared" si="11"/>
        <v>-0.3266418671</v>
      </c>
      <c r="R195" s="2">
        <f t="shared" si="12"/>
        <v>0.08154134319</v>
      </c>
      <c r="S195" s="1">
        <f t="shared" si="13"/>
        <v>50</v>
      </c>
      <c r="T195" s="1">
        <f t="shared" si="14"/>
        <v>50</v>
      </c>
      <c r="U195" s="2"/>
      <c r="V195" s="2"/>
      <c r="W195" s="19"/>
    </row>
    <row r="196">
      <c r="A196" s="1" t="s">
        <v>202</v>
      </c>
      <c r="B196" s="15" t="s">
        <v>210</v>
      </c>
      <c r="C196" s="12">
        <v>40.0</v>
      </c>
      <c r="D196" s="13">
        <v>54.0</v>
      </c>
      <c r="E196" s="5">
        <v>59.0</v>
      </c>
      <c r="F196" s="6">
        <v>87.0</v>
      </c>
      <c r="G196" s="8">
        <f t="shared" si="1"/>
        <v>0.3149606299</v>
      </c>
      <c r="H196" s="84">
        <f t="shared" si="2"/>
        <v>0.3233517332</v>
      </c>
      <c r="I196" s="8">
        <f t="shared" si="3"/>
        <v>0.4125</v>
      </c>
      <c r="J196" s="83">
        <f t="shared" si="4"/>
        <v>0.3916666667</v>
      </c>
      <c r="K196" s="2">
        <f t="shared" si="5"/>
        <v>-0.05787711243</v>
      </c>
      <c r="L196" s="2">
        <f t="shared" si="6"/>
        <v>-0.1421248757</v>
      </c>
      <c r="M196" s="2">
        <f t="shared" si="7"/>
        <v>0.0767225825</v>
      </c>
      <c r="N196" s="2">
        <f t="shared" si="8"/>
        <v>0.6425959597</v>
      </c>
      <c r="O196" s="2">
        <f t="shared" si="9"/>
        <v>0.02021955664</v>
      </c>
      <c r="P196" s="2">
        <f t="shared" si="10"/>
        <v>-0.1141648332</v>
      </c>
      <c r="Q196" s="2">
        <f t="shared" si="11"/>
        <v>-0.1461313272</v>
      </c>
      <c r="R196" s="2">
        <f t="shared" si="12"/>
        <v>0.04411178287</v>
      </c>
      <c r="S196" s="1">
        <f t="shared" si="13"/>
        <v>40</v>
      </c>
      <c r="T196" s="1">
        <f t="shared" si="14"/>
        <v>41</v>
      </c>
      <c r="U196" s="2"/>
      <c r="V196" s="2"/>
      <c r="W196" s="19"/>
    </row>
    <row r="197">
      <c r="A197" s="1" t="s">
        <v>202</v>
      </c>
      <c r="B197" s="15" t="s">
        <v>211</v>
      </c>
      <c r="C197" s="12">
        <v>76.0</v>
      </c>
      <c r="D197" s="13">
        <v>91.0</v>
      </c>
      <c r="E197" s="5">
        <v>30.0</v>
      </c>
      <c r="F197" s="6">
        <v>53.0</v>
      </c>
      <c r="G197" s="8">
        <f t="shared" si="1"/>
        <v>0.5891472868</v>
      </c>
      <c r="H197" s="84">
        <f t="shared" si="2"/>
        <v>0.5929695244</v>
      </c>
      <c r="I197" s="8">
        <f t="shared" si="3"/>
        <v>0.424</v>
      </c>
      <c r="J197" s="83">
        <f t="shared" si="4"/>
        <v>0.668</v>
      </c>
      <c r="K197" s="2">
        <f t="shared" si="5"/>
        <v>-0.05787711243</v>
      </c>
      <c r="L197" s="2">
        <f t="shared" si="6"/>
        <v>-0.2423985114</v>
      </c>
      <c r="M197" s="2">
        <f t="shared" si="7"/>
        <v>0.2231736488</v>
      </c>
      <c r="N197" s="2">
        <f t="shared" si="8"/>
        <v>1.126522175</v>
      </c>
      <c r="O197" s="2">
        <f t="shared" si="9"/>
        <v>0.1003116052</v>
      </c>
      <c r="P197" s="2">
        <f t="shared" si="10"/>
        <v>-0.341345319</v>
      </c>
      <c r="Q197" s="2">
        <f t="shared" si="11"/>
        <v>-0.263321904</v>
      </c>
      <c r="R197" s="2">
        <f t="shared" si="12"/>
        <v>0.04790494239</v>
      </c>
      <c r="S197" s="1">
        <f t="shared" si="13"/>
        <v>76</v>
      </c>
      <c r="T197" s="1">
        <f t="shared" si="14"/>
        <v>76</v>
      </c>
      <c r="U197" s="2"/>
      <c r="V197" s="2"/>
      <c r="W197" s="19"/>
    </row>
    <row r="198">
      <c r="A198" s="1" t="s">
        <v>202</v>
      </c>
      <c r="B198" s="15" t="s">
        <v>212</v>
      </c>
      <c r="C198" s="12">
        <v>22.0</v>
      </c>
      <c r="D198" s="13">
        <v>24.0</v>
      </c>
      <c r="E198" s="5">
        <v>29.0</v>
      </c>
      <c r="F198" s="6">
        <v>48.0</v>
      </c>
      <c r="G198" s="8">
        <f t="shared" si="1"/>
        <v>0.3142857143</v>
      </c>
      <c r="H198" s="84">
        <f t="shared" si="2"/>
        <v>0.3099184019</v>
      </c>
      <c r="I198" s="8">
        <f t="shared" si="3"/>
        <v>0.4146341463</v>
      </c>
      <c r="J198" s="83">
        <f t="shared" si="4"/>
        <v>0.3739837398</v>
      </c>
      <c r="K198" s="2">
        <f t="shared" si="5"/>
        <v>-0.05787711243</v>
      </c>
      <c r="L198" s="2">
        <f t="shared" si="6"/>
        <v>-0.1357082362</v>
      </c>
      <c r="M198" s="2">
        <f t="shared" si="7"/>
        <v>0.06995124194</v>
      </c>
      <c r="N198" s="2">
        <f t="shared" si="8"/>
        <v>0.6167585954</v>
      </c>
      <c r="O198" s="2">
        <f t="shared" si="9"/>
        <v>0.017602727</v>
      </c>
      <c r="P198" s="2">
        <f t="shared" si="10"/>
        <v>-0.1046274583</v>
      </c>
      <c r="Q198" s="2">
        <f t="shared" si="11"/>
        <v>-0.1409813486</v>
      </c>
      <c r="R198" s="2">
        <f t="shared" si="12"/>
        <v>0.04479999303</v>
      </c>
      <c r="S198" s="1">
        <f t="shared" si="13"/>
        <v>22</v>
      </c>
      <c r="T198" s="1">
        <f t="shared" si="14"/>
        <v>22</v>
      </c>
      <c r="U198" s="2"/>
      <c r="V198" s="2"/>
      <c r="W198" s="19"/>
    </row>
    <row r="199">
      <c r="A199" s="1" t="s">
        <v>202</v>
      </c>
      <c r="B199" s="15" t="s">
        <v>213</v>
      </c>
      <c r="C199" s="12">
        <v>23.0</v>
      </c>
      <c r="D199" s="13">
        <v>37.0</v>
      </c>
      <c r="E199" s="5">
        <v>59.0</v>
      </c>
      <c r="F199" s="6">
        <v>91.0</v>
      </c>
      <c r="G199" s="8">
        <f t="shared" si="1"/>
        <v>0.201754386</v>
      </c>
      <c r="H199" s="84">
        <f t="shared" si="2"/>
        <v>0.2152439356</v>
      </c>
      <c r="I199" s="8">
        <f t="shared" si="3"/>
        <v>0.3904761905</v>
      </c>
      <c r="J199" s="83">
        <f t="shared" si="4"/>
        <v>0.2857142857</v>
      </c>
      <c r="K199" s="2">
        <f t="shared" si="5"/>
        <v>-0.05787711243</v>
      </c>
      <c r="L199" s="2">
        <f t="shared" si="6"/>
        <v>-0.1036777209</v>
      </c>
      <c r="M199" s="2">
        <f t="shared" si="7"/>
        <v>0.04082760462</v>
      </c>
      <c r="N199" s="2">
        <f t="shared" si="8"/>
        <v>0.4437352592</v>
      </c>
      <c r="O199" s="2">
        <f t="shared" si="9"/>
        <v>0.007849060196</v>
      </c>
      <c r="P199" s="2">
        <f t="shared" si="10"/>
        <v>-0.05750871173</v>
      </c>
      <c r="Q199" s="2">
        <f t="shared" si="11"/>
        <v>-0.09552122468</v>
      </c>
      <c r="R199" s="2">
        <f t="shared" si="12"/>
        <v>0.03741678129</v>
      </c>
      <c r="S199" s="1">
        <f t="shared" si="13"/>
        <v>23</v>
      </c>
      <c r="T199" s="1">
        <f t="shared" si="14"/>
        <v>24</v>
      </c>
      <c r="U199" s="2"/>
      <c r="V199" s="2"/>
      <c r="W199" s="19"/>
    </row>
    <row r="200">
      <c r="A200" s="1" t="s">
        <v>214</v>
      </c>
      <c r="B200" s="15" t="s">
        <v>215</v>
      </c>
      <c r="C200" s="12">
        <v>67.0</v>
      </c>
      <c r="D200" s="13">
        <v>79.0</v>
      </c>
      <c r="E200" s="5">
        <v>15.0</v>
      </c>
      <c r="F200" s="6">
        <v>33.0</v>
      </c>
      <c r="G200" s="8">
        <f t="shared" si="1"/>
        <v>0.67</v>
      </c>
      <c r="H200" s="84">
        <f t="shared" si="2"/>
        <v>0.6816787791</v>
      </c>
      <c r="I200" s="8">
        <f t="shared" si="3"/>
        <v>0.4226804124</v>
      </c>
      <c r="J200" s="83">
        <f t="shared" si="4"/>
        <v>0.7525773196</v>
      </c>
      <c r="K200" s="2">
        <f t="shared" si="5"/>
        <v>-0.05787711243</v>
      </c>
      <c r="L200" s="2">
        <f t="shared" si="6"/>
        <v>-0.2730892544</v>
      </c>
      <c r="M200" s="2">
        <f t="shared" si="7"/>
        <v>0.2832645591</v>
      </c>
      <c r="N200" s="2">
        <f t="shared" si="8"/>
        <v>1.265204343</v>
      </c>
      <c r="O200" s="2">
        <f t="shared" si="9"/>
        <v>0.1434416164</v>
      </c>
      <c r="P200" s="2">
        <f t="shared" si="10"/>
        <v>-0.4319063052</v>
      </c>
      <c r="Q200" s="2">
        <f t="shared" si="11"/>
        <v>-0.2948181263</v>
      </c>
      <c r="R200" s="2">
        <f t="shared" si="12"/>
        <v>0.04745905866</v>
      </c>
      <c r="S200" s="1">
        <f t="shared" si="13"/>
        <v>67</v>
      </c>
      <c r="T200" s="1">
        <f t="shared" si="14"/>
        <v>68</v>
      </c>
      <c r="U200" s="2"/>
      <c r="V200" s="2"/>
      <c r="W200" s="19"/>
    </row>
    <row r="201">
      <c r="A201" s="1" t="s">
        <v>214</v>
      </c>
      <c r="B201" s="15" t="s">
        <v>216</v>
      </c>
      <c r="C201" s="12">
        <v>101.0</v>
      </c>
      <c r="D201" s="13">
        <v>119.0</v>
      </c>
      <c r="E201" s="5">
        <v>30.0</v>
      </c>
      <c r="F201" s="6">
        <v>47.0</v>
      </c>
      <c r="G201" s="8">
        <f t="shared" si="1"/>
        <v>0.6824324324</v>
      </c>
      <c r="H201" s="84">
        <f t="shared" si="2"/>
        <v>0.6853386423</v>
      </c>
      <c r="I201" s="8">
        <f t="shared" si="3"/>
        <v>0.4410774411</v>
      </c>
      <c r="J201" s="83">
        <f t="shared" si="4"/>
        <v>0.7407407407</v>
      </c>
      <c r="K201" s="2">
        <f t="shared" si="5"/>
        <v>-0.05787711243</v>
      </c>
      <c r="L201" s="2">
        <f t="shared" si="6"/>
        <v>-0.2687940911</v>
      </c>
      <c r="M201" s="2">
        <f t="shared" si="7"/>
        <v>0.2744242286</v>
      </c>
      <c r="N201" s="2">
        <f t="shared" si="8"/>
        <v>1.299506642</v>
      </c>
      <c r="O201" s="2">
        <f t="shared" si="9"/>
        <v>0.1367793348</v>
      </c>
      <c r="P201" s="2">
        <f t="shared" si="10"/>
        <v>-0.4366389554</v>
      </c>
      <c r="Q201" s="2">
        <f t="shared" si="11"/>
        <v>-0.3159910159</v>
      </c>
      <c r="R201" s="2">
        <f t="shared" si="12"/>
        <v>0.05392961147</v>
      </c>
      <c r="S201" s="1">
        <f t="shared" si="13"/>
        <v>101</v>
      </c>
      <c r="T201" s="1">
        <f t="shared" si="14"/>
        <v>101</v>
      </c>
      <c r="U201" s="2"/>
      <c r="V201" s="2"/>
      <c r="W201" s="19"/>
    </row>
    <row r="202">
      <c r="A202" s="1" t="s">
        <v>214</v>
      </c>
      <c r="B202" s="15" t="s">
        <v>217</v>
      </c>
      <c r="C202" s="12">
        <v>52.0</v>
      </c>
      <c r="D202" s="13">
        <v>47.0</v>
      </c>
      <c r="E202" s="5">
        <v>17.0</v>
      </c>
      <c r="F202" s="6">
        <v>25.0</v>
      </c>
      <c r="G202" s="8">
        <f t="shared" si="1"/>
        <v>0.6753246753</v>
      </c>
      <c r="H202" s="84">
        <f t="shared" si="2"/>
        <v>0.6867086448</v>
      </c>
      <c r="I202" s="8">
        <f t="shared" si="3"/>
        <v>0.4893617021</v>
      </c>
      <c r="J202" s="83">
        <f t="shared" si="4"/>
        <v>0.7021276596</v>
      </c>
      <c r="K202" s="2">
        <f t="shared" si="5"/>
        <v>-0.05787711243</v>
      </c>
      <c r="L202" s="2">
        <f t="shared" si="6"/>
        <v>-0.2547824842</v>
      </c>
      <c r="M202" s="2">
        <f t="shared" si="7"/>
        <v>0.2465597341</v>
      </c>
      <c r="N202" s="2">
        <f t="shared" si="8"/>
        <v>1.366606512</v>
      </c>
      <c r="O202" s="2">
        <f t="shared" si="9"/>
        <v>0.1164850093</v>
      </c>
      <c r="P202" s="2">
        <f t="shared" si="10"/>
        <v>-0.4352485289</v>
      </c>
      <c r="Q202" s="2">
        <f t="shared" si="11"/>
        <v>-0.368684474</v>
      </c>
      <c r="R202" s="2">
        <f t="shared" si="12"/>
        <v>0.07364998906</v>
      </c>
      <c r="S202" s="1">
        <f t="shared" si="13"/>
        <v>52</v>
      </c>
      <c r="T202" s="1">
        <f t="shared" si="14"/>
        <v>52</v>
      </c>
      <c r="U202" s="2"/>
      <c r="V202" s="2"/>
      <c r="W202" s="19"/>
    </row>
    <row r="203">
      <c r="A203" s="1" t="s">
        <v>214</v>
      </c>
      <c r="B203" s="15" t="s">
        <v>218</v>
      </c>
      <c r="C203" s="12">
        <v>77.0</v>
      </c>
      <c r="D203" s="13">
        <v>64.0</v>
      </c>
      <c r="E203" s="5">
        <v>29.0</v>
      </c>
      <c r="F203" s="6">
        <v>49.0</v>
      </c>
      <c r="G203" s="8">
        <f t="shared" si="1"/>
        <v>0.6111111111</v>
      </c>
      <c r="H203" s="84">
        <f t="shared" si="2"/>
        <v>0.6236405335</v>
      </c>
      <c r="I203" s="8">
        <f t="shared" si="3"/>
        <v>0.4840182648</v>
      </c>
      <c r="J203" s="83">
        <f t="shared" si="4"/>
        <v>0.6438356164</v>
      </c>
      <c r="K203" s="2">
        <f t="shared" si="5"/>
        <v>-0.05787711243</v>
      </c>
      <c r="L203" s="2">
        <f t="shared" si="6"/>
        <v>-0.2336299326</v>
      </c>
      <c r="M203" s="2">
        <f t="shared" si="7"/>
        <v>0.2073194198</v>
      </c>
      <c r="N203" s="2">
        <f t="shared" si="8"/>
        <v>1.239464733</v>
      </c>
      <c r="O203" s="2">
        <f t="shared" si="9"/>
        <v>0.0898145682</v>
      </c>
      <c r="P203" s="2">
        <f t="shared" si="10"/>
        <v>-0.3619819506</v>
      </c>
      <c r="Q203" s="2">
        <f t="shared" si="11"/>
        <v>-0.330732832</v>
      </c>
      <c r="R203" s="2">
        <f t="shared" si="12"/>
        <v>0.07126364037</v>
      </c>
      <c r="S203" s="1">
        <f t="shared" si="13"/>
        <v>77</v>
      </c>
      <c r="T203" s="1">
        <f t="shared" si="14"/>
        <v>78</v>
      </c>
      <c r="U203" s="2"/>
      <c r="V203" s="2"/>
      <c r="W203" s="19"/>
    </row>
    <row r="204">
      <c r="A204" s="1" t="s">
        <v>214</v>
      </c>
      <c r="B204" s="15" t="s">
        <v>219</v>
      </c>
      <c r="C204" s="12">
        <v>82.0</v>
      </c>
      <c r="D204" s="13">
        <v>83.0</v>
      </c>
      <c r="E204" s="5">
        <v>32.0</v>
      </c>
      <c r="F204" s="6">
        <v>25.0</v>
      </c>
      <c r="G204" s="8">
        <f t="shared" si="1"/>
        <v>0.7663551402</v>
      </c>
      <c r="H204" s="84">
        <f t="shared" si="2"/>
        <v>0.7484696669</v>
      </c>
      <c r="I204" s="8">
        <f t="shared" si="3"/>
        <v>0.5135135135</v>
      </c>
      <c r="J204" s="83">
        <f t="shared" si="4"/>
        <v>0.7432432432</v>
      </c>
      <c r="K204" s="2">
        <f t="shared" si="5"/>
        <v>-0.05787711243</v>
      </c>
      <c r="L204" s="2">
        <f t="shared" si="6"/>
        <v>-0.2697021793</v>
      </c>
      <c r="M204" s="2">
        <f t="shared" si="7"/>
        <v>0.2762815785</v>
      </c>
      <c r="N204" s="2">
        <f t="shared" si="8"/>
        <v>1.518029714</v>
      </c>
      <c r="O204" s="2">
        <f t="shared" si="9"/>
        <v>0.1381703005</v>
      </c>
      <c r="P204" s="2">
        <f t="shared" si="10"/>
        <v>-0.5117866892</v>
      </c>
      <c r="Q204" s="2">
        <f t="shared" si="11"/>
        <v>-0.4297476738</v>
      </c>
      <c r="R204" s="2">
        <f t="shared" si="12"/>
        <v>0.08510172889</v>
      </c>
      <c r="S204" s="1">
        <f t="shared" si="13"/>
        <v>82</v>
      </c>
      <c r="T204" s="1">
        <f t="shared" si="14"/>
        <v>81</v>
      </c>
      <c r="U204" s="2"/>
      <c r="V204" s="2"/>
      <c r="W204" s="19"/>
    </row>
    <row r="205">
      <c r="A205" s="1" t="s">
        <v>214</v>
      </c>
      <c r="B205" s="15" t="s">
        <v>220</v>
      </c>
      <c r="C205" s="12">
        <v>36.0</v>
      </c>
      <c r="D205" s="13">
        <v>42.0</v>
      </c>
      <c r="E205" s="5">
        <v>17.0</v>
      </c>
      <c r="F205" s="6">
        <v>27.0</v>
      </c>
      <c r="G205" s="8">
        <f t="shared" si="1"/>
        <v>0.5714285714</v>
      </c>
      <c r="H205" s="84">
        <f t="shared" si="2"/>
        <v>0.5737945307</v>
      </c>
      <c r="I205" s="8">
        <f t="shared" si="3"/>
        <v>0.4344262295</v>
      </c>
      <c r="J205" s="83">
        <f t="shared" si="4"/>
        <v>0.6393442623</v>
      </c>
      <c r="K205" s="2">
        <f t="shared" si="5"/>
        <v>-0.05787711243</v>
      </c>
      <c r="L205" s="2">
        <f t="shared" si="6"/>
        <v>-0.2320001459</v>
      </c>
      <c r="M205" s="2">
        <f t="shared" si="7"/>
        <v>0.2044370159</v>
      </c>
      <c r="N205" s="2">
        <f t="shared" si="8"/>
        <v>1.104709876</v>
      </c>
      <c r="O205" s="2">
        <f t="shared" si="9"/>
        <v>0.08794802858</v>
      </c>
      <c r="P205" s="2">
        <f t="shared" si="10"/>
        <v>-0.320376574</v>
      </c>
      <c r="Q205" s="2">
        <f t="shared" si="11"/>
        <v>-0.2645730847</v>
      </c>
      <c r="R205" s="2">
        <f t="shared" si="12"/>
        <v>0.05152652678</v>
      </c>
      <c r="S205" s="1">
        <f t="shared" si="13"/>
        <v>36</v>
      </c>
      <c r="T205" s="1">
        <f t="shared" si="14"/>
        <v>36</v>
      </c>
      <c r="U205" s="2"/>
      <c r="V205" s="2"/>
      <c r="W205" s="19"/>
    </row>
    <row r="206">
      <c r="A206" s="1" t="s">
        <v>214</v>
      </c>
      <c r="B206" s="15" t="s">
        <v>221</v>
      </c>
      <c r="C206" s="12">
        <v>95.0</v>
      </c>
      <c r="D206" s="13">
        <v>77.0</v>
      </c>
      <c r="E206" s="5">
        <v>26.0</v>
      </c>
      <c r="F206" s="6">
        <v>21.0</v>
      </c>
      <c r="G206" s="8">
        <f t="shared" si="1"/>
        <v>0.8189655172</v>
      </c>
      <c r="H206" s="84">
        <f t="shared" si="2"/>
        <v>0.8200103954</v>
      </c>
      <c r="I206" s="8">
        <f t="shared" si="3"/>
        <v>0.5525114155</v>
      </c>
      <c r="J206" s="83">
        <f t="shared" si="4"/>
        <v>0.7853881279</v>
      </c>
      <c r="K206" s="2">
        <f t="shared" si="5"/>
        <v>-0.05787711243</v>
      </c>
      <c r="L206" s="2">
        <f t="shared" si="6"/>
        <v>-0.2849953788</v>
      </c>
      <c r="M206" s="2">
        <f t="shared" si="7"/>
        <v>0.3085024754</v>
      </c>
      <c r="N206" s="2">
        <f t="shared" si="8"/>
        <v>1.725929347</v>
      </c>
      <c r="O206" s="2">
        <f t="shared" si="9"/>
        <v>0.1630327255</v>
      </c>
      <c r="P206" s="2">
        <f t="shared" si="10"/>
        <v>-0.614872528</v>
      </c>
      <c r="Q206" s="2">
        <f t="shared" si="11"/>
        <v>-0.5257092928</v>
      </c>
      <c r="R206" s="2">
        <f t="shared" si="12"/>
        <v>0.1060001595</v>
      </c>
      <c r="S206" s="1">
        <f t="shared" si="13"/>
        <v>95</v>
      </c>
      <c r="T206" s="1">
        <f t="shared" si="14"/>
        <v>95</v>
      </c>
      <c r="U206" s="2"/>
      <c r="V206" s="2"/>
      <c r="W206" s="19"/>
    </row>
    <row r="207">
      <c r="A207" s="1" t="s">
        <v>214</v>
      </c>
      <c r="B207" s="15" t="s">
        <v>222</v>
      </c>
      <c r="C207" s="12">
        <v>22.0</v>
      </c>
      <c r="D207" s="13">
        <v>19.0</v>
      </c>
      <c r="E207" s="5">
        <v>19.0</v>
      </c>
      <c r="F207" s="6">
        <v>28.0</v>
      </c>
      <c r="G207" s="8">
        <f t="shared" si="1"/>
        <v>0.44</v>
      </c>
      <c r="H207" s="84">
        <f t="shared" si="2"/>
        <v>0.4383699027</v>
      </c>
      <c r="I207" s="8">
        <f t="shared" si="3"/>
        <v>0.4659090909</v>
      </c>
      <c r="J207" s="83">
        <f t="shared" si="4"/>
        <v>0.4659090909</v>
      </c>
      <c r="K207" s="2">
        <f t="shared" si="5"/>
        <v>-0.05787711243</v>
      </c>
      <c r="L207" s="2">
        <f t="shared" si="6"/>
        <v>-0.1690653744</v>
      </c>
      <c r="M207" s="2">
        <f t="shared" si="7"/>
        <v>0.1085656303</v>
      </c>
      <c r="N207" s="2">
        <f t="shared" si="8"/>
        <v>0.863375648</v>
      </c>
      <c r="O207" s="2">
        <f t="shared" si="9"/>
        <v>0.03403496799</v>
      </c>
      <c r="P207" s="2">
        <f t="shared" si="10"/>
        <v>-0.1824646438</v>
      </c>
      <c r="Q207" s="2">
        <f t="shared" si="11"/>
        <v>-0.2217595669</v>
      </c>
      <c r="R207" s="2">
        <f t="shared" si="12"/>
        <v>0.06356035382</v>
      </c>
      <c r="S207" s="1">
        <f t="shared" si="13"/>
        <v>22</v>
      </c>
      <c r="T207" s="1">
        <f t="shared" si="14"/>
        <v>22</v>
      </c>
      <c r="U207" s="2"/>
      <c r="V207" s="2"/>
      <c r="W207" s="19"/>
    </row>
    <row r="208">
      <c r="A208" s="1" t="s">
        <v>214</v>
      </c>
      <c r="B208" s="15" t="s">
        <v>223</v>
      </c>
      <c r="C208" s="12">
        <v>39.0</v>
      </c>
      <c r="D208" s="13">
        <v>30.0</v>
      </c>
      <c r="E208" s="5">
        <v>29.0</v>
      </c>
      <c r="F208" s="6">
        <v>28.0</v>
      </c>
      <c r="G208" s="8">
        <f t="shared" si="1"/>
        <v>0.5820895522</v>
      </c>
      <c r="H208" s="84">
        <f t="shared" si="2"/>
        <v>0.5811992777</v>
      </c>
      <c r="I208" s="8">
        <f t="shared" si="3"/>
        <v>0.5396825397</v>
      </c>
      <c r="J208" s="83">
        <f t="shared" si="4"/>
        <v>0.5476190476</v>
      </c>
      <c r="K208" s="2">
        <f t="shared" si="5"/>
        <v>-0.05787711243</v>
      </c>
      <c r="L208" s="2">
        <f t="shared" si="6"/>
        <v>-0.1987156316</v>
      </c>
      <c r="M208" s="2">
        <f t="shared" si="7"/>
        <v>0.149984742</v>
      </c>
      <c r="N208" s="2">
        <f t="shared" si="8"/>
        <v>1.17547755</v>
      </c>
      <c r="O208" s="2">
        <f t="shared" si="9"/>
        <v>0.05526592327</v>
      </c>
      <c r="P208" s="2">
        <f t="shared" si="10"/>
        <v>-0.2919917822</v>
      </c>
      <c r="Q208" s="2">
        <f t="shared" si="11"/>
        <v>-0.3497309695</v>
      </c>
      <c r="R208" s="2">
        <f t="shared" si="12"/>
        <v>0.09878655835</v>
      </c>
      <c r="S208" s="1">
        <f t="shared" si="13"/>
        <v>39</v>
      </c>
      <c r="T208" s="1">
        <f t="shared" si="14"/>
        <v>39</v>
      </c>
      <c r="U208" s="2"/>
      <c r="V208" s="2"/>
      <c r="W208" s="19"/>
    </row>
    <row r="209">
      <c r="A209" s="1" t="s">
        <v>214</v>
      </c>
      <c r="B209" s="15" t="s">
        <v>224</v>
      </c>
      <c r="C209" s="12">
        <v>80.0</v>
      </c>
      <c r="D209" s="13">
        <v>76.0</v>
      </c>
      <c r="E209" s="5">
        <v>36.0</v>
      </c>
      <c r="F209" s="6">
        <v>49.0</v>
      </c>
      <c r="G209" s="8">
        <f t="shared" si="1"/>
        <v>0.6201550388</v>
      </c>
      <c r="H209" s="84">
        <f t="shared" si="2"/>
        <v>0.6246763859</v>
      </c>
      <c r="I209" s="8">
        <f t="shared" si="3"/>
        <v>0.4813278008</v>
      </c>
      <c r="J209" s="83">
        <f t="shared" si="4"/>
        <v>0.6473029046</v>
      </c>
      <c r="K209" s="2">
        <f t="shared" si="5"/>
        <v>-0.05787711243</v>
      </c>
      <c r="L209" s="2">
        <f t="shared" si="6"/>
        <v>-0.2348881145</v>
      </c>
      <c r="M209" s="2">
        <f t="shared" si="7"/>
        <v>0.2095584129</v>
      </c>
      <c r="N209" s="2">
        <f t="shared" si="8"/>
        <v>1.239212907</v>
      </c>
      <c r="O209" s="2">
        <f t="shared" si="9"/>
        <v>0.09127344867</v>
      </c>
      <c r="P209" s="2">
        <f t="shared" si="10"/>
        <v>-0.3638574137</v>
      </c>
      <c r="Q209" s="2">
        <f t="shared" si="11"/>
        <v>-0.328827598</v>
      </c>
      <c r="R209" s="2">
        <f t="shared" si="12"/>
        <v>0.0700818556</v>
      </c>
      <c r="S209" s="1">
        <f t="shared" si="13"/>
        <v>80</v>
      </c>
      <c r="T209" s="1">
        <f t="shared" si="14"/>
        <v>80</v>
      </c>
      <c r="U209" s="2"/>
      <c r="V209" s="2"/>
      <c r="W209" s="19"/>
    </row>
    <row r="210">
      <c r="A210" s="1" t="s">
        <v>214</v>
      </c>
      <c r="B210" s="15" t="s">
        <v>225</v>
      </c>
      <c r="C210" s="12">
        <v>24.0</v>
      </c>
      <c r="D210" s="13">
        <v>38.0</v>
      </c>
      <c r="E210" s="5">
        <v>18.0</v>
      </c>
      <c r="F210" s="6">
        <v>20.0</v>
      </c>
      <c r="G210" s="8">
        <f t="shared" si="1"/>
        <v>0.5454545455</v>
      </c>
      <c r="H210" s="84">
        <f t="shared" si="2"/>
        <v>0.5407828566</v>
      </c>
      <c r="I210" s="8">
        <f t="shared" si="3"/>
        <v>0.42</v>
      </c>
      <c r="J210" s="83">
        <f t="shared" si="4"/>
        <v>0.62</v>
      </c>
      <c r="K210" s="2">
        <f t="shared" si="5"/>
        <v>-0.05787711243</v>
      </c>
      <c r="L210" s="2">
        <f t="shared" si="6"/>
        <v>-0.2249806543</v>
      </c>
      <c r="M210" s="2">
        <f t="shared" si="7"/>
        <v>0.1922531074</v>
      </c>
      <c r="N210" s="2">
        <f t="shared" si="8"/>
        <v>1.035710563</v>
      </c>
      <c r="O210" s="2">
        <f t="shared" si="9"/>
        <v>0.08020415384</v>
      </c>
      <c r="P210" s="2">
        <f t="shared" si="10"/>
        <v>-0.2912781042</v>
      </c>
      <c r="Q210" s="2">
        <f t="shared" si="11"/>
        <v>-0.2398109896</v>
      </c>
      <c r="R210" s="2">
        <f t="shared" si="12"/>
        <v>0.04656189248</v>
      </c>
      <c r="S210" s="1">
        <f t="shared" si="13"/>
        <v>24</v>
      </c>
      <c r="T210" s="1">
        <f t="shared" si="14"/>
        <v>24</v>
      </c>
      <c r="U210" s="2"/>
      <c r="V210" s="2"/>
      <c r="W210" s="19"/>
    </row>
    <row r="211">
      <c r="A211" s="1" t="s">
        <v>214</v>
      </c>
      <c r="B211" s="15" t="s">
        <v>226</v>
      </c>
      <c r="C211" s="12">
        <v>62.0</v>
      </c>
      <c r="D211" s="13">
        <v>84.0</v>
      </c>
      <c r="E211" s="5">
        <v>46.0</v>
      </c>
      <c r="F211" s="6">
        <v>49.0</v>
      </c>
      <c r="G211" s="8">
        <f t="shared" si="1"/>
        <v>0.5585585586</v>
      </c>
      <c r="H211" s="84">
        <f t="shared" si="2"/>
        <v>0.5535284349</v>
      </c>
      <c r="I211" s="8">
        <f t="shared" si="3"/>
        <v>0.4481327801</v>
      </c>
      <c r="J211" s="83">
        <f t="shared" si="4"/>
        <v>0.6058091286</v>
      </c>
      <c r="K211" s="2">
        <f t="shared" si="5"/>
        <v>-0.05787711243</v>
      </c>
      <c r="L211" s="2">
        <f t="shared" si="6"/>
        <v>-0.2198311841</v>
      </c>
      <c r="M211" s="2">
        <f t="shared" si="7"/>
        <v>0.1835530543</v>
      </c>
      <c r="N211" s="2">
        <f t="shared" si="8"/>
        <v>1.079791618</v>
      </c>
      <c r="O211" s="2">
        <f t="shared" si="9"/>
        <v>0.07482198617</v>
      </c>
      <c r="P211" s="2">
        <f t="shared" si="10"/>
        <v>-0.2967245701</v>
      </c>
      <c r="Q211" s="2">
        <f t="shared" si="11"/>
        <v>-0.2667645093</v>
      </c>
      <c r="R211" s="2">
        <f t="shared" si="12"/>
        <v>0.05655915223</v>
      </c>
      <c r="S211" s="1">
        <f t="shared" si="13"/>
        <v>62</v>
      </c>
      <c r="T211" s="1">
        <f t="shared" si="14"/>
        <v>62</v>
      </c>
      <c r="U211" s="2"/>
      <c r="V211" s="2"/>
      <c r="W211" s="19"/>
    </row>
    <row r="212">
      <c r="A212" s="1" t="s">
        <v>214</v>
      </c>
      <c r="B212" s="15" t="s">
        <v>227</v>
      </c>
      <c r="C212" s="12">
        <v>159.0</v>
      </c>
      <c r="D212" s="13">
        <v>175.0</v>
      </c>
      <c r="E212" s="5">
        <v>141.0</v>
      </c>
      <c r="F212" s="6">
        <v>257.0</v>
      </c>
      <c r="G212" s="8">
        <f t="shared" si="1"/>
        <v>0.3822115385</v>
      </c>
      <c r="H212" s="84">
        <f t="shared" si="2"/>
        <v>0.3776954034</v>
      </c>
      <c r="I212" s="8">
        <f t="shared" si="3"/>
        <v>0.4098360656</v>
      </c>
      <c r="J212" s="83">
        <f t="shared" si="4"/>
        <v>0.456284153</v>
      </c>
      <c r="K212" s="2">
        <f t="shared" si="5"/>
        <v>-0.05787711243</v>
      </c>
      <c r="L212" s="2">
        <f t="shared" si="6"/>
        <v>-0.1655727537</v>
      </c>
      <c r="M212" s="2">
        <f t="shared" si="7"/>
        <v>0.1041263777</v>
      </c>
      <c r="N212" s="2">
        <f t="shared" si="8"/>
        <v>0.7437774124</v>
      </c>
      <c r="O212" s="2">
        <f t="shared" si="9"/>
        <v>0.03196891892</v>
      </c>
      <c r="P212" s="2">
        <f t="shared" si="10"/>
        <v>-0.1539416422</v>
      </c>
      <c r="Q212" s="2">
        <f t="shared" si="11"/>
        <v>-0.1680484627</v>
      </c>
      <c r="R212" s="2">
        <f t="shared" si="12"/>
        <v>0.04326266547</v>
      </c>
      <c r="S212" s="1">
        <f t="shared" si="13"/>
        <v>159</v>
      </c>
      <c r="T212" s="1">
        <f t="shared" si="14"/>
        <v>158</v>
      </c>
      <c r="U212" s="2"/>
      <c r="V212" s="2"/>
      <c r="W212" s="19"/>
    </row>
    <row r="213">
      <c r="A213" s="1" t="s">
        <v>214</v>
      </c>
      <c r="B213" s="15" t="s">
        <v>228</v>
      </c>
      <c r="C213" s="12">
        <v>85.0</v>
      </c>
      <c r="D213" s="13">
        <v>115.0</v>
      </c>
      <c r="E213" s="5">
        <v>58.0</v>
      </c>
      <c r="F213" s="6">
        <v>112.0</v>
      </c>
      <c r="G213" s="8">
        <f t="shared" si="1"/>
        <v>0.4314720812</v>
      </c>
      <c r="H213" s="84">
        <f t="shared" si="2"/>
        <v>0.4316847917</v>
      </c>
      <c r="I213" s="8">
        <f t="shared" si="3"/>
        <v>0.3864864865</v>
      </c>
      <c r="J213" s="83">
        <f t="shared" si="4"/>
        <v>0.5405405405</v>
      </c>
      <c r="K213" s="2">
        <f t="shared" si="5"/>
        <v>-0.05787711243</v>
      </c>
      <c r="L213" s="2">
        <f t="shared" si="6"/>
        <v>-0.1961470395</v>
      </c>
      <c r="M213" s="2">
        <f t="shared" si="7"/>
        <v>0.1461324051</v>
      </c>
      <c r="N213" s="2">
        <f t="shared" si="8"/>
        <v>0.8309215275</v>
      </c>
      <c r="O213" s="2">
        <f t="shared" si="9"/>
        <v>0.05315040861</v>
      </c>
      <c r="P213" s="2">
        <f t="shared" si="10"/>
        <v>-0.2037351796</v>
      </c>
      <c r="Q213" s="2">
        <f t="shared" si="11"/>
        <v>-0.1770417563</v>
      </c>
      <c r="R213" s="2">
        <f t="shared" si="12"/>
        <v>0.03628153832</v>
      </c>
      <c r="S213" s="1">
        <f t="shared" si="13"/>
        <v>85</v>
      </c>
      <c r="T213" s="1">
        <f t="shared" si="14"/>
        <v>85</v>
      </c>
      <c r="U213" s="2"/>
      <c r="V213" s="2"/>
      <c r="W213" s="19"/>
    </row>
    <row r="214">
      <c r="A214" s="1" t="s">
        <v>214</v>
      </c>
      <c r="B214" s="15" t="s">
        <v>229</v>
      </c>
      <c r="C214" s="12">
        <v>56.0</v>
      </c>
      <c r="D214" s="13">
        <v>63.0</v>
      </c>
      <c r="E214" s="5">
        <v>15.0</v>
      </c>
      <c r="F214" s="6">
        <v>24.0</v>
      </c>
      <c r="G214" s="8">
        <f t="shared" si="1"/>
        <v>0.7</v>
      </c>
      <c r="H214" s="84">
        <f t="shared" si="2"/>
        <v>0.7060941872</v>
      </c>
      <c r="I214" s="8">
        <f t="shared" si="3"/>
        <v>0.4493670886</v>
      </c>
      <c r="J214" s="83">
        <f t="shared" si="4"/>
        <v>0.753164557</v>
      </c>
      <c r="K214" s="2">
        <f t="shared" si="5"/>
        <v>-0.05787711243</v>
      </c>
      <c r="L214" s="2">
        <f t="shared" si="6"/>
        <v>-0.2733023464</v>
      </c>
      <c r="M214" s="2">
        <f t="shared" si="7"/>
        <v>0.2837067952</v>
      </c>
      <c r="N214" s="2">
        <f t="shared" si="8"/>
        <v>1.346134832</v>
      </c>
      <c r="O214" s="2">
        <f t="shared" si="9"/>
        <v>0.1437776617</v>
      </c>
      <c r="P214" s="2">
        <f t="shared" si="10"/>
        <v>-0.4598923449</v>
      </c>
      <c r="Q214" s="2">
        <f t="shared" si="11"/>
        <v>-0.3334810874</v>
      </c>
      <c r="R214" s="2">
        <f t="shared" si="12"/>
        <v>0.05702778948</v>
      </c>
      <c r="S214" s="1">
        <f t="shared" si="13"/>
        <v>56</v>
      </c>
      <c r="T214" s="1">
        <f t="shared" si="14"/>
        <v>56</v>
      </c>
      <c r="U214" s="2"/>
      <c r="V214" s="2"/>
      <c r="W214" s="19"/>
    </row>
    <row r="215">
      <c r="A215" s="1" t="s">
        <v>214</v>
      </c>
      <c r="B215" s="15" t="s">
        <v>230</v>
      </c>
      <c r="C215" s="12">
        <v>110.0</v>
      </c>
      <c r="D215" s="13">
        <v>141.0</v>
      </c>
      <c r="E215" s="5">
        <v>84.0</v>
      </c>
      <c r="F215" s="6">
        <v>157.0</v>
      </c>
      <c r="G215" s="8">
        <f t="shared" si="1"/>
        <v>0.4119850187</v>
      </c>
      <c r="H215" s="84">
        <f t="shared" si="2"/>
        <v>0.4114013513</v>
      </c>
      <c r="I215" s="8">
        <f t="shared" si="3"/>
        <v>0.3943089431</v>
      </c>
      <c r="J215" s="83">
        <f t="shared" si="4"/>
        <v>0.5101626016</v>
      </c>
      <c r="K215" s="2">
        <f t="shared" si="5"/>
        <v>-0.05787711243</v>
      </c>
      <c r="L215" s="2">
        <f t="shared" si="6"/>
        <v>-0.1851237353</v>
      </c>
      <c r="M215" s="2">
        <f t="shared" si="7"/>
        <v>0.1301688975</v>
      </c>
      <c r="N215" s="2">
        <f t="shared" si="8"/>
        <v>0.8000970547</v>
      </c>
      <c r="O215" s="2">
        <f t="shared" si="9"/>
        <v>0.04468354789</v>
      </c>
      <c r="P215" s="2">
        <f t="shared" si="10"/>
        <v>-0.1851522673</v>
      </c>
      <c r="Q215" s="2">
        <f t="shared" si="11"/>
        <v>-0.1739244682</v>
      </c>
      <c r="R215" s="2">
        <f t="shared" si="12"/>
        <v>0.03852943442</v>
      </c>
      <c r="S215" s="1">
        <f t="shared" si="13"/>
        <v>110</v>
      </c>
      <c r="T215" s="1">
        <f t="shared" si="14"/>
        <v>110</v>
      </c>
      <c r="U215" s="2"/>
      <c r="V215" s="2"/>
      <c r="W215" s="19"/>
    </row>
    <row r="216">
      <c r="A216" s="1" t="s">
        <v>214</v>
      </c>
      <c r="B216" s="15" t="s">
        <v>231</v>
      </c>
      <c r="C216" s="12">
        <v>20.0</v>
      </c>
      <c r="D216" s="13">
        <v>49.0</v>
      </c>
      <c r="E216" s="5">
        <v>22.0</v>
      </c>
      <c r="F216" s="6">
        <v>18.0</v>
      </c>
      <c r="G216" s="8">
        <f t="shared" si="1"/>
        <v>0.5263157895</v>
      </c>
      <c r="H216" s="84">
        <f t="shared" si="2"/>
        <v>0.5196512597</v>
      </c>
      <c r="I216" s="8">
        <f t="shared" si="3"/>
        <v>0.3853211009</v>
      </c>
      <c r="J216" s="83">
        <f t="shared" si="4"/>
        <v>0.6330275229</v>
      </c>
      <c r="K216" s="2">
        <f t="shared" si="5"/>
        <v>-0.05787711243</v>
      </c>
      <c r="L216" s="2">
        <f t="shared" si="6"/>
        <v>-0.2297079779</v>
      </c>
      <c r="M216" s="2">
        <f t="shared" si="7"/>
        <v>0.200417285</v>
      </c>
      <c r="N216" s="2">
        <f t="shared" si="8"/>
        <v>0.9701587636</v>
      </c>
      <c r="O216" s="2">
        <f t="shared" si="9"/>
        <v>0.08536691188</v>
      </c>
      <c r="P216" s="2">
        <f t="shared" si="10"/>
        <v>-0.2785756471</v>
      </c>
      <c r="Q216" s="2">
        <f t="shared" si="11"/>
        <v>-0.2060852876</v>
      </c>
      <c r="R216" s="2">
        <f t="shared" si="12"/>
        <v>0.03595432417</v>
      </c>
      <c r="S216" s="1">
        <f t="shared" si="13"/>
        <v>20</v>
      </c>
      <c r="T216" s="1">
        <f t="shared" si="14"/>
        <v>20</v>
      </c>
      <c r="U216" s="2"/>
      <c r="V216" s="2"/>
      <c r="W216" s="19"/>
    </row>
    <row r="217">
      <c r="A217" s="1" t="s">
        <v>214</v>
      </c>
      <c r="B217" s="15" t="s">
        <v>232</v>
      </c>
      <c r="C217" s="12">
        <v>27.0</v>
      </c>
      <c r="D217" s="13">
        <v>31.0</v>
      </c>
      <c r="E217" s="5">
        <v>11.0</v>
      </c>
      <c r="F217" s="6">
        <v>30.0</v>
      </c>
      <c r="G217" s="8">
        <f t="shared" si="1"/>
        <v>0.4736842105</v>
      </c>
      <c r="H217" s="84">
        <f t="shared" si="2"/>
        <v>0.4718661032</v>
      </c>
      <c r="I217" s="8">
        <f t="shared" si="3"/>
        <v>0.3838383838</v>
      </c>
      <c r="J217" s="83">
        <f t="shared" si="4"/>
        <v>0.5858585859</v>
      </c>
      <c r="K217" s="2">
        <f t="shared" si="5"/>
        <v>-0.05787711243</v>
      </c>
      <c r="L217" s="2">
        <f t="shared" si="6"/>
        <v>-0.2125916902</v>
      </c>
      <c r="M217" s="2">
        <f t="shared" si="7"/>
        <v>0.1716625608</v>
      </c>
      <c r="N217" s="2">
        <f t="shared" si="8"/>
        <v>0.8944140789</v>
      </c>
      <c r="O217" s="2">
        <f t="shared" si="9"/>
        <v>0.06767062533</v>
      </c>
      <c r="P217" s="2">
        <f t="shared" si="10"/>
        <v>-0.2376890473</v>
      </c>
      <c r="Q217" s="2">
        <f t="shared" si="11"/>
        <v>-0.1892641741</v>
      </c>
      <c r="R217" s="2">
        <f t="shared" si="12"/>
        <v>0.03554086213</v>
      </c>
      <c r="S217" s="1">
        <f t="shared" si="13"/>
        <v>27</v>
      </c>
      <c r="T217" s="1">
        <f t="shared" si="14"/>
        <v>27</v>
      </c>
      <c r="U217" s="2"/>
      <c r="V217" s="2"/>
      <c r="W217" s="19"/>
    </row>
    <row r="218">
      <c r="A218" s="1" t="s">
        <v>214</v>
      </c>
      <c r="B218" s="15" t="s">
        <v>233</v>
      </c>
      <c r="C218" s="12">
        <v>19.0</v>
      </c>
      <c r="D218" s="13">
        <v>34.0</v>
      </c>
      <c r="E218" s="5">
        <v>20.0</v>
      </c>
      <c r="F218" s="6">
        <v>17.0</v>
      </c>
      <c r="G218" s="8">
        <f t="shared" si="1"/>
        <v>0.5277777778</v>
      </c>
      <c r="H218" s="84">
        <f t="shared" si="2"/>
        <v>0.5231179583</v>
      </c>
      <c r="I218" s="8">
        <f t="shared" si="3"/>
        <v>0.4333333333</v>
      </c>
      <c r="J218" s="83">
        <f t="shared" si="4"/>
        <v>0.5888888889</v>
      </c>
      <c r="K218" s="2">
        <f t="shared" si="5"/>
        <v>-0.05787711243</v>
      </c>
      <c r="L218" s="2">
        <f t="shared" si="6"/>
        <v>-0.2136913024</v>
      </c>
      <c r="M218" s="2">
        <f t="shared" si="7"/>
        <v>0.1734429731</v>
      </c>
      <c r="N218" s="2">
        <f t="shared" si="8"/>
        <v>1.014969247</v>
      </c>
      <c r="O218" s="2">
        <f t="shared" si="9"/>
        <v>0.06872612747</v>
      </c>
      <c r="P218" s="2">
        <f t="shared" si="10"/>
        <v>-0.2711215183</v>
      </c>
      <c r="Q218" s="2">
        <f t="shared" si="11"/>
        <v>-0.2424690809</v>
      </c>
      <c r="R218" s="2">
        <f t="shared" si="12"/>
        <v>0.05113862483</v>
      </c>
      <c r="S218" s="1">
        <f t="shared" si="13"/>
        <v>19</v>
      </c>
      <c r="T218" s="1">
        <f t="shared" si="14"/>
        <v>19</v>
      </c>
      <c r="U218" s="2"/>
      <c r="V218" s="2"/>
      <c r="W218" s="19"/>
    </row>
    <row r="219">
      <c r="A219" s="1" t="s">
        <v>214</v>
      </c>
      <c r="B219" s="15" t="s">
        <v>234</v>
      </c>
      <c r="C219" s="12">
        <v>14.0</v>
      </c>
      <c r="D219" s="13">
        <v>23.0</v>
      </c>
      <c r="E219" s="5">
        <v>17.0</v>
      </c>
      <c r="F219" s="6">
        <v>26.0</v>
      </c>
      <c r="G219" s="8">
        <f t="shared" si="1"/>
        <v>0.35</v>
      </c>
      <c r="H219" s="84">
        <f t="shared" si="2"/>
        <v>0.3621385715</v>
      </c>
      <c r="I219" s="8">
        <f t="shared" si="3"/>
        <v>0.3875</v>
      </c>
      <c r="J219" s="83">
        <f t="shared" si="4"/>
        <v>0.4625</v>
      </c>
      <c r="K219" s="2">
        <f t="shared" si="5"/>
        <v>-0.05787711243</v>
      </c>
      <c r="L219" s="2">
        <f t="shared" si="6"/>
        <v>-0.1678283106</v>
      </c>
      <c r="M219" s="2">
        <f t="shared" si="7"/>
        <v>0.1069826776</v>
      </c>
      <c r="N219" s="2">
        <f t="shared" si="8"/>
        <v>0.7128216303</v>
      </c>
      <c r="O219" s="2">
        <f t="shared" si="9"/>
        <v>0.03329331226</v>
      </c>
      <c r="P219" s="2">
        <f t="shared" si="10"/>
        <v>-0.1495444676</v>
      </c>
      <c r="Q219" s="2">
        <f t="shared" si="11"/>
        <v>-0.1522768771</v>
      </c>
      <c r="R219" s="2">
        <f t="shared" si="12"/>
        <v>0.03656771916</v>
      </c>
      <c r="S219" s="1">
        <f t="shared" si="13"/>
        <v>14</v>
      </c>
      <c r="T219" s="1">
        <f t="shared" si="14"/>
        <v>14</v>
      </c>
      <c r="U219" s="2"/>
      <c r="V219" s="2"/>
      <c r="W219" s="19"/>
    </row>
    <row r="220">
      <c r="A220" s="1" t="s">
        <v>214</v>
      </c>
      <c r="B220" s="15" t="s">
        <v>235</v>
      </c>
      <c r="C220" s="12">
        <v>36.0</v>
      </c>
      <c r="D220" s="13">
        <v>64.0</v>
      </c>
      <c r="E220" s="5">
        <v>16.0</v>
      </c>
      <c r="F220" s="6">
        <v>28.0</v>
      </c>
      <c r="G220" s="8">
        <f t="shared" si="1"/>
        <v>0.5625</v>
      </c>
      <c r="H220" s="84">
        <f t="shared" si="2"/>
        <v>0.5582812494</v>
      </c>
      <c r="I220" s="8">
        <f t="shared" si="3"/>
        <v>0.3611111111</v>
      </c>
      <c r="J220" s="83">
        <f t="shared" si="4"/>
        <v>0.6944444444</v>
      </c>
      <c r="K220" s="2">
        <f t="shared" si="5"/>
        <v>-0.05787711243</v>
      </c>
      <c r="L220" s="2">
        <f t="shared" si="6"/>
        <v>-0.2519944604</v>
      </c>
      <c r="M220" s="2">
        <f t="shared" si="7"/>
        <v>0.2411931697</v>
      </c>
      <c r="N220" s="2">
        <f t="shared" si="8"/>
        <v>0.9974147475</v>
      </c>
      <c r="O220" s="2">
        <f t="shared" si="9"/>
        <v>0.112702699</v>
      </c>
      <c r="P220" s="2">
        <f t="shared" si="10"/>
        <v>-0.3141890444</v>
      </c>
      <c r="Q220" s="2">
        <f t="shared" si="11"/>
        <v>-0.1985628611</v>
      </c>
      <c r="R220" s="2">
        <f t="shared" si="12"/>
        <v>0.02959411159</v>
      </c>
      <c r="S220" s="1">
        <f t="shared" si="13"/>
        <v>36</v>
      </c>
      <c r="T220" s="1">
        <f t="shared" si="14"/>
        <v>36</v>
      </c>
      <c r="U220" s="2"/>
      <c r="V220" s="2"/>
      <c r="W220" s="19"/>
    </row>
    <row r="221">
      <c r="A221" s="1" t="s">
        <v>214</v>
      </c>
      <c r="B221" s="15" t="s">
        <v>236</v>
      </c>
      <c r="C221" s="12">
        <v>45.0</v>
      </c>
      <c r="D221" s="13">
        <v>52.0</v>
      </c>
      <c r="E221" s="5">
        <v>22.0</v>
      </c>
      <c r="F221" s="6">
        <v>33.0</v>
      </c>
      <c r="G221" s="8">
        <f t="shared" si="1"/>
        <v>0.5769230769</v>
      </c>
      <c r="H221" s="84">
        <f t="shared" si="2"/>
        <v>0.5785877353</v>
      </c>
      <c r="I221" s="8">
        <f t="shared" si="3"/>
        <v>0.4407894737</v>
      </c>
      <c r="J221" s="83">
        <f t="shared" si="4"/>
        <v>0.6381578947</v>
      </c>
      <c r="K221" s="2">
        <f t="shared" si="5"/>
        <v>-0.05787711243</v>
      </c>
      <c r="L221" s="2">
        <f t="shared" si="6"/>
        <v>-0.2315696463</v>
      </c>
      <c r="M221" s="2">
        <f t="shared" si="7"/>
        <v>0.203679013</v>
      </c>
      <c r="N221" s="2">
        <f t="shared" si="8"/>
        <v>1.118811153</v>
      </c>
      <c r="O221" s="2">
        <f t="shared" si="9"/>
        <v>0.08745934727</v>
      </c>
      <c r="P221" s="2">
        <f t="shared" si="10"/>
        <v>-0.3238640014</v>
      </c>
      <c r="Q221" s="2">
        <f t="shared" si="11"/>
        <v>-0.2718750704</v>
      </c>
      <c r="R221" s="2">
        <f t="shared" si="12"/>
        <v>0.05382405291</v>
      </c>
      <c r="S221" s="1">
        <f t="shared" si="13"/>
        <v>45</v>
      </c>
      <c r="T221" s="1">
        <f t="shared" si="14"/>
        <v>45</v>
      </c>
      <c r="U221" s="2"/>
      <c r="V221" s="2"/>
      <c r="W221" s="19"/>
    </row>
    <row r="222">
      <c r="A222" s="1" t="s">
        <v>214</v>
      </c>
      <c r="B222" s="15" t="s">
        <v>237</v>
      </c>
      <c r="C222" s="12">
        <v>20.0</v>
      </c>
      <c r="D222" s="13">
        <v>24.0</v>
      </c>
      <c r="E222" s="5">
        <v>17.0</v>
      </c>
      <c r="F222" s="6">
        <v>23.0</v>
      </c>
      <c r="G222" s="8">
        <f t="shared" si="1"/>
        <v>0.4651162791</v>
      </c>
      <c r="H222" s="84">
        <f t="shared" si="2"/>
        <v>0.4681468119</v>
      </c>
      <c r="I222" s="8">
        <f t="shared" si="3"/>
        <v>0.4404761905</v>
      </c>
      <c r="J222" s="83">
        <f t="shared" si="4"/>
        <v>0.5238095238</v>
      </c>
      <c r="K222" s="2">
        <f t="shared" si="5"/>
        <v>-0.05787711243</v>
      </c>
      <c r="L222" s="2">
        <f t="shared" si="6"/>
        <v>-0.1900758216</v>
      </c>
      <c r="M222" s="2">
        <f t="shared" si="7"/>
        <v>0.1372261155</v>
      </c>
      <c r="N222" s="2">
        <f t="shared" si="8"/>
        <v>0.9176841997</v>
      </c>
      <c r="O222" s="2">
        <f t="shared" si="9"/>
        <v>0.04836619963</v>
      </c>
      <c r="P222" s="2">
        <f t="shared" si="10"/>
        <v>-0.2180441247</v>
      </c>
      <c r="Q222" s="2">
        <f t="shared" si="11"/>
        <v>-0.2228420153</v>
      </c>
      <c r="R222" s="2">
        <f t="shared" si="12"/>
        <v>0.05370937102</v>
      </c>
      <c r="S222" s="1">
        <f t="shared" si="13"/>
        <v>20</v>
      </c>
      <c r="T222" s="1">
        <f t="shared" si="14"/>
        <v>20</v>
      </c>
      <c r="U222" s="2"/>
      <c r="V222" s="2"/>
      <c r="W222" s="19"/>
    </row>
    <row r="223">
      <c r="A223" s="1" t="s">
        <v>214</v>
      </c>
      <c r="B223" s="15" t="s">
        <v>238</v>
      </c>
      <c r="C223" s="12">
        <v>19.0</v>
      </c>
      <c r="D223" s="13">
        <v>20.0</v>
      </c>
      <c r="E223" s="5">
        <v>22.0</v>
      </c>
      <c r="F223" s="6">
        <v>33.0</v>
      </c>
      <c r="G223" s="8">
        <f t="shared" si="1"/>
        <v>0.3653846154</v>
      </c>
      <c r="H223" s="84">
        <f t="shared" si="2"/>
        <v>0.3650794384</v>
      </c>
      <c r="I223" s="8">
        <f t="shared" si="3"/>
        <v>0.4361702128</v>
      </c>
      <c r="J223" s="83">
        <f t="shared" si="4"/>
        <v>0.414893617</v>
      </c>
      <c r="K223" s="2">
        <f t="shared" si="5"/>
        <v>-0.05787711243</v>
      </c>
      <c r="L223" s="2">
        <f t="shared" si="6"/>
        <v>-0.1505532861</v>
      </c>
      <c r="M223" s="2">
        <f t="shared" si="7"/>
        <v>0.08609213855</v>
      </c>
      <c r="N223" s="2">
        <f t="shared" si="8"/>
        <v>0.7197641017</v>
      </c>
      <c r="O223" s="2">
        <f t="shared" si="9"/>
        <v>0.02403433184</v>
      </c>
      <c r="P223" s="2">
        <f t="shared" si="10"/>
        <v>-0.1354580065</v>
      </c>
      <c r="Q223" s="2">
        <f t="shared" si="11"/>
        <v>-0.1730723022</v>
      </c>
      <c r="R223" s="2">
        <f t="shared" si="12"/>
        <v>0.0521495736</v>
      </c>
      <c r="S223" s="1">
        <f t="shared" si="13"/>
        <v>19</v>
      </c>
      <c r="T223" s="1">
        <f t="shared" si="14"/>
        <v>19</v>
      </c>
      <c r="U223" s="2"/>
      <c r="V223" s="2"/>
      <c r="W223" s="19"/>
    </row>
    <row r="224">
      <c r="A224" s="1" t="s">
        <v>214</v>
      </c>
      <c r="B224" s="15" t="s">
        <v>239</v>
      </c>
      <c r="C224" s="12">
        <v>58.0</v>
      </c>
      <c r="D224" s="13">
        <v>123.0</v>
      </c>
      <c r="E224" s="5">
        <v>94.0</v>
      </c>
      <c r="F224" s="6">
        <v>220.0</v>
      </c>
      <c r="G224" s="8">
        <f t="shared" si="1"/>
        <v>0.2086330935</v>
      </c>
      <c r="H224" s="84">
        <f t="shared" si="2"/>
        <v>0.207872875</v>
      </c>
      <c r="I224" s="8">
        <f t="shared" si="3"/>
        <v>0.3070707071</v>
      </c>
      <c r="J224" s="83">
        <f t="shared" si="4"/>
        <v>0.3656565657</v>
      </c>
      <c r="K224" s="2">
        <f t="shared" si="5"/>
        <v>-0.05787711243</v>
      </c>
      <c r="L224" s="2">
        <f t="shared" si="6"/>
        <v>-0.1326865377</v>
      </c>
      <c r="M224" s="2">
        <f t="shared" si="7"/>
        <v>0.06687083419</v>
      </c>
      <c r="N224" s="2">
        <f t="shared" si="8"/>
        <v>0.4465902022</v>
      </c>
      <c r="O224" s="2">
        <f t="shared" si="9"/>
        <v>0.01645287964</v>
      </c>
      <c r="P224" s="2">
        <f t="shared" si="10"/>
        <v>-0.07407306424</v>
      </c>
      <c r="Q224" s="2">
        <f t="shared" si="11"/>
        <v>-0.07560124803</v>
      </c>
      <c r="R224" s="2">
        <f t="shared" si="12"/>
        <v>0.01819692141</v>
      </c>
      <c r="S224" s="1">
        <f t="shared" si="13"/>
        <v>58</v>
      </c>
      <c r="T224" s="1">
        <f t="shared" si="14"/>
        <v>58</v>
      </c>
      <c r="U224" s="2"/>
      <c r="V224" s="2"/>
      <c r="W224" s="19"/>
    </row>
    <row r="225">
      <c r="A225" s="1" t="s">
        <v>214</v>
      </c>
      <c r="B225" s="15" t="s">
        <v>240</v>
      </c>
      <c r="C225" s="12">
        <v>31.0</v>
      </c>
      <c r="D225" s="13">
        <v>26.0</v>
      </c>
      <c r="E225" s="5">
        <v>18.0</v>
      </c>
      <c r="F225" s="6">
        <v>36.0</v>
      </c>
      <c r="G225" s="8">
        <f t="shared" si="1"/>
        <v>0.4626865672</v>
      </c>
      <c r="H225" s="84">
        <f t="shared" si="2"/>
        <v>0.4594822434</v>
      </c>
      <c r="I225" s="8">
        <f t="shared" si="3"/>
        <v>0.4414414414</v>
      </c>
      <c r="J225" s="83">
        <f t="shared" si="4"/>
        <v>0.5135135135</v>
      </c>
      <c r="K225" s="2">
        <f t="shared" si="5"/>
        <v>-0.05787711243</v>
      </c>
      <c r="L225" s="2">
        <f t="shared" si="6"/>
        <v>-0.1863396875</v>
      </c>
      <c r="M225" s="2">
        <f t="shared" si="7"/>
        <v>0.1318844956</v>
      </c>
      <c r="N225" s="2">
        <f t="shared" si="8"/>
        <v>0.9016176482</v>
      </c>
      <c r="O225" s="2">
        <f t="shared" si="9"/>
        <v>0.04556983158</v>
      </c>
      <c r="P225" s="2">
        <f t="shared" si="10"/>
        <v>-0.2100158271</v>
      </c>
      <c r="Q225" s="2">
        <f t="shared" si="11"/>
        <v>-0.2194203434</v>
      </c>
      <c r="R225" s="2">
        <f t="shared" si="12"/>
        <v>0.05406323836</v>
      </c>
      <c r="S225" s="1">
        <f t="shared" si="13"/>
        <v>31</v>
      </c>
      <c r="T225" s="1">
        <f t="shared" si="14"/>
        <v>31</v>
      </c>
      <c r="U225" s="2"/>
      <c r="V225" s="2"/>
      <c r="W225" s="19"/>
    </row>
    <row r="226">
      <c r="A226" s="1" t="s">
        <v>214</v>
      </c>
      <c r="B226" s="15" t="s">
        <v>241</v>
      </c>
      <c r="C226" s="12">
        <v>101.0</v>
      </c>
      <c r="D226" s="13">
        <v>112.0</v>
      </c>
      <c r="E226" s="5">
        <v>134.0</v>
      </c>
      <c r="F226" s="6">
        <v>178.0</v>
      </c>
      <c r="G226" s="8">
        <f t="shared" si="1"/>
        <v>0.3620071685</v>
      </c>
      <c r="H226" s="84">
        <f t="shared" si="2"/>
        <v>0.3672037622</v>
      </c>
      <c r="I226" s="8">
        <f t="shared" si="3"/>
        <v>0.4476190476</v>
      </c>
      <c r="J226" s="83">
        <f t="shared" si="4"/>
        <v>0.4057142857</v>
      </c>
      <c r="K226" s="2">
        <f t="shared" si="5"/>
        <v>-0.05787711243</v>
      </c>
      <c r="L226" s="2">
        <f t="shared" si="6"/>
        <v>-0.1472223636</v>
      </c>
      <c r="M226" s="2">
        <f t="shared" si="7"/>
        <v>0.08232478196</v>
      </c>
      <c r="N226" s="2">
        <f t="shared" si="8"/>
        <v>0.7223144195</v>
      </c>
      <c r="O226" s="2">
        <f t="shared" si="9"/>
        <v>0.02247411987</v>
      </c>
      <c r="P226" s="2">
        <f t="shared" si="10"/>
        <v>-0.1329304053</v>
      </c>
      <c r="Q226" s="2">
        <f t="shared" si="11"/>
        <v>-0.1782445373</v>
      </c>
      <c r="R226" s="2">
        <f t="shared" si="12"/>
        <v>0.05636485953</v>
      </c>
      <c r="S226" s="1">
        <f t="shared" si="13"/>
        <v>101</v>
      </c>
      <c r="T226" s="1">
        <f t="shared" si="14"/>
        <v>102</v>
      </c>
      <c r="U226" s="2"/>
      <c r="V226" s="2"/>
      <c r="W226" s="19"/>
    </row>
    <row r="227">
      <c r="A227" s="1" t="s">
        <v>214</v>
      </c>
      <c r="B227" s="15" t="s">
        <v>242</v>
      </c>
      <c r="C227" s="12">
        <v>26.0</v>
      </c>
      <c r="D227" s="13">
        <v>69.0</v>
      </c>
      <c r="E227" s="5">
        <v>45.0</v>
      </c>
      <c r="F227" s="6">
        <v>124.0</v>
      </c>
      <c r="G227" s="8">
        <f t="shared" si="1"/>
        <v>0.1733333333</v>
      </c>
      <c r="H227" s="84">
        <f t="shared" si="2"/>
        <v>0.1692341985</v>
      </c>
      <c r="I227" s="8">
        <f t="shared" si="3"/>
        <v>0.2689393939</v>
      </c>
      <c r="J227" s="83">
        <f t="shared" si="4"/>
        <v>0.3598484848</v>
      </c>
      <c r="K227" s="2">
        <f t="shared" si="5"/>
        <v>-0.05787711243</v>
      </c>
      <c r="L227" s="2">
        <f t="shared" si="6"/>
        <v>-0.1305789477</v>
      </c>
      <c r="M227" s="2">
        <f t="shared" si="7"/>
        <v>0.06476335605</v>
      </c>
      <c r="N227" s="2">
        <f t="shared" si="8"/>
        <v>0.3849209297</v>
      </c>
      <c r="O227" s="2">
        <f t="shared" si="9"/>
        <v>0.0156812554</v>
      </c>
      <c r="P227" s="2">
        <f t="shared" si="10"/>
        <v>-0.06283027328</v>
      </c>
      <c r="Q227" s="2">
        <f t="shared" si="11"/>
        <v>-0.05706992911</v>
      </c>
      <c r="R227" s="2">
        <f t="shared" si="12"/>
        <v>0.01222491978</v>
      </c>
      <c r="S227" s="1">
        <f t="shared" si="13"/>
        <v>26</v>
      </c>
      <c r="T227" s="1">
        <f t="shared" si="14"/>
        <v>26</v>
      </c>
      <c r="U227" s="2"/>
      <c r="V227" s="2"/>
      <c r="W227" s="19"/>
    </row>
    <row r="228">
      <c r="A228" s="1" t="s">
        <v>214</v>
      </c>
      <c r="B228" s="15" t="s">
        <v>243</v>
      </c>
      <c r="C228" s="12">
        <v>50.0</v>
      </c>
      <c r="D228" s="13">
        <v>83.0</v>
      </c>
      <c r="E228" s="5">
        <v>92.0</v>
      </c>
      <c r="F228" s="6">
        <v>175.0</v>
      </c>
      <c r="G228" s="8">
        <f t="shared" si="1"/>
        <v>0.2222222222</v>
      </c>
      <c r="H228" s="84">
        <f t="shared" si="2"/>
        <v>0.2240393528</v>
      </c>
      <c r="I228" s="8">
        <f t="shared" si="3"/>
        <v>0.355</v>
      </c>
      <c r="J228" s="83">
        <f t="shared" si="4"/>
        <v>0.3325</v>
      </c>
      <c r="K228" s="2">
        <f t="shared" si="5"/>
        <v>-0.05787711243</v>
      </c>
      <c r="L228" s="2">
        <f t="shared" si="6"/>
        <v>-0.1206549476</v>
      </c>
      <c r="M228" s="2">
        <f t="shared" si="7"/>
        <v>0.05529339908</v>
      </c>
      <c r="N228" s="2">
        <f t="shared" si="8"/>
        <v>0.4694803596</v>
      </c>
      <c r="O228" s="2">
        <f t="shared" si="9"/>
        <v>0.01237077026</v>
      </c>
      <c r="P228" s="2">
        <f t="shared" si="10"/>
        <v>-0.0708087328</v>
      </c>
      <c r="Q228" s="2">
        <f t="shared" si="11"/>
        <v>-0.0918813075</v>
      </c>
      <c r="R228" s="2">
        <f t="shared" si="12"/>
        <v>0.0281169243</v>
      </c>
      <c r="S228" s="1">
        <f t="shared" si="13"/>
        <v>50</v>
      </c>
      <c r="T228" s="1">
        <f t="shared" si="14"/>
        <v>50</v>
      </c>
      <c r="U228" s="2"/>
      <c r="V228" s="2"/>
      <c r="W228" s="19"/>
    </row>
    <row r="229">
      <c r="A229" s="1" t="s">
        <v>214</v>
      </c>
      <c r="B229" s="15" t="s">
        <v>244</v>
      </c>
      <c r="C229" s="12">
        <v>19.0</v>
      </c>
      <c r="D229" s="13">
        <v>14.0</v>
      </c>
      <c r="E229" s="5">
        <v>20.0</v>
      </c>
      <c r="F229" s="6">
        <v>19.0</v>
      </c>
      <c r="G229" s="8">
        <f t="shared" si="1"/>
        <v>0.5</v>
      </c>
      <c r="H229" s="84">
        <f t="shared" si="2"/>
        <v>0.5004356198</v>
      </c>
      <c r="I229" s="8">
        <f t="shared" si="3"/>
        <v>0.5416666667</v>
      </c>
      <c r="J229" s="83">
        <f t="shared" si="4"/>
        <v>0.4583333333</v>
      </c>
      <c r="K229" s="2">
        <f t="shared" si="5"/>
        <v>-0.05787711243</v>
      </c>
      <c r="L229" s="2">
        <f t="shared" si="6"/>
        <v>-0.1663163439</v>
      </c>
      <c r="M229" s="2">
        <f t="shared" si="7"/>
        <v>0.1050637447</v>
      </c>
      <c r="N229" s="2">
        <f t="shared" si="8"/>
        <v>0.9874406</v>
      </c>
      <c r="O229" s="2">
        <f t="shared" si="9"/>
        <v>0.03240157514</v>
      </c>
      <c r="P229" s="2">
        <f t="shared" si="10"/>
        <v>-0.2052911216</v>
      </c>
      <c r="Q229" s="2">
        <f t="shared" si="11"/>
        <v>-0.2948658487</v>
      </c>
      <c r="R229" s="2">
        <f t="shared" si="12"/>
        <v>0.09988012662</v>
      </c>
      <c r="S229" s="1">
        <f t="shared" si="13"/>
        <v>19</v>
      </c>
      <c r="T229" s="1">
        <f t="shared" si="14"/>
        <v>19</v>
      </c>
      <c r="U229" s="2"/>
      <c r="V229" s="2"/>
      <c r="W229" s="19"/>
    </row>
    <row r="230">
      <c r="A230" s="1" t="s">
        <v>214</v>
      </c>
      <c r="B230" s="15" t="s">
        <v>245</v>
      </c>
      <c r="C230" s="12">
        <v>36.0</v>
      </c>
      <c r="D230" s="13">
        <v>35.0</v>
      </c>
      <c r="E230" s="5">
        <v>38.0</v>
      </c>
      <c r="F230" s="6">
        <v>45.0</v>
      </c>
      <c r="G230" s="8">
        <f t="shared" si="1"/>
        <v>0.4444444444</v>
      </c>
      <c r="H230" s="84">
        <f t="shared" si="2"/>
        <v>0.4472899572</v>
      </c>
      <c r="I230" s="8">
        <f t="shared" si="3"/>
        <v>0.4805194805</v>
      </c>
      <c r="J230" s="83">
        <f t="shared" si="4"/>
        <v>0.461038961</v>
      </c>
      <c r="K230" s="2">
        <f t="shared" si="5"/>
        <v>-0.05787711243</v>
      </c>
      <c r="L230" s="2">
        <f t="shared" si="6"/>
        <v>-0.1672981405</v>
      </c>
      <c r="M230" s="2">
        <f t="shared" si="7"/>
        <v>0.1063078279</v>
      </c>
      <c r="N230" s="2">
        <f t="shared" si="8"/>
        <v>0.8811423044</v>
      </c>
      <c r="O230" s="2">
        <f t="shared" si="9"/>
        <v>0.03297878691</v>
      </c>
      <c r="P230" s="2">
        <f t="shared" si="10"/>
        <v>-0.1842728805</v>
      </c>
      <c r="Q230" s="2">
        <f t="shared" si="11"/>
        <v>-0.2334201999</v>
      </c>
      <c r="R230" s="2">
        <f t="shared" si="12"/>
        <v>0.06972937124</v>
      </c>
      <c r="S230" s="1">
        <f t="shared" si="13"/>
        <v>36</v>
      </c>
      <c r="T230" s="1">
        <f t="shared" si="14"/>
        <v>36</v>
      </c>
      <c r="U230" s="2"/>
      <c r="V230" s="2"/>
      <c r="W230" s="19"/>
    </row>
    <row r="231">
      <c r="A231" s="1" t="s">
        <v>214</v>
      </c>
      <c r="B231" s="15" t="s">
        <v>246</v>
      </c>
      <c r="C231" s="12">
        <v>46.0</v>
      </c>
      <c r="D231" s="13">
        <v>43.0</v>
      </c>
      <c r="E231" s="5">
        <v>53.0</v>
      </c>
      <c r="F231" s="6">
        <v>97.0</v>
      </c>
      <c r="G231" s="8">
        <f t="shared" si="1"/>
        <v>0.3216783217</v>
      </c>
      <c r="H231" s="84">
        <f t="shared" si="2"/>
        <v>0.3081772533</v>
      </c>
      <c r="I231" s="8">
        <f t="shared" si="3"/>
        <v>0.4142259414</v>
      </c>
      <c r="J231" s="83">
        <f t="shared" si="4"/>
        <v>0.3723849372</v>
      </c>
      <c r="K231" s="2">
        <f t="shared" si="5"/>
        <v>-0.05787711243</v>
      </c>
      <c r="L231" s="2">
        <f t="shared" si="6"/>
        <v>-0.1351280755</v>
      </c>
      <c r="M231" s="2">
        <f t="shared" si="7"/>
        <v>0.06935442899</v>
      </c>
      <c r="N231" s="2">
        <f t="shared" si="8"/>
        <v>0.6135173165</v>
      </c>
      <c r="O231" s="2">
        <f t="shared" si="9"/>
        <v>0.01737793266</v>
      </c>
      <c r="P231" s="2">
        <f t="shared" si="10"/>
        <v>-0.103632667</v>
      </c>
      <c r="Q231" s="2">
        <f t="shared" si="11"/>
        <v>-0.1401023771</v>
      </c>
      <c r="R231" s="2">
        <f t="shared" si="12"/>
        <v>0.04466780725</v>
      </c>
      <c r="S231" s="1">
        <f t="shared" si="13"/>
        <v>46</v>
      </c>
      <c r="T231" s="1">
        <f t="shared" si="14"/>
        <v>45</v>
      </c>
      <c r="U231" s="2"/>
      <c r="V231" s="2"/>
      <c r="W231" s="19"/>
    </row>
    <row r="232">
      <c r="A232" s="1" t="s">
        <v>214</v>
      </c>
      <c r="B232" s="15" t="s">
        <v>247</v>
      </c>
      <c r="C232" s="12">
        <v>17.0</v>
      </c>
      <c r="D232" s="13">
        <v>31.0</v>
      </c>
      <c r="E232" s="5">
        <v>14.0</v>
      </c>
      <c r="F232" s="6">
        <v>25.0</v>
      </c>
      <c r="G232" s="8">
        <f t="shared" si="1"/>
        <v>0.4047619048</v>
      </c>
      <c r="H232" s="84">
        <f t="shared" si="2"/>
        <v>0.4117440405</v>
      </c>
      <c r="I232" s="8">
        <f t="shared" si="3"/>
        <v>0.3563218391</v>
      </c>
      <c r="J232" s="83">
        <f t="shared" si="4"/>
        <v>0.5517241379</v>
      </c>
      <c r="K232" s="2">
        <f t="shared" si="5"/>
        <v>-0.05787711243</v>
      </c>
      <c r="L232" s="2">
        <f t="shared" si="6"/>
        <v>-0.2002052541</v>
      </c>
      <c r="M232" s="2">
        <f t="shared" si="7"/>
        <v>0.152241817</v>
      </c>
      <c r="N232" s="2">
        <f t="shared" si="8"/>
        <v>0.781919154</v>
      </c>
      <c r="O232" s="2">
        <f t="shared" si="9"/>
        <v>0.05651812519</v>
      </c>
      <c r="P232" s="2">
        <f t="shared" si="10"/>
        <v>-0.1956868222</v>
      </c>
      <c r="Q232" s="2">
        <f t="shared" si="11"/>
        <v>-0.1535980415</v>
      </c>
      <c r="R232" s="2">
        <f t="shared" si="12"/>
        <v>0.02843217451</v>
      </c>
      <c r="S232" s="1">
        <f t="shared" si="13"/>
        <v>17</v>
      </c>
      <c r="T232" s="1">
        <f t="shared" si="14"/>
        <v>17</v>
      </c>
      <c r="U232" s="2"/>
      <c r="V232" s="2"/>
      <c r="W232" s="19"/>
    </row>
    <row r="233">
      <c r="A233" s="1" t="s">
        <v>214</v>
      </c>
      <c r="B233" s="15" t="s">
        <v>248</v>
      </c>
      <c r="C233" s="12">
        <v>36.0</v>
      </c>
      <c r="D233" s="13">
        <v>37.0</v>
      </c>
      <c r="E233" s="5">
        <v>25.0</v>
      </c>
      <c r="F233" s="6">
        <v>51.0</v>
      </c>
      <c r="G233" s="8">
        <f t="shared" si="1"/>
        <v>0.4137931034</v>
      </c>
      <c r="H233" s="84">
        <f t="shared" si="2"/>
        <v>0.4075123935</v>
      </c>
      <c r="I233" s="8">
        <f t="shared" si="3"/>
        <v>0.4093959732</v>
      </c>
      <c r="J233" s="83">
        <f t="shared" si="4"/>
        <v>0.4899328859</v>
      </c>
      <c r="K233" s="2">
        <f t="shared" si="5"/>
        <v>-0.05787711243</v>
      </c>
      <c r="L233" s="2">
        <f t="shared" si="6"/>
        <v>-0.1777829374</v>
      </c>
      <c r="M233" s="2">
        <f t="shared" si="7"/>
        <v>0.1200502787</v>
      </c>
      <c r="N233" s="2">
        <f t="shared" si="8"/>
        <v>0.7977697858</v>
      </c>
      <c r="O233" s="2">
        <f t="shared" si="9"/>
        <v>0.03957596998</v>
      </c>
      <c r="P233" s="2">
        <f t="shared" si="10"/>
        <v>-0.1772931352</v>
      </c>
      <c r="Q233" s="2">
        <f t="shared" si="11"/>
        <v>-0.1800539013</v>
      </c>
      <c r="R233" s="2">
        <f t="shared" si="12"/>
        <v>0.04312344542</v>
      </c>
      <c r="S233" s="1">
        <f t="shared" si="13"/>
        <v>36</v>
      </c>
      <c r="T233" s="1">
        <f t="shared" si="14"/>
        <v>36</v>
      </c>
      <c r="U233" s="2"/>
      <c r="V233" s="2"/>
      <c r="W233" s="19"/>
    </row>
    <row r="234">
      <c r="A234" s="1" t="s">
        <v>214</v>
      </c>
      <c r="B234" s="15" t="s">
        <v>249</v>
      </c>
      <c r="C234" s="12">
        <v>125.0</v>
      </c>
      <c r="D234" s="13">
        <v>130.0</v>
      </c>
      <c r="E234" s="5">
        <v>38.0</v>
      </c>
      <c r="F234" s="6">
        <v>45.0</v>
      </c>
      <c r="G234" s="8">
        <f t="shared" si="1"/>
        <v>0.7352941176</v>
      </c>
      <c r="H234" s="84">
        <f t="shared" si="2"/>
        <v>0.7351623051</v>
      </c>
      <c r="I234" s="8">
        <f t="shared" si="3"/>
        <v>0.4822485207</v>
      </c>
      <c r="J234" s="83">
        <f t="shared" si="4"/>
        <v>0.7544378698</v>
      </c>
      <c r="K234" s="2">
        <f t="shared" si="5"/>
        <v>-0.05787711243</v>
      </c>
      <c r="L234" s="2">
        <f t="shared" si="6"/>
        <v>-0.2737643961</v>
      </c>
      <c r="M234" s="2">
        <f t="shared" si="7"/>
        <v>0.2846668852</v>
      </c>
      <c r="N234" s="2">
        <f t="shared" si="8"/>
        <v>1.447077564</v>
      </c>
      <c r="O234" s="2">
        <f t="shared" si="9"/>
        <v>0.1445081141</v>
      </c>
      <c r="P234" s="2">
        <f t="shared" si="10"/>
        <v>-0.4952141374</v>
      </c>
      <c r="Q234" s="2">
        <f t="shared" si="11"/>
        <v>-0.3847194112</v>
      </c>
      <c r="R234" s="2">
        <f t="shared" si="12"/>
        <v>0.07048479887</v>
      </c>
      <c r="S234" s="1">
        <f t="shared" si="13"/>
        <v>125</v>
      </c>
      <c r="T234" s="1">
        <f t="shared" si="14"/>
        <v>125</v>
      </c>
      <c r="U234" s="2"/>
      <c r="V234" s="2"/>
      <c r="W234" s="19"/>
    </row>
    <row r="235">
      <c r="A235" s="1" t="s">
        <v>214</v>
      </c>
      <c r="B235" s="15" t="s">
        <v>250</v>
      </c>
      <c r="C235" s="12">
        <v>53.0</v>
      </c>
      <c r="D235" s="13">
        <v>62.0</v>
      </c>
      <c r="E235" s="5">
        <v>9.0</v>
      </c>
      <c r="F235" s="6">
        <v>23.0</v>
      </c>
      <c r="G235" s="8">
        <f t="shared" si="1"/>
        <v>0.6973684211</v>
      </c>
      <c r="H235" s="84">
        <f t="shared" si="2"/>
        <v>0.714119521</v>
      </c>
      <c r="I235" s="8">
        <f t="shared" si="3"/>
        <v>0.4217687075</v>
      </c>
      <c r="J235" s="83">
        <f t="shared" si="4"/>
        <v>0.7823129252</v>
      </c>
      <c r="K235" s="2">
        <f t="shared" si="5"/>
        <v>-0.05787711243</v>
      </c>
      <c r="L235" s="2">
        <f t="shared" si="6"/>
        <v>-0.2838794738</v>
      </c>
      <c r="M235" s="2">
        <f t="shared" si="7"/>
        <v>0.3060913102</v>
      </c>
      <c r="N235" s="2">
        <f t="shared" si="8"/>
        <v>1.312357889</v>
      </c>
      <c r="O235" s="2">
        <f t="shared" si="9"/>
        <v>0.1611251407</v>
      </c>
      <c r="P235" s="2">
        <f t="shared" si="10"/>
        <v>-0.4657046088</v>
      </c>
      <c r="Q235" s="2">
        <f t="shared" si="11"/>
        <v>-0.3051462422</v>
      </c>
      <c r="R235" s="2">
        <f t="shared" si="12"/>
        <v>0.04715261866</v>
      </c>
      <c r="S235" s="1">
        <f t="shared" si="13"/>
        <v>53</v>
      </c>
      <c r="T235" s="1">
        <f t="shared" si="14"/>
        <v>54</v>
      </c>
      <c r="U235" s="2"/>
      <c r="V235" s="2"/>
      <c r="W235" s="19"/>
    </row>
    <row r="236">
      <c r="A236" s="1" t="s">
        <v>214</v>
      </c>
      <c r="B236" s="15" t="s">
        <v>251</v>
      </c>
      <c r="C236" s="12">
        <v>54.0</v>
      </c>
      <c r="D236" s="13">
        <v>88.0</v>
      </c>
      <c r="E236" s="5">
        <v>12.0</v>
      </c>
      <c r="F236" s="6">
        <v>27.0</v>
      </c>
      <c r="G236" s="8">
        <f t="shared" si="1"/>
        <v>0.6666666667</v>
      </c>
      <c r="H236" s="84">
        <f t="shared" si="2"/>
        <v>0.6624152733</v>
      </c>
      <c r="I236" s="8">
        <f t="shared" si="3"/>
        <v>0.364640884</v>
      </c>
      <c r="J236" s="83">
        <f t="shared" si="4"/>
        <v>0.7845303867</v>
      </c>
      <c r="K236" s="2">
        <f t="shared" si="5"/>
        <v>-0.05787711243</v>
      </c>
      <c r="L236" s="2">
        <f t="shared" si="6"/>
        <v>-0.2846841285</v>
      </c>
      <c r="M236" s="2">
        <f t="shared" si="7"/>
        <v>0.3078289976</v>
      </c>
      <c r="N236" s="2">
        <f t="shared" si="8"/>
        <v>1.137817361</v>
      </c>
      <c r="O236" s="2">
        <f t="shared" si="9"/>
        <v>0.1624991529</v>
      </c>
      <c r="P236" s="2">
        <f t="shared" si="10"/>
        <v>-0.404911461</v>
      </c>
      <c r="Q236" s="2">
        <f t="shared" si="11"/>
        <v>-0.2287279838</v>
      </c>
      <c r="R236" s="2">
        <f t="shared" si="12"/>
        <v>0.03047044764</v>
      </c>
      <c r="S236" s="1">
        <f t="shared" si="13"/>
        <v>54</v>
      </c>
      <c r="T236" s="1">
        <f t="shared" si="14"/>
        <v>54</v>
      </c>
      <c r="U236" s="2"/>
      <c r="V236" s="2"/>
      <c r="W236" s="1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8" t="s">
        <v>8</v>
      </c>
      <c r="H1" s="82" t="s">
        <v>15</v>
      </c>
      <c r="I1" s="8" t="s">
        <v>12</v>
      </c>
      <c r="J1" s="83" t="s">
        <v>14</v>
      </c>
      <c r="K1" s="12">
        <v>-0.05787711243</v>
      </c>
      <c r="L1" s="12">
        <v>-0.362872023</v>
      </c>
      <c r="M1" s="12">
        <f> 0.5001381566</f>
        <v>0.5001381566</v>
      </c>
      <c r="N1" s="12">
        <f> 3.977383116</f>
        <v>3.977383116</v>
      </c>
      <c r="O1" s="12">
        <f> 0.3365284559</f>
        <v>0.3365284559</v>
      </c>
      <c r="P1" s="12">
        <v>-1.804160499</v>
      </c>
      <c r="Q1" s="12">
        <v>-2.192697952</v>
      </c>
      <c r="R1" s="12">
        <f> 0.6284673966</f>
        <v>0.6284673966</v>
      </c>
      <c r="S1" s="1" t="s">
        <v>661</v>
      </c>
      <c r="T1" s="1" t="s">
        <v>662</v>
      </c>
      <c r="U1" s="2"/>
      <c r="V1" s="2"/>
      <c r="W1" s="2"/>
    </row>
    <row r="2">
      <c r="A2" s="1" t="s">
        <v>18</v>
      </c>
      <c r="B2" s="2" t="s">
        <v>19</v>
      </c>
      <c r="C2" s="12">
        <v>81.0</v>
      </c>
      <c r="D2" s="13">
        <v>73.0</v>
      </c>
      <c r="E2" s="5">
        <v>18.0</v>
      </c>
      <c r="F2" s="6">
        <v>24.0</v>
      </c>
      <c r="G2" s="8">
        <f t="shared" ref="G2:G256" si="1">C2/(C2+F2)</f>
        <v>0.7714285714</v>
      </c>
      <c r="H2" s="84">
        <f t="shared" ref="H2:H256" si="2">SUM(K2:R2)</f>
        <v>0.7863569823</v>
      </c>
      <c r="I2" s="8">
        <f t="shared" ref="I2:I256" si="3">(C2+E2)/(C2+D2+E2+F2)</f>
        <v>0.5051020408</v>
      </c>
      <c r="J2" s="83">
        <f t="shared" ref="J2:J256" si="4">(C2+D2)/(C2+D2+E2+F2)</f>
        <v>0.7857142857</v>
      </c>
      <c r="K2" s="2">
        <f t="shared" ref="K2:K256" si="5">1*$K$1</f>
        <v>-0.05787711243</v>
      </c>
      <c r="L2" s="2">
        <f t="shared" ref="L2:L256" si="6">J2*L$1</f>
        <v>-0.2851137324</v>
      </c>
      <c r="M2" s="2">
        <f t="shared" ref="M2:M256" si="7">J2*J2*M$1</f>
        <v>0.3087587599</v>
      </c>
      <c r="N2" s="2">
        <f t="shared" ref="N2:N256" si="8">I2*J2*N$1</f>
        <v>1.578487687</v>
      </c>
      <c r="O2" s="2">
        <f t="shared" ref="O2:O256" si="9">J2*J2*J2*O$1</f>
        <v>0.1632359238</v>
      </c>
      <c r="P2" s="2">
        <f t="shared" ref="P2:P256" si="10">I2*J2*J2*P$1</f>
        <v>-0.5625790977</v>
      </c>
      <c r="Q2" s="2">
        <f t="shared" ref="Q2:Q256" si="11">I2*I2*J2*Q$1</f>
        <v>-0.439543343</v>
      </c>
      <c r="R2" s="2">
        <f t="shared" ref="R2:R256" si="12">I2*I2*I2*R$1</f>
        <v>0.08098789706</v>
      </c>
      <c r="S2" s="1">
        <f t="shared" ref="S2:S256" si="13">C2</f>
        <v>81</v>
      </c>
      <c r="T2" s="1">
        <f t="shared" ref="T2:T256" si="14">IF(H2*(C2+F2)&lt;S2,CEILING(H2*(C2+F2),1),FLOOR(H2*(C2+F2),1))</f>
        <v>82</v>
      </c>
      <c r="U2" s="2"/>
      <c r="V2" s="2"/>
      <c r="W2" s="2"/>
    </row>
    <row r="3">
      <c r="A3" s="1" t="s">
        <v>18</v>
      </c>
      <c r="B3" s="2" t="s">
        <v>20</v>
      </c>
      <c r="C3" s="12">
        <v>135.0</v>
      </c>
      <c r="D3" s="13">
        <v>131.0</v>
      </c>
      <c r="E3" s="5">
        <v>216.0</v>
      </c>
      <c r="F3" s="6">
        <v>180.0</v>
      </c>
      <c r="G3" s="8">
        <f t="shared" si="1"/>
        <v>0.4285714286</v>
      </c>
      <c r="H3" s="84">
        <f t="shared" si="2"/>
        <v>0.4378082792</v>
      </c>
      <c r="I3" s="8">
        <f t="shared" si="3"/>
        <v>0.5302114804</v>
      </c>
      <c r="J3" s="83">
        <f t="shared" si="4"/>
        <v>0.4018126888</v>
      </c>
      <c r="K3" s="2">
        <f t="shared" si="5"/>
        <v>-0.05787711243</v>
      </c>
      <c r="L3" s="2">
        <f t="shared" si="6"/>
        <v>-0.1458065833</v>
      </c>
      <c r="M3" s="2">
        <f t="shared" si="7"/>
        <v>0.08074902431</v>
      </c>
      <c r="N3" s="2">
        <f t="shared" si="8"/>
        <v>0.8473643724</v>
      </c>
      <c r="O3" s="2">
        <f t="shared" si="9"/>
        <v>0.02183196037</v>
      </c>
      <c r="P3" s="2">
        <f t="shared" si="10"/>
        <v>-0.1544441957</v>
      </c>
      <c r="Q3" s="2">
        <f t="shared" si="11"/>
        <v>-0.2476855738</v>
      </c>
      <c r="R3" s="2">
        <f t="shared" si="12"/>
        <v>0.0936763873</v>
      </c>
      <c r="S3" s="1">
        <f t="shared" si="13"/>
        <v>135</v>
      </c>
      <c r="T3" s="1">
        <f t="shared" si="14"/>
        <v>137</v>
      </c>
      <c r="U3" s="2"/>
      <c r="V3" s="2"/>
      <c r="W3" s="2"/>
    </row>
    <row r="4">
      <c r="A4" s="1" t="s">
        <v>18</v>
      </c>
      <c r="B4" s="2" t="s">
        <v>21</v>
      </c>
      <c r="C4" s="12">
        <v>39.0</v>
      </c>
      <c r="D4" s="13">
        <v>40.0</v>
      </c>
      <c r="E4" s="5">
        <v>79.0</v>
      </c>
      <c r="F4" s="6">
        <v>106.0</v>
      </c>
      <c r="G4" s="8">
        <f t="shared" si="1"/>
        <v>0.2689655172</v>
      </c>
      <c r="H4" s="84">
        <f t="shared" si="2"/>
        <v>0.2721462898</v>
      </c>
      <c r="I4" s="8">
        <f t="shared" si="3"/>
        <v>0.446969697</v>
      </c>
      <c r="J4" s="83">
        <f t="shared" si="4"/>
        <v>0.2992424242</v>
      </c>
      <c r="K4" s="2">
        <f t="shared" si="5"/>
        <v>-0.05787711243</v>
      </c>
      <c r="L4" s="2">
        <f t="shared" si="6"/>
        <v>-0.1085867039</v>
      </c>
      <c r="M4" s="2">
        <f t="shared" si="7"/>
        <v>0.04478538561</v>
      </c>
      <c r="N4" s="2">
        <f t="shared" si="8"/>
        <v>0.5319841226</v>
      </c>
      <c r="O4" s="2">
        <f t="shared" si="9"/>
        <v>0.009017606624</v>
      </c>
      <c r="P4" s="2">
        <f t="shared" si="10"/>
        <v>-0.07221037149</v>
      </c>
      <c r="Q4" s="2">
        <f t="shared" si="11"/>
        <v>-0.1310865508</v>
      </c>
      <c r="R4" s="2">
        <f t="shared" si="12"/>
        <v>0.0561199136</v>
      </c>
      <c r="S4" s="1">
        <f t="shared" si="13"/>
        <v>39</v>
      </c>
      <c r="T4" s="1">
        <f t="shared" si="14"/>
        <v>39</v>
      </c>
      <c r="U4" s="2"/>
      <c r="V4" s="2"/>
      <c r="W4" s="2"/>
    </row>
    <row r="5">
      <c r="A5" s="1" t="s">
        <v>18</v>
      </c>
      <c r="B5" s="2" t="s">
        <v>22</v>
      </c>
      <c r="C5" s="12">
        <v>53.0</v>
      </c>
      <c r="D5" s="13">
        <v>41.0</v>
      </c>
      <c r="E5" s="5">
        <v>68.0</v>
      </c>
      <c r="F5" s="6">
        <v>102.0</v>
      </c>
      <c r="G5" s="8">
        <f t="shared" si="1"/>
        <v>0.3419354839</v>
      </c>
      <c r="H5" s="84">
        <f t="shared" si="2"/>
        <v>0.3322708373</v>
      </c>
      <c r="I5" s="8">
        <f t="shared" si="3"/>
        <v>0.4583333333</v>
      </c>
      <c r="J5" s="83">
        <f t="shared" si="4"/>
        <v>0.3560606061</v>
      </c>
      <c r="K5" s="2">
        <f t="shared" si="5"/>
        <v>-0.05787711243</v>
      </c>
      <c r="L5" s="2">
        <f t="shared" si="6"/>
        <v>-0.1292044324</v>
      </c>
      <c r="M5" s="2">
        <f t="shared" si="7"/>
        <v>0.06340709297</v>
      </c>
      <c r="N5" s="2">
        <f t="shared" si="8"/>
        <v>0.649086828</v>
      </c>
      <c r="O5" s="2">
        <f t="shared" si="9"/>
        <v>0.01519125217</v>
      </c>
      <c r="P5" s="2">
        <f t="shared" si="10"/>
        <v>-0.1048345576</v>
      </c>
      <c r="Q5" s="2">
        <f t="shared" si="11"/>
        <v>-0.1640082236</v>
      </c>
      <c r="R5" s="2">
        <f t="shared" si="12"/>
        <v>0.06050999023</v>
      </c>
      <c r="S5" s="1">
        <f t="shared" si="13"/>
        <v>53</v>
      </c>
      <c r="T5" s="1">
        <f t="shared" si="14"/>
        <v>52</v>
      </c>
      <c r="U5" s="2"/>
      <c r="V5" s="2"/>
      <c r="W5" s="2"/>
    </row>
    <row r="6">
      <c r="A6" s="1" t="s">
        <v>18</v>
      </c>
      <c r="B6" s="2" t="s">
        <v>23</v>
      </c>
      <c r="C6" s="12">
        <v>73.0</v>
      </c>
      <c r="D6" s="13">
        <v>66.0</v>
      </c>
      <c r="E6" s="5">
        <v>119.0</v>
      </c>
      <c r="F6" s="6">
        <v>159.0</v>
      </c>
      <c r="G6" s="8">
        <f t="shared" si="1"/>
        <v>0.3146551724</v>
      </c>
      <c r="H6" s="84">
        <f t="shared" si="2"/>
        <v>0.3137351731</v>
      </c>
      <c r="I6" s="8">
        <f t="shared" si="3"/>
        <v>0.4604316547</v>
      </c>
      <c r="J6" s="83">
        <f t="shared" si="4"/>
        <v>0.3333333333</v>
      </c>
      <c r="K6" s="2">
        <f t="shared" si="5"/>
        <v>-0.05787711243</v>
      </c>
      <c r="L6" s="2">
        <f t="shared" si="6"/>
        <v>-0.120957341</v>
      </c>
      <c r="M6" s="2">
        <f t="shared" si="7"/>
        <v>0.05557090629</v>
      </c>
      <c r="N6" s="2">
        <f t="shared" si="8"/>
        <v>0.6104376965</v>
      </c>
      <c r="O6" s="2">
        <f t="shared" si="9"/>
        <v>0.01246401689</v>
      </c>
      <c r="P6" s="2">
        <f t="shared" si="10"/>
        <v>-0.09229917821</v>
      </c>
      <c r="Q6" s="2">
        <f t="shared" si="11"/>
        <v>-0.1549486882</v>
      </c>
      <c r="R6" s="2">
        <f t="shared" si="12"/>
        <v>0.06134487327</v>
      </c>
      <c r="S6" s="1">
        <f t="shared" si="13"/>
        <v>73</v>
      </c>
      <c r="T6" s="1">
        <f t="shared" si="14"/>
        <v>73</v>
      </c>
      <c r="U6" s="2"/>
      <c r="V6" s="2"/>
      <c r="W6" s="2"/>
    </row>
    <row r="7">
      <c r="A7" s="1" t="s">
        <v>18</v>
      </c>
      <c r="B7" s="2" t="s">
        <v>24</v>
      </c>
      <c r="C7" s="12">
        <v>83.0</v>
      </c>
      <c r="D7" s="13">
        <v>71.0</v>
      </c>
      <c r="E7" s="5">
        <v>83.0</v>
      </c>
      <c r="F7" s="6">
        <v>105.0</v>
      </c>
      <c r="G7" s="8">
        <f t="shared" si="1"/>
        <v>0.4414893617</v>
      </c>
      <c r="H7" s="84">
        <f t="shared" si="2"/>
        <v>0.4418602052</v>
      </c>
      <c r="I7" s="8">
        <f t="shared" si="3"/>
        <v>0.485380117</v>
      </c>
      <c r="J7" s="83">
        <f t="shared" si="4"/>
        <v>0.4502923977</v>
      </c>
      <c r="K7" s="2">
        <f t="shared" si="5"/>
        <v>-0.05787711243</v>
      </c>
      <c r="L7" s="2">
        <f t="shared" si="6"/>
        <v>-0.1633985133</v>
      </c>
      <c r="M7" s="2">
        <f t="shared" si="7"/>
        <v>0.1014096348</v>
      </c>
      <c r="N7" s="2">
        <f t="shared" si="8"/>
        <v>0.8693086931</v>
      </c>
      <c r="O7" s="2">
        <f t="shared" si="9"/>
        <v>0.03072597248</v>
      </c>
      <c r="P7" s="2">
        <f t="shared" si="10"/>
        <v>-0.1775605091</v>
      </c>
      <c r="Q7" s="2">
        <f t="shared" si="11"/>
        <v>-0.232614825</v>
      </c>
      <c r="R7" s="2">
        <f t="shared" si="12"/>
        <v>0.07186686468</v>
      </c>
      <c r="S7" s="1">
        <f t="shared" si="13"/>
        <v>83</v>
      </c>
      <c r="T7" s="1">
        <f t="shared" si="14"/>
        <v>83</v>
      </c>
      <c r="U7" s="2"/>
      <c r="V7" s="2"/>
      <c r="W7" s="2"/>
    </row>
    <row r="8">
      <c r="A8" s="1" t="s">
        <v>18</v>
      </c>
      <c r="B8" s="2" t="s">
        <v>25</v>
      </c>
      <c r="C8" s="12">
        <v>75.0</v>
      </c>
      <c r="D8" s="13">
        <v>44.0</v>
      </c>
      <c r="E8" s="5">
        <v>57.0</v>
      </c>
      <c r="F8" s="6">
        <v>42.0</v>
      </c>
      <c r="G8" s="8">
        <f t="shared" si="1"/>
        <v>0.641025641</v>
      </c>
      <c r="H8" s="84">
        <f t="shared" si="2"/>
        <v>0.6376091036</v>
      </c>
      <c r="I8" s="8">
        <f t="shared" si="3"/>
        <v>0.6055045872</v>
      </c>
      <c r="J8" s="83">
        <f t="shared" si="4"/>
        <v>0.5458715596</v>
      </c>
      <c r="K8" s="2">
        <f t="shared" si="5"/>
        <v>-0.05787711243</v>
      </c>
      <c r="L8" s="2">
        <f t="shared" si="6"/>
        <v>-0.1980815171</v>
      </c>
      <c r="M8" s="2">
        <f t="shared" si="7"/>
        <v>0.1490290471</v>
      </c>
      <c r="N8" s="2">
        <f t="shared" si="8"/>
        <v>1.314635426</v>
      </c>
      <c r="O8" s="2">
        <f t="shared" si="9"/>
        <v>0.05473853831</v>
      </c>
      <c r="P8" s="2">
        <f t="shared" si="10"/>
        <v>-0.3255169017</v>
      </c>
      <c r="Q8" s="2">
        <f t="shared" si="11"/>
        <v>-0.4388379261</v>
      </c>
      <c r="R8" s="2">
        <f t="shared" si="12"/>
        <v>0.1395195495</v>
      </c>
      <c r="S8" s="1">
        <f t="shared" si="13"/>
        <v>75</v>
      </c>
      <c r="T8" s="1">
        <f t="shared" si="14"/>
        <v>75</v>
      </c>
      <c r="U8" s="2"/>
      <c r="V8" s="2"/>
      <c r="W8" s="2"/>
    </row>
    <row r="9">
      <c r="A9" s="1" t="s">
        <v>18</v>
      </c>
      <c r="B9" s="2" t="s">
        <v>26</v>
      </c>
      <c r="C9" s="12">
        <v>45.0</v>
      </c>
      <c r="D9" s="13">
        <v>41.0</v>
      </c>
      <c r="E9" s="5">
        <v>19.0</v>
      </c>
      <c r="F9" s="6">
        <v>31.0</v>
      </c>
      <c r="G9" s="8">
        <f t="shared" si="1"/>
        <v>0.5921052632</v>
      </c>
      <c r="H9" s="84">
        <f t="shared" si="2"/>
        <v>0.6002655925</v>
      </c>
      <c r="I9" s="8">
        <f t="shared" si="3"/>
        <v>0.4705882353</v>
      </c>
      <c r="J9" s="83">
        <f t="shared" si="4"/>
        <v>0.6323529412</v>
      </c>
      <c r="K9" s="2">
        <f t="shared" si="5"/>
        <v>-0.05787711243</v>
      </c>
      <c r="L9" s="2">
        <f t="shared" si="6"/>
        <v>-0.229463191</v>
      </c>
      <c r="M9" s="2">
        <f t="shared" si="7"/>
        <v>0.1999903658</v>
      </c>
      <c r="N9" s="2">
        <f t="shared" si="8"/>
        <v>1.183581135</v>
      </c>
      <c r="O9" s="2">
        <f t="shared" si="9"/>
        <v>0.08509429048</v>
      </c>
      <c r="P9" s="2">
        <f t="shared" si="10"/>
        <v>-0.3394965156</v>
      </c>
      <c r="Q9" s="2">
        <f t="shared" si="11"/>
        <v>-0.3070580482</v>
      </c>
      <c r="R9" s="2">
        <f t="shared" si="12"/>
        <v>0.06549466865</v>
      </c>
      <c r="S9" s="1">
        <f t="shared" si="13"/>
        <v>45</v>
      </c>
      <c r="T9" s="1">
        <f t="shared" si="14"/>
        <v>45</v>
      </c>
      <c r="U9" s="2"/>
      <c r="V9" s="2"/>
      <c r="W9" s="2"/>
    </row>
    <row r="10">
      <c r="A10" s="1" t="s">
        <v>18</v>
      </c>
      <c r="B10" s="2" t="s">
        <v>27</v>
      </c>
      <c r="C10" s="12">
        <v>24.0</v>
      </c>
      <c r="D10" s="13">
        <v>21.0</v>
      </c>
      <c r="E10" s="5">
        <v>29.0</v>
      </c>
      <c r="F10" s="6">
        <v>27.0</v>
      </c>
      <c r="G10" s="8">
        <f t="shared" si="1"/>
        <v>0.4705882353</v>
      </c>
      <c r="H10" s="84">
        <f t="shared" si="2"/>
        <v>0.4732677535</v>
      </c>
      <c r="I10" s="8">
        <f t="shared" si="3"/>
        <v>0.5247524752</v>
      </c>
      <c r="J10" s="83">
        <f t="shared" si="4"/>
        <v>0.4455445545</v>
      </c>
      <c r="K10" s="2">
        <f t="shared" si="5"/>
        <v>-0.05787711243</v>
      </c>
      <c r="L10" s="2">
        <f t="shared" si="6"/>
        <v>-0.1616756538</v>
      </c>
      <c r="M10" s="2">
        <f t="shared" si="7"/>
        <v>0.09928240046</v>
      </c>
      <c r="N10" s="2">
        <f t="shared" si="8"/>
        <v>0.9299145899</v>
      </c>
      <c r="O10" s="2">
        <f t="shared" si="9"/>
        <v>0.02976426845</v>
      </c>
      <c r="P10" s="2">
        <f t="shared" si="10"/>
        <v>-0.187936851</v>
      </c>
      <c r="Q10" s="2">
        <f t="shared" si="11"/>
        <v>-0.2690165152</v>
      </c>
      <c r="R10" s="2">
        <f t="shared" si="12"/>
        <v>0.09081262719</v>
      </c>
      <c r="S10" s="1">
        <f t="shared" si="13"/>
        <v>24</v>
      </c>
      <c r="T10" s="1">
        <f t="shared" si="14"/>
        <v>24</v>
      </c>
      <c r="U10" s="2"/>
      <c r="V10" s="2"/>
      <c r="W10" s="2"/>
    </row>
    <row r="11">
      <c r="A11" s="1" t="s">
        <v>18</v>
      </c>
      <c r="B11" s="2" t="s">
        <v>28</v>
      </c>
      <c r="C11" s="12">
        <v>77.0</v>
      </c>
      <c r="D11" s="13">
        <v>76.0</v>
      </c>
      <c r="E11" s="5">
        <v>35.0</v>
      </c>
      <c r="F11" s="6">
        <v>29.0</v>
      </c>
      <c r="G11" s="8">
        <f t="shared" si="1"/>
        <v>0.7264150943</v>
      </c>
      <c r="H11" s="84">
        <f t="shared" si="2"/>
        <v>0.711914018</v>
      </c>
      <c r="I11" s="8">
        <f t="shared" si="3"/>
        <v>0.5161290323</v>
      </c>
      <c r="J11" s="83">
        <f t="shared" si="4"/>
        <v>0.7050691244</v>
      </c>
      <c r="K11" s="2">
        <f t="shared" si="5"/>
        <v>-0.05787711243</v>
      </c>
      <c r="L11" s="2">
        <f t="shared" si="6"/>
        <v>-0.2558498595</v>
      </c>
      <c r="M11" s="2">
        <f t="shared" si="7"/>
        <v>0.2486299159</v>
      </c>
      <c r="N11" s="2">
        <f t="shared" si="8"/>
        <v>1.447396145</v>
      </c>
      <c r="O11" s="2">
        <f t="shared" si="9"/>
        <v>0.1179551436</v>
      </c>
      <c r="P11" s="2">
        <f t="shared" si="10"/>
        <v>-0.4629103091</v>
      </c>
      <c r="Q11" s="2">
        <f t="shared" si="11"/>
        <v>-0.4118386348</v>
      </c>
      <c r="R11" s="2">
        <f t="shared" si="12"/>
        <v>0.08640872936</v>
      </c>
      <c r="S11" s="1">
        <f t="shared" si="13"/>
        <v>77</v>
      </c>
      <c r="T11" s="1">
        <f t="shared" si="14"/>
        <v>76</v>
      </c>
      <c r="U11" s="2"/>
      <c r="V11" s="2"/>
      <c r="W11" s="2"/>
    </row>
    <row r="12">
      <c r="A12" s="1" t="s">
        <v>18</v>
      </c>
      <c r="B12" s="2" t="s">
        <v>29</v>
      </c>
      <c r="C12" s="12">
        <v>33.0</v>
      </c>
      <c r="D12" s="13">
        <v>16.0</v>
      </c>
      <c r="E12" s="5">
        <v>21.0</v>
      </c>
      <c r="F12" s="6">
        <v>16.0</v>
      </c>
      <c r="G12" s="8">
        <f t="shared" si="1"/>
        <v>0.6734693878</v>
      </c>
      <c r="H12" s="84">
        <f t="shared" si="2"/>
        <v>0.6781866839</v>
      </c>
      <c r="I12" s="8">
        <f t="shared" si="3"/>
        <v>0.6279069767</v>
      </c>
      <c r="J12" s="83">
        <f t="shared" si="4"/>
        <v>0.5697674419</v>
      </c>
      <c r="K12" s="2">
        <f t="shared" si="5"/>
        <v>-0.05787711243</v>
      </c>
      <c r="L12" s="2">
        <f t="shared" si="6"/>
        <v>-0.2067526643</v>
      </c>
      <c r="M12" s="2">
        <f t="shared" si="7"/>
        <v>0.1623623194</v>
      </c>
      <c r="N12" s="2">
        <f t="shared" si="8"/>
        <v>1.42295237</v>
      </c>
      <c r="O12" s="2">
        <f t="shared" si="9"/>
        <v>0.06224646306</v>
      </c>
      <c r="P12" s="2">
        <f t="shared" si="10"/>
        <v>-0.3677610546</v>
      </c>
      <c r="Q12" s="2">
        <f t="shared" si="11"/>
        <v>-0.4925689785</v>
      </c>
      <c r="R12" s="2">
        <f t="shared" si="12"/>
        <v>0.1555853418</v>
      </c>
      <c r="S12" s="1">
        <f t="shared" si="13"/>
        <v>33</v>
      </c>
      <c r="T12" s="1">
        <f t="shared" si="14"/>
        <v>33</v>
      </c>
      <c r="U12" s="2"/>
      <c r="V12" s="2"/>
      <c r="W12" s="2"/>
    </row>
    <row r="13">
      <c r="A13" s="1" t="s">
        <v>18</v>
      </c>
      <c r="B13" s="2" t="s">
        <v>30</v>
      </c>
      <c r="C13" s="12">
        <v>69.0</v>
      </c>
      <c r="D13" s="13">
        <v>50.0</v>
      </c>
      <c r="E13" s="5">
        <v>54.0</v>
      </c>
      <c r="F13" s="6">
        <v>52.0</v>
      </c>
      <c r="G13" s="8">
        <f t="shared" si="1"/>
        <v>0.5702479339</v>
      </c>
      <c r="H13" s="84">
        <f t="shared" si="2"/>
        <v>0.5700753379</v>
      </c>
      <c r="I13" s="8">
        <f t="shared" si="3"/>
        <v>0.5466666667</v>
      </c>
      <c r="J13" s="83">
        <f t="shared" si="4"/>
        <v>0.5288888889</v>
      </c>
      <c r="K13" s="2">
        <f t="shared" si="5"/>
        <v>-0.05787711243</v>
      </c>
      <c r="L13" s="2">
        <f t="shared" si="6"/>
        <v>-0.1919189811</v>
      </c>
      <c r="M13" s="2">
        <f t="shared" si="7"/>
        <v>0.139900374</v>
      </c>
      <c r="N13" s="2">
        <f t="shared" si="8"/>
        <v>1.149964576</v>
      </c>
      <c r="O13" s="2">
        <f t="shared" si="9"/>
        <v>0.04978690425</v>
      </c>
      <c r="P13" s="2">
        <f t="shared" si="10"/>
        <v>-0.2758840862</v>
      </c>
      <c r="Q13" s="2">
        <f t="shared" si="11"/>
        <v>-0.3465679847</v>
      </c>
      <c r="R13" s="2">
        <f t="shared" si="12"/>
        <v>0.1026716479</v>
      </c>
      <c r="S13" s="1">
        <f t="shared" si="13"/>
        <v>69</v>
      </c>
      <c r="T13" s="1">
        <f t="shared" si="14"/>
        <v>69</v>
      </c>
      <c r="U13" s="2"/>
      <c r="V13" s="2"/>
      <c r="W13" s="2"/>
    </row>
    <row r="14">
      <c r="A14" s="1" t="s">
        <v>18</v>
      </c>
      <c r="B14" s="2" t="s">
        <v>31</v>
      </c>
      <c r="C14" s="12">
        <v>45.0</v>
      </c>
      <c r="D14" s="13">
        <v>48.0</v>
      </c>
      <c r="E14" s="5">
        <v>34.0</v>
      </c>
      <c r="F14" s="6">
        <v>31.0</v>
      </c>
      <c r="G14" s="8">
        <f t="shared" si="1"/>
        <v>0.5921052632</v>
      </c>
      <c r="H14" s="84">
        <f t="shared" si="2"/>
        <v>0.5843626453</v>
      </c>
      <c r="I14" s="8">
        <f t="shared" si="3"/>
        <v>0.5</v>
      </c>
      <c r="J14" s="83">
        <f t="shared" si="4"/>
        <v>0.5886075949</v>
      </c>
      <c r="K14" s="2">
        <f t="shared" si="5"/>
        <v>-0.05787711243</v>
      </c>
      <c r="L14" s="2">
        <f t="shared" si="6"/>
        <v>-0.2135892287</v>
      </c>
      <c r="M14" s="2">
        <f t="shared" si="7"/>
        <v>0.173277316</v>
      </c>
      <c r="N14" s="2">
        <f t="shared" si="8"/>
        <v>1.170558955</v>
      </c>
      <c r="O14" s="2">
        <f t="shared" si="9"/>
        <v>0.06862768949</v>
      </c>
      <c r="P14" s="2">
        <f t="shared" si="10"/>
        <v>-0.3125337317</v>
      </c>
      <c r="Q14" s="2">
        <f t="shared" si="11"/>
        <v>-0.322659667</v>
      </c>
      <c r="R14" s="2">
        <f t="shared" si="12"/>
        <v>0.07855842458</v>
      </c>
      <c r="S14" s="1">
        <f t="shared" si="13"/>
        <v>45</v>
      </c>
      <c r="T14" s="1">
        <f t="shared" si="14"/>
        <v>45</v>
      </c>
      <c r="U14" s="2"/>
      <c r="V14" s="2"/>
      <c r="W14" s="2"/>
    </row>
    <row r="15">
      <c r="A15" s="1" t="s">
        <v>18</v>
      </c>
      <c r="B15" s="2" t="s">
        <v>32</v>
      </c>
      <c r="C15" s="12">
        <v>18.0</v>
      </c>
      <c r="D15" s="13">
        <v>26.0</v>
      </c>
      <c r="E15" s="5">
        <v>19.0</v>
      </c>
      <c r="F15" s="6">
        <v>32.0</v>
      </c>
      <c r="G15" s="8">
        <f t="shared" si="1"/>
        <v>0.36</v>
      </c>
      <c r="H15" s="84">
        <f t="shared" si="2"/>
        <v>0.3645945277</v>
      </c>
      <c r="I15" s="8">
        <f t="shared" si="3"/>
        <v>0.3894736842</v>
      </c>
      <c r="J15" s="83">
        <f t="shared" si="4"/>
        <v>0.4631578947</v>
      </c>
      <c r="K15" s="2">
        <f t="shared" si="5"/>
        <v>-0.05787711243</v>
      </c>
      <c r="L15" s="2">
        <f t="shared" si="6"/>
        <v>-0.1680670422</v>
      </c>
      <c r="M15" s="2">
        <f t="shared" si="7"/>
        <v>0.1072872544</v>
      </c>
      <c r="N15" s="2">
        <f t="shared" si="8"/>
        <v>0.7174714363</v>
      </c>
      <c r="O15" s="2">
        <f t="shared" si="9"/>
        <v>0.03343559118</v>
      </c>
      <c r="P15" s="2">
        <f t="shared" si="10"/>
        <v>-0.1507340719</v>
      </c>
      <c r="Q15" s="2">
        <f t="shared" si="11"/>
        <v>-0.1540508574</v>
      </c>
      <c r="R15" s="2">
        <f t="shared" si="12"/>
        <v>0.03712932969</v>
      </c>
      <c r="S15" s="1">
        <f t="shared" si="13"/>
        <v>18</v>
      </c>
      <c r="T15" s="1">
        <f t="shared" si="14"/>
        <v>18</v>
      </c>
      <c r="U15" s="2"/>
      <c r="V15" s="2"/>
      <c r="W15" s="2"/>
    </row>
    <row r="16">
      <c r="A16" s="1" t="s">
        <v>18</v>
      </c>
      <c r="B16" s="2" t="s">
        <v>33</v>
      </c>
      <c r="C16" s="12">
        <v>70.0</v>
      </c>
      <c r="D16" s="13">
        <v>71.0</v>
      </c>
      <c r="E16" s="5">
        <v>29.0</v>
      </c>
      <c r="F16" s="6">
        <v>34.0</v>
      </c>
      <c r="G16" s="8">
        <f t="shared" si="1"/>
        <v>0.6730769231</v>
      </c>
      <c r="H16" s="84">
        <f t="shared" si="2"/>
        <v>0.6721027362</v>
      </c>
      <c r="I16" s="8">
        <f t="shared" si="3"/>
        <v>0.4852941176</v>
      </c>
      <c r="J16" s="83">
        <f t="shared" si="4"/>
        <v>0.6911764706</v>
      </c>
      <c r="K16" s="2">
        <f t="shared" si="5"/>
        <v>-0.05787711243</v>
      </c>
      <c r="L16" s="2">
        <f t="shared" si="6"/>
        <v>-0.2508086041</v>
      </c>
      <c r="M16" s="2">
        <f t="shared" si="7"/>
        <v>0.2389284576</v>
      </c>
      <c r="N16" s="2">
        <f t="shared" si="8"/>
        <v>1.334109259</v>
      </c>
      <c r="O16" s="2">
        <f t="shared" si="9"/>
        <v>0.1111190778</v>
      </c>
      <c r="P16" s="2">
        <f t="shared" si="10"/>
        <v>-0.4182713207</v>
      </c>
      <c r="Q16" s="2">
        <f t="shared" si="11"/>
        <v>-0.3569256923</v>
      </c>
      <c r="R16" s="2">
        <f t="shared" si="12"/>
        <v>0.07182867148</v>
      </c>
      <c r="S16" s="1">
        <f t="shared" si="13"/>
        <v>70</v>
      </c>
      <c r="T16" s="1">
        <f t="shared" si="14"/>
        <v>70</v>
      </c>
      <c r="U16" s="2"/>
      <c r="V16" s="2"/>
      <c r="W16" s="2"/>
    </row>
    <row r="17">
      <c r="A17" s="1" t="s">
        <v>18</v>
      </c>
      <c r="B17" s="2" t="s">
        <v>34</v>
      </c>
      <c r="C17" s="12">
        <v>43.0</v>
      </c>
      <c r="D17" s="13">
        <v>45.0</v>
      </c>
      <c r="E17" s="5">
        <v>30.0</v>
      </c>
      <c r="F17" s="6">
        <v>26.0</v>
      </c>
      <c r="G17" s="8">
        <f t="shared" si="1"/>
        <v>0.6231884058</v>
      </c>
      <c r="H17" s="84">
        <f t="shared" si="2"/>
        <v>0.6120871187</v>
      </c>
      <c r="I17" s="8">
        <f t="shared" si="3"/>
        <v>0.5069444444</v>
      </c>
      <c r="J17" s="83">
        <f t="shared" si="4"/>
        <v>0.6111111111</v>
      </c>
      <c r="K17" s="2">
        <f t="shared" si="5"/>
        <v>-0.05787711243</v>
      </c>
      <c r="L17" s="2">
        <f t="shared" si="6"/>
        <v>-0.2217551252</v>
      </c>
      <c r="M17" s="2">
        <f t="shared" si="7"/>
        <v>0.1867799906</v>
      </c>
      <c r="N17" s="2">
        <f t="shared" si="8"/>
        <v>1.232190834</v>
      </c>
      <c r="O17" s="2">
        <f t="shared" si="9"/>
        <v>0.07680373368</v>
      </c>
      <c r="P17" s="2">
        <f t="shared" si="10"/>
        <v>-0.3415669943</v>
      </c>
      <c r="Q17" s="2">
        <f t="shared" si="11"/>
        <v>-0.3443655726</v>
      </c>
      <c r="R17" s="2">
        <f t="shared" si="12"/>
        <v>0.08187736479</v>
      </c>
      <c r="S17" s="1">
        <f t="shared" si="13"/>
        <v>43</v>
      </c>
      <c r="T17" s="1">
        <f t="shared" si="14"/>
        <v>43</v>
      </c>
      <c r="U17" s="2"/>
      <c r="V17" s="2"/>
      <c r="W17" s="2"/>
    </row>
    <row r="18">
      <c r="A18" s="1" t="s">
        <v>18</v>
      </c>
      <c r="B18" s="2" t="s">
        <v>35</v>
      </c>
      <c r="C18" s="12">
        <v>52.0</v>
      </c>
      <c r="D18" s="13">
        <v>58.0</v>
      </c>
      <c r="E18" s="5">
        <v>15.0</v>
      </c>
      <c r="F18" s="6">
        <v>15.0</v>
      </c>
      <c r="G18" s="8">
        <f t="shared" si="1"/>
        <v>0.776119403</v>
      </c>
      <c r="H18" s="84">
        <f t="shared" si="2"/>
        <v>0.7658545679</v>
      </c>
      <c r="I18" s="8">
        <f t="shared" si="3"/>
        <v>0.4785714286</v>
      </c>
      <c r="J18" s="83">
        <f t="shared" si="4"/>
        <v>0.7857142857</v>
      </c>
      <c r="K18" s="2">
        <f t="shared" si="5"/>
        <v>-0.05787711243</v>
      </c>
      <c r="L18" s="2">
        <f t="shared" si="6"/>
        <v>-0.2851137324</v>
      </c>
      <c r="M18" s="2">
        <f t="shared" si="7"/>
        <v>0.3087587599</v>
      </c>
      <c r="N18" s="2">
        <f t="shared" si="8"/>
        <v>1.495577223</v>
      </c>
      <c r="O18" s="2">
        <f t="shared" si="9"/>
        <v>0.1632359238</v>
      </c>
      <c r="P18" s="2">
        <f t="shared" si="10"/>
        <v>-0.5330294885</v>
      </c>
      <c r="Q18" s="2">
        <f t="shared" si="11"/>
        <v>-0.3945817499</v>
      </c>
      <c r="R18" s="2">
        <f t="shared" si="12"/>
        <v>0.06888474475</v>
      </c>
      <c r="S18" s="1">
        <f t="shared" si="13"/>
        <v>52</v>
      </c>
      <c r="T18" s="1">
        <f t="shared" si="14"/>
        <v>52</v>
      </c>
      <c r="U18" s="2"/>
      <c r="V18" s="2"/>
      <c r="W18" s="2"/>
    </row>
    <row r="19">
      <c r="A19" s="1" t="s">
        <v>18</v>
      </c>
      <c r="B19" s="2" t="s">
        <v>36</v>
      </c>
      <c r="C19" s="12">
        <v>51.0</v>
      </c>
      <c r="D19" s="13">
        <v>47.0</v>
      </c>
      <c r="E19" s="5">
        <v>19.0</v>
      </c>
      <c r="F19" s="6">
        <v>20.0</v>
      </c>
      <c r="G19" s="8">
        <f t="shared" si="1"/>
        <v>0.7183098592</v>
      </c>
      <c r="H19" s="84">
        <f t="shared" si="2"/>
        <v>0.7180158124</v>
      </c>
      <c r="I19" s="8">
        <f t="shared" si="3"/>
        <v>0.5109489051</v>
      </c>
      <c r="J19" s="83">
        <f t="shared" si="4"/>
        <v>0.7153284672</v>
      </c>
      <c r="K19" s="2">
        <f t="shared" si="5"/>
        <v>-0.05787711243</v>
      </c>
      <c r="L19" s="2">
        <f t="shared" si="6"/>
        <v>-0.259572688</v>
      </c>
      <c r="M19" s="2">
        <f t="shared" si="7"/>
        <v>0.255918102</v>
      </c>
      <c r="N19" s="2">
        <f t="shared" si="8"/>
        <v>1.453718801</v>
      </c>
      <c r="O19" s="2">
        <f t="shared" si="9"/>
        <v>0.1231794664</v>
      </c>
      <c r="P19" s="2">
        <f t="shared" si="10"/>
        <v>-0.4716975928</v>
      </c>
      <c r="Q19" s="2">
        <f t="shared" si="11"/>
        <v>-0.4094861952</v>
      </c>
      <c r="R19" s="2">
        <f t="shared" si="12"/>
        <v>0.0838330315</v>
      </c>
      <c r="S19" s="1">
        <f t="shared" si="13"/>
        <v>51</v>
      </c>
      <c r="T19" s="1">
        <f t="shared" si="14"/>
        <v>51</v>
      </c>
      <c r="U19" s="2"/>
      <c r="V19" s="2"/>
      <c r="W19" s="2"/>
    </row>
    <row r="20">
      <c r="A20" s="1" t="s">
        <v>37</v>
      </c>
      <c r="B20" s="14">
        <v>44562.0</v>
      </c>
      <c r="C20" s="12">
        <v>38.0</v>
      </c>
      <c r="D20" s="13">
        <v>43.0</v>
      </c>
      <c r="E20" s="5">
        <v>60.0</v>
      </c>
      <c r="F20" s="6">
        <v>92.0</v>
      </c>
      <c r="G20" s="8">
        <f t="shared" si="1"/>
        <v>0.2923076923</v>
      </c>
      <c r="H20" s="84">
        <f t="shared" si="2"/>
        <v>0.2923247589</v>
      </c>
      <c r="I20" s="8">
        <f t="shared" si="3"/>
        <v>0.4206008584</v>
      </c>
      <c r="J20" s="83">
        <f t="shared" si="4"/>
        <v>0.347639485</v>
      </c>
      <c r="K20" s="2">
        <f t="shared" si="5"/>
        <v>-0.05787711243</v>
      </c>
      <c r="L20" s="2">
        <f t="shared" si="6"/>
        <v>-0.1261486432</v>
      </c>
      <c r="M20" s="2">
        <f t="shared" si="7"/>
        <v>0.06044330243</v>
      </c>
      <c r="N20" s="2">
        <f t="shared" si="8"/>
        <v>0.5815628797</v>
      </c>
      <c r="O20" s="2">
        <f t="shared" si="9"/>
        <v>0.0141386872</v>
      </c>
      <c r="P20" s="2">
        <f t="shared" si="10"/>
        <v>-0.09170721828</v>
      </c>
      <c r="Q20" s="2">
        <f t="shared" si="11"/>
        <v>-0.1348491515</v>
      </c>
      <c r="R20" s="2">
        <f t="shared" si="12"/>
        <v>0.04676201495</v>
      </c>
      <c r="S20" s="1">
        <f t="shared" si="13"/>
        <v>38</v>
      </c>
      <c r="T20" s="1">
        <f t="shared" si="14"/>
        <v>38</v>
      </c>
      <c r="U20" s="2"/>
      <c r="V20" s="2"/>
      <c r="W20" s="2"/>
    </row>
    <row r="21">
      <c r="A21" s="1" t="s">
        <v>37</v>
      </c>
      <c r="B21" s="14">
        <v>44594.0</v>
      </c>
      <c r="C21" s="12">
        <v>19.0</v>
      </c>
      <c r="D21" s="13">
        <v>24.0</v>
      </c>
      <c r="E21" s="5">
        <v>42.0</v>
      </c>
      <c r="F21" s="6">
        <v>78.0</v>
      </c>
      <c r="G21" s="8">
        <f t="shared" si="1"/>
        <v>0.1958762887</v>
      </c>
      <c r="H21" s="84">
        <f t="shared" si="2"/>
        <v>0.184984181</v>
      </c>
      <c r="I21" s="8">
        <f t="shared" si="3"/>
        <v>0.3742331288</v>
      </c>
      <c r="J21" s="83">
        <f t="shared" si="4"/>
        <v>0.263803681</v>
      </c>
      <c r="K21" s="2">
        <f t="shared" si="5"/>
        <v>-0.05787711243</v>
      </c>
      <c r="L21" s="2">
        <f t="shared" si="6"/>
        <v>-0.09572697539</v>
      </c>
      <c r="M21" s="2">
        <f t="shared" si="7"/>
        <v>0.0348058057</v>
      </c>
      <c r="N21" s="2">
        <f t="shared" si="8"/>
        <v>0.3926634767</v>
      </c>
      <c r="O21" s="2">
        <f t="shared" si="9"/>
        <v>0.006178233904</v>
      </c>
      <c r="P21" s="2">
        <f t="shared" si="10"/>
        <v>-0.04698714991</v>
      </c>
      <c r="Q21" s="2">
        <f t="shared" si="11"/>
        <v>-0.08101102429</v>
      </c>
      <c r="R21" s="2">
        <f t="shared" si="12"/>
        <v>0.03293892674</v>
      </c>
      <c r="S21" s="1">
        <f t="shared" si="13"/>
        <v>19</v>
      </c>
      <c r="T21" s="1">
        <f t="shared" si="14"/>
        <v>18</v>
      </c>
      <c r="U21" s="2"/>
      <c r="V21" s="2"/>
      <c r="W21" s="2"/>
    </row>
    <row r="22">
      <c r="A22" s="1" t="s">
        <v>37</v>
      </c>
      <c r="B22" s="14">
        <v>44623.0</v>
      </c>
      <c r="C22" s="12">
        <v>53.0</v>
      </c>
      <c r="D22" s="13">
        <v>59.0</v>
      </c>
      <c r="E22" s="5">
        <v>84.0</v>
      </c>
      <c r="F22" s="6">
        <v>156.0</v>
      </c>
      <c r="G22" s="8">
        <f t="shared" si="1"/>
        <v>0.2535885167</v>
      </c>
      <c r="H22" s="84">
        <f t="shared" si="2"/>
        <v>0.2409673117</v>
      </c>
      <c r="I22" s="8">
        <f t="shared" si="3"/>
        <v>0.3892045455</v>
      </c>
      <c r="J22" s="83">
        <f t="shared" si="4"/>
        <v>0.3181818182</v>
      </c>
      <c r="K22" s="2">
        <f t="shared" si="5"/>
        <v>-0.05787711243</v>
      </c>
      <c r="L22" s="2">
        <f t="shared" si="6"/>
        <v>-0.11545928</v>
      </c>
      <c r="M22" s="2">
        <f t="shared" si="7"/>
        <v>0.05063382164</v>
      </c>
      <c r="N22" s="2">
        <f t="shared" si="8"/>
        <v>0.4925504143</v>
      </c>
      <c r="O22" s="2">
        <f t="shared" si="9"/>
        <v>0.01084046397</v>
      </c>
      <c r="P22" s="2">
        <f t="shared" si="10"/>
        <v>-0.07108922702</v>
      </c>
      <c r="Q22" s="2">
        <f t="shared" si="11"/>
        <v>-0.1056841789</v>
      </c>
      <c r="R22" s="2">
        <f t="shared" si="12"/>
        <v>0.03705241021</v>
      </c>
      <c r="S22" s="1">
        <f t="shared" si="13"/>
        <v>53</v>
      </c>
      <c r="T22" s="1">
        <f t="shared" si="14"/>
        <v>51</v>
      </c>
      <c r="U22" s="2"/>
      <c r="V22" s="2"/>
      <c r="W22" s="2"/>
    </row>
    <row r="23">
      <c r="A23" s="1" t="s">
        <v>37</v>
      </c>
      <c r="B23" s="14">
        <v>44686.0</v>
      </c>
      <c r="C23" s="12">
        <v>62.0</v>
      </c>
      <c r="D23" s="13">
        <v>88.0</v>
      </c>
      <c r="E23" s="5">
        <v>131.0</v>
      </c>
      <c r="F23" s="6">
        <v>196.0</v>
      </c>
      <c r="G23" s="8">
        <f t="shared" si="1"/>
        <v>0.2403100775</v>
      </c>
      <c r="H23" s="84">
        <f t="shared" si="2"/>
        <v>0.2505624803</v>
      </c>
      <c r="I23" s="8">
        <f t="shared" si="3"/>
        <v>0.4046121593</v>
      </c>
      <c r="J23" s="83">
        <f t="shared" si="4"/>
        <v>0.3144654088</v>
      </c>
      <c r="K23" s="2">
        <f t="shared" si="5"/>
        <v>-0.05787711243</v>
      </c>
      <c r="L23" s="2">
        <f t="shared" si="6"/>
        <v>-0.1141106991</v>
      </c>
      <c r="M23" s="2">
        <f t="shared" si="7"/>
        <v>0.04945790877</v>
      </c>
      <c r="N23" s="2">
        <f t="shared" si="8"/>
        <v>0.5060684186</v>
      </c>
      <c r="O23" s="2">
        <f t="shared" si="9"/>
        <v>0.01046502892</v>
      </c>
      <c r="P23" s="2">
        <f t="shared" si="10"/>
        <v>-0.07218714403</v>
      </c>
      <c r="Q23" s="2">
        <f t="shared" si="11"/>
        <v>-0.112883262</v>
      </c>
      <c r="R23" s="2">
        <f t="shared" si="12"/>
        <v>0.04162934161</v>
      </c>
      <c r="S23" s="1">
        <f t="shared" si="13"/>
        <v>62</v>
      </c>
      <c r="T23" s="1">
        <f t="shared" si="14"/>
        <v>64</v>
      </c>
      <c r="U23" s="2"/>
      <c r="V23" s="2"/>
      <c r="W23" s="2"/>
    </row>
    <row r="24">
      <c r="A24" s="1" t="s">
        <v>37</v>
      </c>
      <c r="B24" s="14">
        <v>44718.0</v>
      </c>
      <c r="C24" s="12">
        <v>31.0</v>
      </c>
      <c r="D24" s="13">
        <v>13.0</v>
      </c>
      <c r="E24" s="5">
        <v>41.0</v>
      </c>
      <c r="F24" s="6">
        <v>53.0</v>
      </c>
      <c r="G24" s="8">
        <f t="shared" si="1"/>
        <v>0.369047619</v>
      </c>
      <c r="H24" s="84">
        <f t="shared" si="2"/>
        <v>0.3530764331</v>
      </c>
      <c r="I24" s="8">
        <f t="shared" si="3"/>
        <v>0.5217391304</v>
      </c>
      <c r="J24" s="83">
        <f t="shared" si="4"/>
        <v>0.3188405797</v>
      </c>
      <c r="K24" s="2">
        <f t="shared" si="5"/>
        <v>-0.05787711243</v>
      </c>
      <c r="L24" s="2">
        <f t="shared" si="6"/>
        <v>-0.1156983262</v>
      </c>
      <c r="M24" s="2">
        <f t="shared" si="7"/>
        <v>0.05084370254</v>
      </c>
      <c r="N24" s="2">
        <f t="shared" si="8"/>
        <v>0.6616440722</v>
      </c>
      <c r="O24" s="2">
        <f t="shared" si="9"/>
        <v>0.01090793555</v>
      </c>
      <c r="P24" s="2">
        <f t="shared" si="10"/>
        <v>-0.09569202833</v>
      </c>
      <c r="Q24" s="2">
        <f t="shared" si="11"/>
        <v>-0.1903089535</v>
      </c>
      <c r="R24" s="2">
        <f t="shared" si="12"/>
        <v>0.0892571432</v>
      </c>
      <c r="S24" s="1">
        <f t="shared" si="13"/>
        <v>31</v>
      </c>
      <c r="T24" s="1">
        <f t="shared" si="14"/>
        <v>30</v>
      </c>
      <c r="U24" s="2"/>
      <c r="V24" s="2"/>
      <c r="W24" s="2"/>
    </row>
    <row r="25">
      <c r="A25" s="1" t="s">
        <v>37</v>
      </c>
      <c r="B25" s="14">
        <v>44844.0</v>
      </c>
      <c r="C25" s="12">
        <v>61.0</v>
      </c>
      <c r="D25" s="13">
        <v>96.0</v>
      </c>
      <c r="E25" s="5">
        <v>165.0</v>
      </c>
      <c r="F25" s="6">
        <v>263.0</v>
      </c>
      <c r="G25" s="8">
        <f t="shared" si="1"/>
        <v>0.1882716049</v>
      </c>
      <c r="H25" s="84">
        <f t="shared" si="2"/>
        <v>0.1978487387</v>
      </c>
      <c r="I25" s="8">
        <f t="shared" si="3"/>
        <v>0.3863247863</v>
      </c>
      <c r="J25" s="83">
        <f t="shared" si="4"/>
        <v>0.2683760684</v>
      </c>
      <c r="K25" s="2">
        <f t="shared" si="5"/>
        <v>-0.05787711243</v>
      </c>
      <c r="L25" s="2">
        <f t="shared" si="6"/>
        <v>-0.09738616686</v>
      </c>
      <c r="M25" s="2">
        <f t="shared" si="7"/>
        <v>0.03602280787</v>
      </c>
      <c r="N25" s="2">
        <f t="shared" si="8"/>
        <v>0.4123763831</v>
      </c>
      <c r="O25" s="2">
        <f t="shared" si="9"/>
        <v>0.006505087637</v>
      </c>
      <c r="P25" s="2">
        <f t="shared" si="10"/>
        <v>-0.05020134069</v>
      </c>
      <c r="Q25" s="2">
        <f t="shared" si="11"/>
        <v>-0.08782693834</v>
      </c>
      <c r="R25" s="2">
        <f t="shared" si="12"/>
        <v>0.03623601841</v>
      </c>
      <c r="S25" s="1">
        <f t="shared" si="13"/>
        <v>61</v>
      </c>
      <c r="T25" s="1">
        <f t="shared" si="14"/>
        <v>64</v>
      </c>
      <c r="U25" s="2"/>
      <c r="V25" s="2"/>
      <c r="W25" s="2"/>
    </row>
    <row r="26">
      <c r="A26" s="1" t="s">
        <v>37</v>
      </c>
      <c r="B26" s="14">
        <v>44876.0</v>
      </c>
      <c r="C26" s="12">
        <v>43.0</v>
      </c>
      <c r="D26" s="13">
        <v>48.0</v>
      </c>
      <c r="E26" s="5">
        <v>54.0</v>
      </c>
      <c r="F26" s="6">
        <v>102.0</v>
      </c>
      <c r="G26" s="8">
        <f t="shared" si="1"/>
        <v>0.2965517241</v>
      </c>
      <c r="H26" s="84">
        <f t="shared" si="2"/>
        <v>0.2859163609</v>
      </c>
      <c r="I26" s="8">
        <f t="shared" si="3"/>
        <v>0.3927125506</v>
      </c>
      <c r="J26" s="83">
        <f t="shared" si="4"/>
        <v>0.3684210526</v>
      </c>
      <c r="K26" s="2">
        <f t="shared" si="5"/>
        <v>-0.05787711243</v>
      </c>
      <c r="L26" s="2">
        <f t="shared" si="6"/>
        <v>-0.1336896927</v>
      </c>
      <c r="M26" s="2">
        <f t="shared" si="7"/>
        <v>0.06788578857</v>
      </c>
      <c r="N26" s="2">
        <f t="shared" si="8"/>
        <v>0.5754619936</v>
      </c>
      <c r="O26" s="2">
        <f t="shared" si="9"/>
        <v>0.01682887598</v>
      </c>
      <c r="P26" s="2">
        <f t="shared" si="10"/>
        <v>-0.09616982574</v>
      </c>
      <c r="Q26" s="2">
        <f t="shared" si="11"/>
        <v>-0.124587024</v>
      </c>
      <c r="R26" s="2">
        <f t="shared" si="12"/>
        <v>0.03806335763</v>
      </c>
      <c r="S26" s="1">
        <f t="shared" si="13"/>
        <v>43</v>
      </c>
      <c r="T26" s="1">
        <f t="shared" si="14"/>
        <v>42</v>
      </c>
      <c r="U26" s="2"/>
      <c r="V26" s="2"/>
      <c r="W26" s="2"/>
    </row>
    <row r="27">
      <c r="A27" s="1" t="s">
        <v>37</v>
      </c>
      <c r="B27" s="14">
        <v>44907.0</v>
      </c>
      <c r="C27" s="12">
        <v>143.0</v>
      </c>
      <c r="D27" s="13">
        <v>120.0</v>
      </c>
      <c r="E27" s="5">
        <v>127.0</v>
      </c>
      <c r="F27" s="6">
        <v>135.0</v>
      </c>
      <c r="G27" s="8">
        <f t="shared" si="1"/>
        <v>0.5143884892</v>
      </c>
      <c r="H27" s="84">
        <f t="shared" si="2"/>
        <v>0.5149760282</v>
      </c>
      <c r="I27" s="8">
        <f t="shared" si="3"/>
        <v>0.5142857143</v>
      </c>
      <c r="J27" s="83">
        <f t="shared" si="4"/>
        <v>0.500952381</v>
      </c>
      <c r="K27" s="2">
        <f t="shared" si="5"/>
        <v>-0.05787711243</v>
      </c>
      <c r="L27" s="2">
        <f t="shared" si="6"/>
        <v>-0.1817816039</v>
      </c>
      <c r="M27" s="2">
        <f t="shared" si="7"/>
        <v>0.1255113148</v>
      </c>
      <c r="N27" s="2">
        <f t="shared" si="8"/>
        <v>1.024703764</v>
      </c>
      <c r="O27" s="2">
        <f t="shared" si="9"/>
        <v>0.04230689261</v>
      </c>
      <c r="P27" s="2">
        <f t="shared" si="10"/>
        <v>-0.2328480048</v>
      </c>
      <c r="Q27" s="2">
        <f t="shared" si="11"/>
        <v>-0.2905254467</v>
      </c>
      <c r="R27" s="2">
        <f t="shared" si="12"/>
        <v>0.08548622407</v>
      </c>
      <c r="S27" s="1">
        <f t="shared" si="13"/>
        <v>143</v>
      </c>
      <c r="T27" s="1">
        <f t="shared" si="14"/>
        <v>143</v>
      </c>
      <c r="U27" s="2"/>
      <c r="V27" s="2"/>
      <c r="W27" s="2"/>
    </row>
    <row r="28">
      <c r="A28" s="1" t="s">
        <v>37</v>
      </c>
      <c r="B28" s="2" t="s">
        <v>38</v>
      </c>
      <c r="C28" s="12">
        <v>80.0</v>
      </c>
      <c r="D28" s="13">
        <v>115.0</v>
      </c>
      <c r="E28" s="5">
        <v>81.0</v>
      </c>
      <c r="F28" s="6">
        <v>101.0</v>
      </c>
      <c r="G28" s="8">
        <f t="shared" si="1"/>
        <v>0.4419889503</v>
      </c>
      <c r="H28" s="84">
        <f t="shared" si="2"/>
        <v>0.4493465406</v>
      </c>
      <c r="I28" s="8">
        <f t="shared" si="3"/>
        <v>0.4270557029</v>
      </c>
      <c r="J28" s="83">
        <f t="shared" si="4"/>
        <v>0.5172413793</v>
      </c>
      <c r="K28" s="2">
        <f t="shared" si="5"/>
        <v>-0.05787711243</v>
      </c>
      <c r="L28" s="2">
        <f t="shared" si="6"/>
        <v>-0.1876924257</v>
      </c>
      <c r="M28" s="2">
        <f t="shared" si="7"/>
        <v>0.1338062845</v>
      </c>
      <c r="N28" s="2">
        <f t="shared" si="8"/>
        <v>0.8785676598</v>
      </c>
      <c r="O28" s="2">
        <f t="shared" si="9"/>
        <v>0.04656950013</v>
      </c>
      <c r="P28" s="2">
        <f t="shared" si="10"/>
        <v>-0.2061323802</v>
      </c>
      <c r="Q28" s="2">
        <f t="shared" si="11"/>
        <v>-0.2068431408</v>
      </c>
      <c r="R28" s="2">
        <f t="shared" si="12"/>
        <v>0.04894815537</v>
      </c>
      <c r="S28" s="1">
        <f t="shared" si="13"/>
        <v>80</v>
      </c>
      <c r="T28" s="1">
        <f t="shared" si="14"/>
        <v>81</v>
      </c>
      <c r="U28" s="2"/>
      <c r="V28" s="2"/>
      <c r="W28" s="2"/>
    </row>
    <row r="29">
      <c r="A29" s="1" t="s">
        <v>37</v>
      </c>
      <c r="B29" s="2" t="s">
        <v>39</v>
      </c>
      <c r="C29" s="12">
        <v>43.0</v>
      </c>
      <c r="D29" s="13">
        <v>22.0</v>
      </c>
      <c r="E29" s="5">
        <v>36.0</v>
      </c>
      <c r="F29" s="6">
        <v>43.0</v>
      </c>
      <c r="G29" s="8">
        <f t="shared" si="1"/>
        <v>0.5</v>
      </c>
      <c r="H29" s="84">
        <f t="shared" si="2"/>
        <v>0.5003376593</v>
      </c>
      <c r="I29" s="8">
        <f t="shared" si="3"/>
        <v>0.5486111111</v>
      </c>
      <c r="J29" s="83">
        <f t="shared" si="4"/>
        <v>0.4513888889</v>
      </c>
      <c r="K29" s="2">
        <f t="shared" si="5"/>
        <v>-0.05787711243</v>
      </c>
      <c r="L29" s="2">
        <f t="shared" si="6"/>
        <v>-0.1637963993</v>
      </c>
      <c r="M29" s="2">
        <f t="shared" si="7"/>
        <v>0.1019041142</v>
      </c>
      <c r="N29" s="2">
        <f t="shared" si="8"/>
        <v>0.9849470631</v>
      </c>
      <c r="O29" s="2">
        <f t="shared" si="9"/>
        <v>0.03095097871</v>
      </c>
      <c r="P29" s="2">
        <f t="shared" si="10"/>
        <v>-0.2016700929</v>
      </c>
      <c r="Q29" s="2">
        <f t="shared" si="11"/>
        <v>-0.2978920231</v>
      </c>
      <c r="R29" s="2">
        <f t="shared" si="12"/>
        <v>0.103771131</v>
      </c>
      <c r="S29" s="1">
        <f t="shared" si="13"/>
        <v>43</v>
      </c>
      <c r="T29" s="1">
        <f t="shared" si="14"/>
        <v>43</v>
      </c>
      <c r="U29" s="2"/>
      <c r="V29" s="2"/>
      <c r="W29" s="2"/>
    </row>
    <row r="30">
      <c r="A30" s="1" t="s">
        <v>37</v>
      </c>
      <c r="B30" s="2" t="s">
        <v>40</v>
      </c>
      <c r="C30" s="12">
        <v>114.0</v>
      </c>
      <c r="D30" s="13">
        <v>72.0</v>
      </c>
      <c r="E30" s="5">
        <v>82.0</v>
      </c>
      <c r="F30" s="6">
        <v>65.0</v>
      </c>
      <c r="G30" s="8">
        <f t="shared" si="1"/>
        <v>0.6368715084</v>
      </c>
      <c r="H30" s="84">
        <f t="shared" si="2"/>
        <v>0.6342777621</v>
      </c>
      <c r="I30" s="8">
        <f t="shared" si="3"/>
        <v>0.5885885886</v>
      </c>
      <c r="J30" s="83">
        <f t="shared" si="4"/>
        <v>0.5585585586</v>
      </c>
      <c r="K30" s="2">
        <f t="shared" si="5"/>
        <v>-0.05787711243</v>
      </c>
      <c r="L30" s="2">
        <f t="shared" si="6"/>
        <v>-0.2026852741</v>
      </c>
      <c r="M30" s="2">
        <f t="shared" si="7"/>
        <v>0.1560369348</v>
      </c>
      <c r="N30" s="2">
        <f t="shared" si="8"/>
        <v>1.307609221</v>
      </c>
      <c r="O30" s="2">
        <f t="shared" si="9"/>
        <v>0.05864458603</v>
      </c>
      <c r="P30" s="2">
        <f t="shared" si="10"/>
        <v>-0.3313022835</v>
      </c>
      <c r="Q30" s="2">
        <f t="shared" si="11"/>
        <v>-0.4242982078</v>
      </c>
      <c r="R30" s="2">
        <f t="shared" si="12"/>
        <v>0.1281498983</v>
      </c>
      <c r="S30" s="1">
        <f t="shared" si="13"/>
        <v>114</v>
      </c>
      <c r="T30" s="1">
        <f t="shared" si="14"/>
        <v>114</v>
      </c>
      <c r="U30" s="2"/>
      <c r="V30" s="2"/>
      <c r="W30" s="2"/>
    </row>
    <row r="31">
      <c r="A31" s="1" t="s">
        <v>37</v>
      </c>
      <c r="B31" s="2" t="s">
        <v>41</v>
      </c>
      <c r="C31" s="12">
        <v>131.0</v>
      </c>
      <c r="D31" s="13">
        <v>129.0</v>
      </c>
      <c r="E31" s="5">
        <v>148.0</v>
      </c>
      <c r="F31" s="6">
        <v>133.0</v>
      </c>
      <c r="G31" s="8">
        <f t="shared" si="1"/>
        <v>0.4962121212</v>
      </c>
      <c r="H31" s="84">
        <f t="shared" si="2"/>
        <v>0.4974171893</v>
      </c>
      <c r="I31" s="8">
        <f t="shared" si="3"/>
        <v>0.5157116451</v>
      </c>
      <c r="J31" s="83">
        <f t="shared" si="4"/>
        <v>0.4805914972</v>
      </c>
      <c r="K31" s="2">
        <f t="shared" si="5"/>
        <v>-0.05787711243</v>
      </c>
      <c r="L31" s="2">
        <f t="shared" si="6"/>
        <v>-0.1743932088</v>
      </c>
      <c r="M31" s="2">
        <f t="shared" si="7"/>
        <v>0.1155160034</v>
      </c>
      <c r="N31" s="2">
        <f t="shared" si="8"/>
        <v>0.9857810081</v>
      </c>
      <c r="O31" s="2">
        <f t="shared" si="9"/>
        <v>0.03735511188</v>
      </c>
      <c r="P31" s="2">
        <f t="shared" si="10"/>
        <v>-0.2148989403</v>
      </c>
      <c r="Q31" s="2">
        <f t="shared" si="11"/>
        <v>-0.2802649384</v>
      </c>
      <c r="R31" s="2">
        <f t="shared" si="12"/>
        <v>0.08619926584</v>
      </c>
      <c r="S31" s="1">
        <f t="shared" si="13"/>
        <v>131</v>
      </c>
      <c r="T31" s="1">
        <f t="shared" si="14"/>
        <v>131</v>
      </c>
      <c r="U31" s="2"/>
      <c r="V31" s="2"/>
      <c r="W31" s="2"/>
    </row>
    <row r="32">
      <c r="A32" s="1" t="s">
        <v>37</v>
      </c>
      <c r="B32" s="2" t="s">
        <v>42</v>
      </c>
      <c r="C32" s="12">
        <v>108.0</v>
      </c>
      <c r="D32" s="13">
        <v>101.0</v>
      </c>
      <c r="E32" s="5">
        <v>209.0</v>
      </c>
      <c r="F32" s="6">
        <v>225.0</v>
      </c>
      <c r="G32" s="8">
        <f t="shared" si="1"/>
        <v>0.3243243243</v>
      </c>
      <c r="H32" s="84">
        <f t="shared" si="2"/>
        <v>0.3340356568</v>
      </c>
      <c r="I32" s="8">
        <f t="shared" si="3"/>
        <v>0.4930015552</v>
      </c>
      <c r="J32" s="83">
        <f t="shared" si="4"/>
        <v>0.3250388802</v>
      </c>
      <c r="K32" s="2">
        <f t="shared" si="5"/>
        <v>-0.05787711243</v>
      </c>
      <c r="L32" s="2">
        <f t="shared" si="6"/>
        <v>-0.117947516</v>
      </c>
      <c r="M32" s="2">
        <f t="shared" si="7"/>
        <v>0.05283973312</v>
      </c>
      <c r="N32" s="2">
        <f t="shared" si="8"/>
        <v>0.6373544587</v>
      </c>
      <c r="O32" s="2">
        <f t="shared" si="9"/>
        <v>0.01155653749</v>
      </c>
      <c r="P32" s="2">
        <f t="shared" si="10"/>
        <v>-0.09397105132</v>
      </c>
      <c r="Q32" s="2">
        <f t="shared" si="11"/>
        <v>-0.1732250529</v>
      </c>
      <c r="R32" s="2">
        <f t="shared" si="12"/>
        <v>0.0753056602</v>
      </c>
      <c r="S32" s="1">
        <f t="shared" si="13"/>
        <v>108</v>
      </c>
      <c r="T32" s="1">
        <f t="shared" si="14"/>
        <v>111</v>
      </c>
      <c r="U32" s="2"/>
      <c r="V32" s="2"/>
      <c r="W32" s="2"/>
    </row>
    <row r="33">
      <c r="A33" s="1" t="s">
        <v>37</v>
      </c>
      <c r="B33" s="2" t="s">
        <v>43</v>
      </c>
      <c r="C33" s="12">
        <v>95.0</v>
      </c>
      <c r="D33" s="13">
        <v>61.0</v>
      </c>
      <c r="E33" s="5">
        <v>159.0</v>
      </c>
      <c r="F33" s="6">
        <v>189.0</v>
      </c>
      <c r="G33" s="8">
        <f t="shared" si="1"/>
        <v>0.3345070423</v>
      </c>
      <c r="H33" s="84">
        <f t="shared" si="2"/>
        <v>0.3290902502</v>
      </c>
      <c r="I33" s="8">
        <f t="shared" si="3"/>
        <v>0.503968254</v>
      </c>
      <c r="J33" s="83">
        <f t="shared" si="4"/>
        <v>0.3095238095</v>
      </c>
      <c r="K33" s="2">
        <f t="shared" si="5"/>
        <v>-0.05787711243</v>
      </c>
      <c r="L33" s="2">
        <f t="shared" si="6"/>
        <v>-0.1123175309</v>
      </c>
      <c r="M33" s="2">
        <f t="shared" si="7"/>
        <v>0.04791573042</v>
      </c>
      <c r="N33" s="2">
        <f t="shared" si="8"/>
        <v>0.6204326837</v>
      </c>
      <c r="O33" s="2">
        <f t="shared" si="9"/>
        <v>0.009979389613</v>
      </c>
      <c r="P33" s="2">
        <f t="shared" si="10"/>
        <v>-0.08710969116</v>
      </c>
      <c r="Q33" s="2">
        <f t="shared" si="11"/>
        <v>-0.1723769663</v>
      </c>
      <c r="R33" s="2">
        <f t="shared" si="12"/>
        <v>0.08044374728</v>
      </c>
      <c r="S33" s="1">
        <f t="shared" si="13"/>
        <v>95</v>
      </c>
      <c r="T33" s="1">
        <f t="shared" si="14"/>
        <v>94</v>
      </c>
      <c r="U33" s="2"/>
      <c r="V33" s="2"/>
      <c r="W33" s="2"/>
    </row>
    <row r="34">
      <c r="A34" s="1" t="s">
        <v>37</v>
      </c>
      <c r="B34" s="2" t="s">
        <v>44</v>
      </c>
      <c r="C34" s="12">
        <v>62.0</v>
      </c>
      <c r="D34" s="13">
        <v>41.0</v>
      </c>
      <c r="E34" s="5">
        <v>106.0</v>
      </c>
      <c r="F34" s="6">
        <v>127.0</v>
      </c>
      <c r="G34" s="8">
        <f t="shared" si="1"/>
        <v>0.328042328</v>
      </c>
      <c r="H34" s="84">
        <f t="shared" si="2"/>
        <v>0.3229540388</v>
      </c>
      <c r="I34" s="8">
        <f t="shared" si="3"/>
        <v>0.5</v>
      </c>
      <c r="J34" s="83">
        <f t="shared" si="4"/>
        <v>0.306547619</v>
      </c>
      <c r="K34" s="2">
        <f t="shared" si="5"/>
        <v>-0.05787711243</v>
      </c>
      <c r="L34" s="2">
        <f t="shared" si="6"/>
        <v>-0.1112375547</v>
      </c>
      <c r="M34" s="2">
        <f t="shared" si="7"/>
        <v>0.04699870415</v>
      </c>
      <c r="N34" s="2">
        <f t="shared" si="8"/>
        <v>0.6096286621</v>
      </c>
      <c r="O34" s="2">
        <f t="shared" si="9"/>
        <v>0.009694281685</v>
      </c>
      <c r="P34" s="2">
        <f t="shared" si="10"/>
        <v>-0.08476978252</v>
      </c>
      <c r="Q34" s="2">
        <f t="shared" si="11"/>
        <v>-0.1680415841</v>
      </c>
      <c r="R34" s="2">
        <f t="shared" si="12"/>
        <v>0.07855842458</v>
      </c>
      <c r="S34" s="1">
        <f t="shared" si="13"/>
        <v>62</v>
      </c>
      <c r="T34" s="1">
        <f t="shared" si="14"/>
        <v>62</v>
      </c>
      <c r="U34" s="2"/>
      <c r="V34" s="2"/>
      <c r="W34" s="2"/>
    </row>
    <row r="35">
      <c r="A35" s="1" t="s">
        <v>37</v>
      </c>
      <c r="B35" s="2" t="s">
        <v>45</v>
      </c>
      <c r="C35" s="12">
        <v>46.0</v>
      </c>
      <c r="D35" s="13">
        <v>47.0</v>
      </c>
      <c r="E35" s="5">
        <v>58.0</v>
      </c>
      <c r="F35" s="6">
        <v>103.0</v>
      </c>
      <c r="G35" s="8">
        <f t="shared" si="1"/>
        <v>0.3087248322</v>
      </c>
      <c r="H35" s="84">
        <f t="shared" si="2"/>
        <v>0.2986158967</v>
      </c>
      <c r="I35" s="8">
        <f t="shared" si="3"/>
        <v>0.4094488189</v>
      </c>
      <c r="J35" s="83">
        <f t="shared" si="4"/>
        <v>0.3661417323</v>
      </c>
      <c r="K35" s="2">
        <f t="shared" si="5"/>
        <v>-0.05787711243</v>
      </c>
      <c r="L35" s="2">
        <f t="shared" si="6"/>
        <v>-0.1328625911</v>
      </c>
      <c r="M35" s="2">
        <f t="shared" si="7"/>
        <v>0.0670484053</v>
      </c>
      <c r="N35" s="2">
        <f t="shared" si="8"/>
        <v>0.5962745598</v>
      </c>
      <c r="O35" s="2">
        <f t="shared" si="9"/>
        <v>0.01651845744</v>
      </c>
      <c r="P35" s="2">
        <f t="shared" si="10"/>
        <v>-0.09903147704</v>
      </c>
      <c r="Q35" s="2">
        <f t="shared" si="11"/>
        <v>-0.1345944922</v>
      </c>
      <c r="R35" s="2">
        <f t="shared" si="12"/>
        <v>0.04314014698</v>
      </c>
      <c r="S35" s="1">
        <f t="shared" si="13"/>
        <v>46</v>
      </c>
      <c r="T35" s="1">
        <f t="shared" si="14"/>
        <v>45</v>
      </c>
      <c r="U35" s="2"/>
      <c r="V35" s="2"/>
      <c r="W35" s="2"/>
    </row>
    <row r="36">
      <c r="A36" s="1" t="s">
        <v>37</v>
      </c>
      <c r="B36" s="2" t="s">
        <v>46</v>
      </c>
      <c r="C36" s="12">
        <v>107.0</v>
      </c>
      <c r="D36" s="13">
        <v>75.0</v>
      </c>
      <c r="E36" s="5">
        <v>96.0</v>
      </c>
      <c r="F36" s="6">
        <v>147.0</v>
      </c>
      <c r="G36" s="8">
        <f t="shared" si="1"/>
        <v>0.4212598425</v>
      </c>
      <c r="H36" s="84">
        <f t="shared" si="2"/>
        <v>0.4146557257</v>
      </c>
      <c r="I36" s="8">
        <f t="shared" si="3"/>
        <v>0.4776470588</v>
      </c>
      <c r="J36" s="83">
        <f t="shared" si="4"/>
        <v>0.4282352941</v>
      </c>
      <c r="K36" s="2">
        <f t="shared" si="5"/>
        <v>-0.05787711243</v>
      </c>
      <c r="L36" s="2">
        <f t="shared" si="6"/>
        <v>-0.1553946075</v>
      </c>
      <c r="M36" s="2">
        <f t="shared" si="7"/>
        <v>0.09171806948</v>
      </c>
      <c r="N36" s="2">
        <f t="shared" si="8"/>
        <v>0.8135551369</v>
      </c>
      <c r="O36" s="2">
        <f t="shared" si="9"/>
        <v>0.02642829626</v>
      </c>
      <c r="P36" s="2">
        <f t="shared" si="10"/>
        <v>-0.158032785</v>
      </c>
      <c r="Q36" s="2">
        <f t="shared" si="11"/>
        <v>-0.2142276307</v>
      </c>
      <c r="R36" s="2">
        <f t="shared" si="12"/>
        <v>0.06848635868</v>
      </c>
      <c r="S36" s="1">
        <f t="shared" si="13"/>
        <v>107</v>
      </c>
      <c r="T36" s="1">
        <f t="shared" si="14"/>
        <v>106</v>
      </c>
      <c r="U36" s="2"/>
      <c r="V36" s="2"/>
      <c r="W36" s="2"/>
    </row>
    <row r="37">
      <c r="A37" s="1" t="s">
        <v>37</v>
      </c>
      <c r="B37" s="2" t="s">
        <v>47</v>
      </c>
      <c r="C37" s="12">
        <v>108.0</v>
      </c>
      <c r="D37" s="13">
        <v>95.0</v>
      </c>
      <c r="E37" s="5">
        <v>100.0</v>
      </c>
      <c r="F37" s="6">
        <v>129.0</v>
      </c>
      <c r="G37" s="8">
        <f t="shared" si="1"/>
        <v>0.4556962025</v>
      </c>
      <c r="H37" s="84">
        <f t="shared" si="2"/>
        <v>0.4563237889</v>
      </c>
      <c r="I37" s="8">
        <f t="shared" si="3"/>
        <v>0.4814814815</v>
      </c>
      <c r="J37" s="83">
        <f t="shared" si="4"/>
        <v>0.4699074074</v>
      </c>
      <c r="K37" s="2">
        <f t="shared" si="5"/>
        <v>-0.05787711243</v>
      </c>
      <c r="L37" s="2">
        <f t="shared" si="6"/>
        <v>-0.1705162515</v>
      </c>
      <c r="M37" s="2">
        <f t="shared" si="7"/>
        <v>0.1104369925</v>
      </c>
      <c r="N37" s="2">
        <f t="shared" si="8"/>
        <v>0.8998897499</v>
      </c>
      <c r="O37" s="2">
        <f t="shared" si="9"/>
        <v>0.03491874818</v>
      </c>
      <c r="P37" s="2">
        <f t="shared" si="10"/>
        <v>-0.1918135753</v>
      </c>
      <c r="Q37" s="2">
        <f t="shared" si="11"/>
        <v>-0.2388637677</v>
      </c>
      <c r="R37" s="2">
        <f t="shared" si="12"/>
        <v>0.07014900525</v>
      </c>
      <c r="S37" s="1">
        <f t="shared" si="13"/>
        <v>108</v>
      </c>
      <c r="T37" s="1">
        <f t="shared" si="14"/>
        <v>108</v>
      </c>
      <c r="U37" s="2"/>
      <c r="V37" s="2"/>
      <c r="W37" s="2"/>
    </row>
    <row r="38">
      <c r="A38" s="1" t="s">
        <v>37</v>
      </c>
      <c r="B38" s="2" t="s">
        <v>48</v>
      </c>
      <c r="C38" s="12">
        <v>48.0</v>
      </c>
      <c r="D38" s="13">
        <v>31.0</v>
      </c>
      <c r="E38" s="5">
        <v>22.0</v>
      </c>
      <c r="F38" s="6">
        <v>14.0</v>
      </c>
      <c r="G38" s="8">
        <f t="shared" si="1"/>
        <v>0.7741935484</v>
      </c>
      <c r="H38" s="84">
        <f t="shared" si="2"/>
        <v>0.7664922985</v>
      </c>
      <c r="I38" s="8">
        <f t="shared" si="3"/>
        <v>0.6086956522</v>
      </c>
      <c r="J38" s="83">
        <f t="shared" si="4"/>
        <v>0.6869565217</v>
      </c>
      <c r="K38" s="2">
        <f t="shared" si="5"/>
        <v>-0.05787711243</v>
      </c>
      <c r="L38" s="2">
        <f t="shared" si="6"/>
        <v>-0.2492773028</v>
      </c>
      <c r="M38" s="2">
        <f t="shared" si="7"/>
        <v>0.2360198288</v>
      </c>
      <c r="N38" s="2">
        <f t="shared" si="8"/>
        <v>1.6631326</v>
      </c>
      <c r="O38" s="2">
        <f t="shared" si="9"/>
        <v>0.1090961804</v>
      </c>
      <c r="P38" s="2">
        <f t="shared" si="10"/>
        <v>-0.5182435093</v>
      </c>
      <c r="Q38" s="2">
        <f t="shared" si="11"/>
        <v>-0.5580954235</v>
      </c>
      <c r="R38" s="2">
        <f t="shared" si="12"/>
        <v>0.1417370376</v>
      </c>
      <c r="S38" s="1">
        <f t="shared" si="13"/>
        <v>48</v>
      </c>
      <c r="T38" s="1">
        <f t="shared" si="14"/>
        <v>48</v>
      </c>
      <c r="U38" s="2"/>
      <c r="V38" s="2"/>
      <c r="W38" s="2"/>
    </row>
    <row r="39">
      <c r="A39" s="1" t="s">
        <v>37</v>
      </c>
      <c r="B39" s="2" t="s">
        <v>49</v>
      </c>
      <c r="C39" s="12">
        <v>102.0</v>
      </c>
      <c r="D39" s="13">
        <v>68.0</v>
      </c>
      <c r="E39" s="5">
        <v>98.0</v>
      </c>
      <c r="F39" s="6">
        <v>72.0</v>
      </c>
      <c r="G39" s="8">
        <f t="shared" si="1"/>
        <v>0.5862068966</v>
      </c>
      <c r="H39" s="84">
        <f t="shared" si="2"/>
        <v>0.5808480827</v>
      </c>
      <c r="I39" s="8">
        <f t="shared" si="3"/>
        <v>0.5882352941</v>
      </c>
      <c r="J39" s="83">
        <f t="shared" si="4"/>
        <v>0.5</v>
      </c>
      <c r="K39" s="2">
        <f t="shared" si="5"/>
        <v>-0.05787711243</v>
      </c>
      <c r="L39" s="2">
        <f t="shared" si="6"/>
        <v>-0.1814360115</v>
      </c>
      <c r="M39" s="2">
        <f t="shared" si="7"/>
        <v>0.1250345392</v>
      </c>
      <c r="N39" s="2">
        <f t="shared" si="8"/>
        <v>1.169818564</v>
      </c>
      <c r="O39" s="2">
        <f t="shared" si="9"/>
        <v>0.04206605699</v>
      </c>
      <c r="P39" s="2">
        <f t="shared" si="10"/>
        <v>-0.2653177204</v>
      </c>
      <c r="Q39" s="2">
        <f t="shared" si="11"/>
        <v>-0.3793595073</v>
      </c>
      <c r="R39" s="2">
        <f t="shared" si="12"/>
        <v>0.1279192747</v>
      </c>
      <c r="S39" s="1">
        <f t="shared" si="13"/>
        <v>102</v>
      </c>
      <c r="T39" s="1">
        <f t="shared" si="14"/>
        <v>102</v>
      </c>
      <c r="U39" s="2"/>
      <c r="V39" s="2"/>
      <c r="W39" s="2"/>
    </row>
    <row r="40">
      <c r="A40" s="1" t="s">
        <v>37</v>
      </c>
      <c r="B40" s="2" t="s">
        <v>50</v>
      </c>
      <c r="C40" s="12">
        <v>71.0</v>
      </c>
      <c r="D40" s="13">
        <v>62.0</v>
      </c>
      <c r="E40" s="5">
        <v>111.0</v>
      </c>
      <c r="F40" s="6">
        <v>117.0</v>
      </c>
      <c r="G40" s="8">
        <f t="shared" si="1"/>
        <v>0.3776595745</v>
      </c>
      <c r="H40" s="84">
        <f t="shared" si="2"/>
        <v>0.3836554947</v>
      </c>
      <c r="I40" s="8">
        <f t="shared" si="3"/>
        <v>0.5041551247</v>
      </c>
      <c r="J40" s="83">
        <f t="shared" si="4"/>
        <v>0.3684210526</v>
      </c>
      <c r="K40" s="2">
        <f t="shared" si="5"/>
        <v>-0.05787711243</v>
      </c>
      <c r="L40" s="2">
        <f t="shared" si="6"/>
        <v>-0.1336896927</v>
      </c>
      <c r="M40" s="2">
        <f t="shared" si="7"/>
        <v>0.06788578857</v>
      </c>
      <c r="N40" s="2">
        <f t="shared" si="8"/>
        <v>0.738764556</v>
      </c>
      <c r="O40" s="2">
        <f t="shared" si="9"/>
        <v>0.01682887598</v>
      </c>
      <c r="P40" s="2">
        <f t="shared" si="10"/>
        <v>-0.1234605576</v>
      </c>
      <c r="Q40" s="2">
        <f t="shared" si="11"/>
        <v>-0.2053296289</v>
      </c>
      <c r="R40" s="2">
        <f t="shared" si="12"/>
        <v>0.08053326573</v>
      </c>
      <c r="S40" s="1">
        <f t="shared" si="13"/>
        <v>71</v>
      </c>
      <c r="T40" s="1">
        <f t="shared" si="14"/>
        <v>72</v>
      </c>
      <c r="U40" s="2"/>
      <c r="V40" s="2"/>
      <c r="W40" s="2"/>
    </row>
    <row r="41">
      <c r="A41" s="1" t="s">
        <v>37</v>
      </c>
      <c r="B41" s="2" t="s">
        <v>51</v>
      </c>
      <c r="C41" s="12">
        <v>34.0</v>
      </c>
      <c r="D41" s="13">
        <v>39.0</v>
      </c>
      <c r="E41" s="5">
        <v>26.0</v>
      </c>
      <c r="F41" s="6">
        <v>20.0</v>
      </c>
      <c r="G41" s="8">
        <f t="shared" si="1"/>
        <v>0.6296296296</v>
      </c>
      <c r="H41" s="84">
        <f t="shared" si="2"/>
        <v>0.6119087331</v>
      </c>
      <c r="I41" s="8">
        <f t="shared" si="3"/>
        <v>0.5042016807</v>
      </c>
      <c r="J41" s="83">
        <f t="shared" si="4"/>
        <v>0.6134453782</v>
      </c>
      <c r="K41" s="2">
        <f t="shared" si="5"/>
        <v>-0.05787711243</v>
      </c>
      <c r="L41" s="2">
        <f t="shared" si="6"/>
        <v>-0.2226021654</v>
      </c>
      <c r="M41" s="2">
        <f t="shared" si="7"/>
        <v>0.1882096064</v>
      </c>
      <c r="N41" s="2">
        <f t="shared" si="8"/>
        <v>1.230205356</v>
      </c>
      <c r="O41" s="2">
        <f t="shared" si="9"/>
        <v>0.0776872036</v>
      </c>
      <c r="P41" s="2">
        <f t="shared" si="10"/>
        <v>-0.3423191983</v>
      </c>
      <c r="Q41" s="2">
        <f t="shared" si="11"/>
        <v>-0.3419505351</v>
      </c>
      <c r="R41" s="2">
        <f t="shared" si="12"/>
        <v>0.08055557824</v>
      </c>
      <c r="S41" s="1">
        <f t="shared" si="13"/>
        <v>34</v>
      </c>
      <c r="T41" s="1">
        <f t="shared" si="14"/>
        <v>34</v>
      </c>
      <c r="U41" s="2"/>
      <c r="V41" s="2"/>
      <c r="W41" s="2"/>
    </row>
    <row r="42">
      <c r="A42" s="1" t="s">
        <v>37</v>
      </c>
      <c r="B42" s="2" t="s">
        <v>52</v>
      </c>
      <c r="C42" s="12">
        <v>38.0</v>
      </c>
      <c r="D42" s="13">
        <v>46.0</v>
      </c>
      <c r="E42" s="5">
        <v>44.0</v>
      </c>
      <c r="F42" s="6">
        <v>35.0</v>
      </c>
      <c r="G42" s="8">
        <f t="shared" si="1"/>
        <v>0.5205479452</v>
      </c>
      <c r="H42" s="84">
        <f t="shared" si="2"/>
        <v>0.5181400165</v>
      </c>
      <c r="I42" s="8">
        <f t="shared" si="3"/>
        <v>0.5030674847</v>
      </c>
      <c r="J42" s="83">
        <f t="shared" si="4"/>
        <v>0.5153374233</v>
      </c>
      <c r="K42" s="2">
        <f t="shared" si="5"/>
        <v>-0.05787711243</v>
      </c>
      <c r="L42" s="2">
        <f t="shared" si="6"/>
        <v>-0.1870015333</v>
      </c>
      <c r="M42" s="2">
        <f t="shared" si="7"/>
        <v>0.1328230205</v>
      </c>
      <c r="N42" s="2">
        <f t="shared" si="8"/>
        <v>1.031134589</v>
      </c>
      <c r="O42" s="2">
        <f t="shared" si="9"/>
        <v>0.04605712639</v>
      </c>
      <c r="P42" s="2">
        <f t="shared" si="10"/>
        <v>-0.2410375927</v>
      </c>
      <c r="Q42" s="2">
        <f t="shared" si="11"/>
        <v>-0.2859716549</v>
      </c>
      <c r="R42" s="2">
        <f t="shared" si="12"/>
        <v>0.0800131736</v>
      </c>
      <c r="S42" s="1">
        <f t="shared" si="13"/>
        <v>38</v>
      </c>
      <c r="T42" s="1">
        <f t="shared" si="14"/>
        <v>38</v>
      </c>
      <c r="U42" s="2"/>
      <c r="V42" s="2"/>
      <c r="W42" s="2"/>
    </row>
    <row r="43">
      <c r="A43" s="1" t="s">
        <v>37</v>
      </c>
      <c r="B43" s="2" t="s">
        <v>53</v>
      </c>
      <c r="C43" s="12">
        <v>55.0</v>
      </c>
      <c r="D43" s="13">
        <v>44.0</v>
      </c>
      <c r="E43" s="5">
        <v>27.0</v>
      </c>
      <c r="F43" s="6">
        <v>24.0</v>
      </c>
      <c r="G43" s="8">
        <f t="shared" si="1"/>
        <v>0.6962025316</v>
      </c>
      <c r="H43" s="84">
        <f t="shared" si="2"/>
        <v>0.6928465663</v>
      </c>
      <c r="I43" s="8">
        <f t="shared" si="3"/>
        <v>0.5466666667</v>
      </c>
      <c r="J43" s="83">
        <f t="shared" si="4"/>
        <v>0.66</v>
      </c>
      <c r="K43" s="2">
        <f t="shared" si="5"/>
        <v>-0.05787711243</v>
      </c>
      <c r="L43" s="2">
        <f t="shared" si="6"/>
        <v>-0.2394955352</v>
      </c>
      <c r="M43" s="2">
        <f t="shared" si="7"/>
        <v>0.217860181</v>
      </c>
      <c r="N43" s="2">
        <f t="shared" si="8"/>
        <v>1.435039828</v>
      </c>
      <c r="O43" s="2">
        <f t="shared" si="9"/>
        <v>0.09675058496</v>
      </c>
      <c r="P43" s="2">
        <f t="shared" si="10"/>
        <v>-0.4296211313</v>
      </c>
      <c r="Q43" s="2">
        <f t="shared" si="11"/>
        <v>-0.4324818969</v>
      </c>
      <c r="R43" s="2">
        <f t="shared" si="12"/>
        <v>0.1026716479</v>
      </c>
      <c r="S43" s="1">
        <f t="shared" si="13"/>
        <v>55</v>
      </c>
      <c r="T43" s="1">
        <f t="shared" si="14"/>
        <v>55</v>
      </c>
      <c r="U43" s="2"/>
      <c r="V43" s="2"/>
      <c r="W43" s="2"/>
    </row>
    <row r="44">
      <c r="A44" s="1" t="s">
        <v>37</v>
      </c>
      <c r="B44" s="2" t="s">
        <v>54</v>
      </c>
      <c r="C44" s="12">
        <v>59.0</v>
      </c>
      <c r="D44" s="13">
        <v>47.0</v>
      </c>
      <c r="E44" s="5">
        <v>57.0</v>
      </c>
      <c r="F44" s="6">
        <v>59.0</v>
      </c>
      <c r="G44" s="8">
        <f t="shared" si="1"/>
        <v>0.5</v>
      </c>
      <c r="H44" s="84">
        <f t="shared" si="2"/>
        <v>0.5007283658</v>
      </c>
      <c r="I44" s="8">
        <f t="shared" si="3"/>
        <v>0.5225225225</v>
      </c>
      <c r="J44" s="83">
        <f t="shared" si="4"/>
        <v>0.4774774775</v>
      </c>
      <c r="K44" s="2">
        <f t="shared" si="5"/>
        <v>-0.05787711243</v>
      </c>
      <c r="L44" s="2">
        <f t="shared" si="6"/>
        <v>-0.1732632182</v>
      </c>
      <c r="M44" s="2">
        <f t="shared" si="7"/>
        <v>0.1140238683</v>
      </c>
      <c r="N44" s="2">
        <f t="shared" si="8"/>
        <v>0.9923281956</v>
      </c>
      <c r="O44" s="2">
        <f t="shared" si="9"/>
        <v>0.03663367307</v>
      </c>
      <c r="P44" s="2">
        <f t="shared" si="10"/>
        <v>-0.2149245204</v>
      </c>
      <c r="Q44" s="2">
        <f t="shared" si="11"/>
        <v>-0.2858523266</v>
      </c>
      <c r="R44" s="2">
        <f t="shared" si="12"/>
        <v>0.0896598064</v>
      </c>
      <c r="S44" s="1">
        <f t="shared" si="13"/>
        <v>59</v>
      </c>
      <c r="T44" s="1">
        <f t="shared" si="14"/>
        <v>59</v>
      </c>
      <c r="U44" s="2"/>
      <c r="V44" s="2"/>
      <c r="W44" s="2"/>
    </row>
    <row r="45">
      <c r="A45" s="1" t="s">
        <v>37</v>
      </c>
      <c r="B45" s="2" t="s">
        <v>55</v>
      </c>
      <c r="C45" s="12">
        <v>63.0</v>
      </c>
      <c r="D45" s="13">
        <v>91.0</v>
      </c>
      <c r="E45" s="5">
        <v>75.0</v>
      </c>
      <c r="F45" s="6">
        <v>102.0</v>
      </c>
      <c r="G45" s="8">
        <f t="shared" si="1"/>
        <v>0.3818181818</v>
      </c>
      <c r="H45" s="84">
        <f t="shared" si="2"/>
        <v>0.3923542102</v>
      </c>
      <c r="I45" s="8">
        <f t="shared" si="3"/>
        <v>0.416918429</v>
      </c>
      <c r="J45" s="83">
        <f t="shared" si="4"/>
        <v>0.4652567976</v>
      </c>
      <c r="K45" s="2">
        <f t="shared" si="5"/>
        <v>-0.05787711243</v>
      </c>
      <c r="L45" s="2">
        <f t="shared" si="6"/>
        <v>-0.1688286754</v>
      </c>
      <c r="M45" s="2">
        <f t="shared" si="7"/>
        <v>0.1082618498</v>
      </c>
      <c r="N45" s="2">
        <f t="shared" si="8"/>
        <v>0.7715094421</v>
      </c>
      <c r="O45" s="2">
        <f t="shared" si="9"/>
        <v>0.03389221666</v>
      </c>
      <c r="P45" s="2">
        <f t="shared" si="10"/>
        <v>-0.162821487</v>
      </c>
      <c r="Q45" s="2">
        <f t="shared" si="11"/>
        <v>-0.1773265331</v>
      </c>
      <c r="R45" s="2">
        <f t="shared" si="12"/>
        <v>0.04554450961</v>
      </c>
      <c r="S45" s="1">
        <f t="shared" si="13"/>
        <v>63</v>
      </c>
      <c r="T45" s="1">
        <f t="shared" si="14"/>
        <v>64</v>
      </c>
      <c r="U45" s="2"/>
      <c r="V45" s="2"/>
      <c r="W45" s="2"/>
    </row>
    <row r="46">
      <c r="A46" s="1" t="s">
        <v>37</v>
      </c>
      <c r="B46" s="2" t="s">
        <v>56</v>
      </c>
      <c r="C46" s="12">
        <v>127.0</v>
      </c>
      <c r="D46" s="13">
        <v>95.0</v>
      </c>
      <c r="E46" s="5">
        <v>78.0</v>
      </c>
      <c r="F46" s="6">
        <v>73.0</v>
      </c>
      <c r="G46" s="8">
        <f t="shared" si="1"/>
        <v>0.635</v>
      </c>
      <c r="H46" s="84">
        <f t="shared" si="2"/>
        <v>0.634185797</v>
      </c>
      <c r="I46" s="8">
        <f t="shared" si="3"/>
        <v>0.5495978552</v>
      </c>
      <c r="J46" s="83">
        <f t="shared" si="4"/>
        <v>0.5951742627</v>
      </c>
      <c r="K46" s="2">
        <f t="shared" si="5"/>
        <v>-0.05787711243</v>
      </c>
      <c r="L46" s="2">
        <f t="shared" si="6"/>
        <v>-0.2159720888</v>
      </c>
      <c r="M46" s="2">
        <f t="shared" si="7"/>
        <v>0.1771651411</v>
      </c>
      <c r="N46" s="2">
        <f t="shared" si="8"/>
        <v>1.301027863</v>
      </c>
      <c r="O46" s="2">
        <f t="shared" si="9"/>
        <v>0.07095029749</v>
      </c>
      <c r="P46" s="2">
        <f t="shared" si="10"/>
        <v>-0.3512436524</v>
      </c>
      <c r="Q46" s="2">
        <f t="shared" si="11"/>
        <v>-0.3941967253</v>
      </c>
      <c r="R46" s="2">
        <f t="shared" si="12"/>
        <v>0.1043320739</v>
      </c>
      <c r="S46" s="1">
        <f t="shared" si="13"/>
        <v>127</v>
      </c>
      <c r="T46" s="1">
        <f t="shared" si="14"/>
        <v>127</v>
      </c>
      <c r="U46" s="2"/>
      <c r="V46" s="2"/>
      <c r="W46" s="2"/>
    </row>
    <row r="47">
      <c r="A47" s="1" t="s">
        <v>37</v>
      </c>
      <c r="B47" s="2" t="s">
        <v>57</v>
      </c>
      <c r="C47" s="12">
        <v>56.0</v>
      </c>
      <c r="D47" s="13">
        <v>50.0</v>
      </c>
      <c r="E47" s="5">
        <v>15.0</v>
      </c>
      <c r="F47" s="6">
        <v>19.0</v>
      </c>
      <c r="G47" s="8">
        <f t="shared" si="1"/>
        <v>0.7466666667</v>
      </c>
      <c r="H47" s="84">
        <f t="shared" si="2"/>
        <v>0.7578558628</v>
      </c>
      <c r="I47" s="8">
        <f t="shared" si="3"/>
        <v>0.5071428571</v>
      </c>
      <c r="J47" s="83">
        <f t="shared" si="4"/>
        <v>0.7571428571</v>
      </c>
      <c r="K47" s="2">
        <f t="shared" si="5"/>
        <v>-0.05787711243</v>
      </c>
      <c r="L47" s="2">
        <f t="shared" si="6"/>
        <v>-0.2747459603</v>
      </c>
      <c r="M47" s="2">
        <f t="shared" si="7"/>
        <v>0.2867118534</v>
      </c>
      <c r="N47" s="2">
        <f t="shared" si="8"/>
        <v>1.527233945</v>
      </c>
      <c r="O47" s="2">
        <f t="shared" si="9"/>
        <v>0.1460680668</v>
      </c>
      <c r="P47" s="2">
        <f t="shared" si="10"/>
        <v>-0.5245189005</v>
      </c>
      <c r="Q47" s="2">
        <f t="shared" si="11"/>
        <v>-0.4269895699</v>
      </c>
      <c r="R47" s="2">
        <f t="shared" si="12"/>
        <v>0.08197354023</v>
      </c>
      <c r="S47" s="1">
        <f t="shared" si="13"/>
        <v>56</v>
      </c>
      <c r="T47" s="1">
        <f t="shared" si="14"/>
        <v>56</v>
      </c>
      <c r="U47" s="2"/>
      <c r="V47" s="2"/>
      <c r="W47" s="2"/>
    </row>
    <row r="48">
      <c r="A48" s="1" t="s">
        <v>37</v>
      </c>
      <c r="B48" s="2" t="s">
        <v>58</v>
      </c>
      <c r="C48" s="12">
        <v>162.0</v>
      </c>
      <c r="D48" s="13">
        <v>135.0</v>
      </c>
      <c r="E48" s="5">
        <v>139.0</v>
      </c>
      <c r="F48" s="6">
        <v>181.0</v>
      </c>
      <c r="G48" s="8">
        <f t="shared" si="1"/>
        <v>0.472303207</v>
      </c>
      <c r="H48" s="84">
        <f t="shared" si="2"/>
        <v>0.4727110494</v>
      </c>
      <c r="I48" s="8">
        <f t="shared" si="3"/>
        <v>0.4878444084</v>
      </c>
      <c r="J48" s="83">
        <f t="shared" si="4"/>
        <v>0.4813614263</v>
      </c>
      <c r="K48" s="2">
        <f t="shared" si="5"/>
        <v>-0.05787711243</v>
      </c>
      <c r="L48" s="2">
        <f t="shared" si="6"/>
        <v>-0.1746725945</v>
      </c>
      <c r="M48" s="2">
        <f t="shared" si="7"/>
        <v>0.1158864234</v>
      </c>
      <c r="N48" s="2">
        <f t="shared" si="8"/>
        <v>0.9340068098</v>
      </c>
      <c r="O48" s="2">
        <f t="shared" si="9"/>
        <v>0.03753493332</v>
      </c>
      <c r="P48" s="2">
        <f t="shared" si="10"/>
        <v>-0.2039384302</v>
      </c>
      <c r="Q48" s="2">
        <f t="shared" si="11"/>
        <v>-0.2511960231</v>
      </c>
      <c r="R48" s="2">
        <f t="shared" si="12"/>
        <v>0.07296704306</v>
      </c>
      <c r="S48" s="1">
        <f t="shared" si="13"/>
        <v>162</v>
      </c>
      <c r="T48" s="1">
        <f t="shared" si="14"/>
        <v>162</v>
      </c>
      <c r="U48" s="2"/>
      <c r="V48" s="2"/>
      <c r="W48" s="2"/>
    </row>
    <row r="49">
      <c r="A49" s="1" t="s">
        <v>37</v>
      </c>
      <c r="B49" s="2" t="s">
        <v>59</v>
      </c>
      <c r="C49" s="12">
        <v>48.0</v>
      </c>
      <c r="D49" s="13">
        <v>54.0</v>
      </c>
      <c r="E49" s="5">
        <v>63.0</v>
      </c>
      <c r="F49" s="6">
        <v>92.0</v>
      </c>
      <c r="G49" s="8">
        <f t="shared" si="1"/>
        <v>0.3428571429</v>
      </c>
      <c r="H49" s="84">
        <f t="shared" si="2"/>
        <v>0.3452713102</v>
      </c>
      <c r="I49" s="8">
        <f t="shared" si="3"/>
        <v>0.4319066148</v>
      </c>
      <c r="J49" s="83">
        <f t="shared" si="4"/>
        <v>0.3968871595</v>
      </c>
      <c r="K49" s="2">
        <f t="shared" si="5"/>
        <v>-0.05787711243</v>
      </c>
      <c r="L49" s="2">
        <f t="shared" si="6"/>
        <v>-0.1440192465</v>
      </c>
      <c r="M49" s="2">
        <f t="shared" si="7"/>
        <v>0.07878147105</v>
      </c>
      <c r="N49" s="2">
        <f t="shared" si="8"/>
        <v>0.6817958128</v>
      </c>
      <c r="O49" s="2">
        <f t="shared" si="9"/>
        <v>0.02103889558</v>
      </c>
      <c r="P49" s="2">
        <f t="shared" si="10"/>
        <v>-0.1227436751</v>
      </c>
      <c r="Q49" s="2">
        <f t="shared" si="11"/>
        <v>-0.1623400107</v>
      </c>
      <c r="R49" s="2">
        <f t="shared" si="12"/>
        <v>0.05063517541</v>
      </c>
      <c r="S49" s="1">
        <f t="shared" si="13"/>
        <v>48</v>
      </c>
      <c r="T49" s="1">
        <f t="shared" si="14"/>
        <v>48</v>
      </c>
      <c r="U49" s="2"/>
      <c r="V49" s="2"/>
      <c r="W49" s="2"/>
    </row>
    <row r="50">
      <c r="A50" s="1" t="s">
        <v>37</v>
      </c>
      <c r="B50" s="2" t="s">
        <v>60</v>
      </c>
      <c r="C50" s="12">
        <v>52.0</v>
      </c>
      <c r="D50" s="13">
        <v>43.0</v>
      </c>
      <c r="E50" s="5">
        <v>81.0</v>
      </c>
      <c r="F50" s="6">
        <v>106.0</v>
      </c>
      <c r="G50" s="8">
        <f t="shared" si="1"/>
        <v>0.3291139241</v>
      </c>
      <c r="H50" s="84">
        <f t="shared" si="2"/>
        <v>0.3264990356</v>
      </c>
      <c r="I50" s="8">
        <f t="shared" si="3"/>
        <v>0.4716312057</v>
      </c>
      <c r="J50" s="83">
        <f t="shared" si="4"/>
        <v>0.3368794326</v>
      </c>
      <c r="K50" s="2">
        <f t="shared" si="5"/>
        <v>-0.05787711243</v>
      </c>
      <c r="L50" s="2">
        <f t="shared" si="6"/>
        <v>-0.1222441212</v>
      </c>
      <c r="M50" s="2">
        <f t="shared" si="7"/>
        <v>0.05675955514</v>
      </c>
      <c r="N50" s="2">
        <f t="shared" si="8"/>
        <v>0.6319379768</v>
      </c>
      <c r="O50" s="2">
        <f t="shared" si="9"/>
        <v>0.01286605145</v>
      </c>
      <c r="P50" s="2">
        <f t="shared" si="10"/>
        <v>-0.09656654572</v>
      </c>
      <c r="Q50" s="2">
        <f t="shared" si="11"/>
        <v>-0.1643078728</v>
      </c>
      <c r="R50" s="2">
        <f t="shared" si="12"/>
        <v>0.06593110437</v>
      </c>
      <c r="S50" s="1">
        <f t="shared" si="13"/>
        <v>52</v>
      </c>
      <c r="T50" s="1">
        <f t="shared" si="14"/>
        <v>52</v>
      </c>
      <c r="U50" s="2"/>
      <c r="V50" s="2"/>
      <c r="W50" s="2"/>
    </row>
    <row r="51">
      <c r="A51" s="1" t="s">
        <v>37</v>
      </c>
      <c r="B51" s="2" t="s">
        <v>61</v>
      </c>
      <c r="C51" s="12">
        <v>55.0</v>
      </c>
      <c r="D51" s="13">
        <v>73.0</v>
      </c>
      <c r="E51" s="5">
        <v>152.0</v>
      </c>
      <c r="F51" s="6">
        <v>203.0</v>
      </c>
      <c r="G51" s="8">
        <f t="shared" si="1"/>
        <v>0.2131782946</v>
      </c>
      <c r="H51" s="84">
        <f t="shared" si="2"/>
        <v>0.2275189006</v>
      </c>
      <c r="I51" s="8">
        <f t="shared" si="3"/>
        <v>0.4285714286</v>
      </c>
      <c r="J51" s="83">
        <f t="shared" si="4"/>
        <v>0.265010352</v>
      </c>
      <c r="K51" s="2">
        <f t="shared" si="5"/>
        <v>-0.05787711243</v>
      </c>
      <c r="L51" s="2">
        <f t="shared" si="6"/>
        <v>-0.09616484253</v>
      </c>
      <c r="M51" s="2">
        <f t="shared" si="7"/>
        <v>0.03512494613</v>
      </c>
      <c r="N51" s="2">
        <f t="shared" si="8"/>
        <v>0.4517347283</v>
      </c>
      <c r="O51" s="2">
        <f t="shared" si="9"/>
        <v>0.00626340233</v>
      </c>
      <c r="P51" s="2">
        <f t="shared" si="10"/>
        <v>-0.05430302993</v>
      </c>
      <c r="Q51" s="2">
        <f t="shared" si="11"/>
        <v>-0.1067303858</v>
      </c>
      <c r="R51" s="2">
        <f t="shared" si="12"/>
        <v>0.04947119448</v>
      </c>
      <c r="S51" s="1">
        <f t="shared" si="13"/>
        <v>55</v>
      </c>
      <c r="T51" s="1">
        <f t="shared" si="14"/>
        <v>58</v>
      </c>
      <c r="U51" s="2"/>
      <c r="V51" s="2"/>
      <c r="W51" s="2"/>
    </row>
    <row r="52">
      <c r="A52" s="1" t="s">
        <v>37</v>
      </c>
      <c r="B52" s="2" t="s">
        <v>62</v>
      </c>
      <c r="C52" s="12">
        <v>20.0</v>
      </c>
      <c r="D52" s="13">
        <v>53.0</v>
      </c>
      <c r="E52" s="5">
        <v>69.0</v>
      </c>
      <c r="F52" s="6">
        <v>183.0</v>
      </c>
      <c r="G52" s="8">
        <f t="shared" si="1"/>
        <v>0.09852216749</v>
      </c>
      <c r="H52" s="84">
        <f t="shared" si="2"/>
        <v>0.08535737913</v>
      </c>
      <c r="I52" s="8">
        <f t="shared" si="3"/>
        <v>0.2738461538</v>
      </c>
      <c r="J52" s="83">
        <f t="shared" si="4"/>
        <v>0.2246153846</v>
      </c>
      <c r="K52" s="2">
        <f t="shared" si="5"/>
        <v>-0.05787711243</v>
      </c>
      <c r="L52" s="2">
        <f t="shared" si="6"/>
        <v>-0.08150663901</v>
      </c>
      <c r="M52" s="2">
        <f t="shared" si="7"/>
        <v>0.02523300579</v>
      </c>
      <c r="N52" s="2">
        <f t="shared" si="8"/>
        <v>0.2446490708</v>
      </c>
      <c r="O52" s="2">
        <f t="shared" si="9"/>
        <v>0.003813645235</v>
      </c>
      <c r="P52" s="2">
        <f t="shared" si="10"/>
        <v>-0.02492647197</v>
      </c>
      <c r="Q52" s="2">
        <f t="shared" si="11"/>
        <v>-0.03693444704</v>
      </c>
      <c r="R52" s="2">
        <f t="shared" si="12"/>
        <v>0.01290632774</v>
      </c>
      <c r="S52" s="1">
        <f t="shared" si="13"/>
        <v>20</v>
      </c>
      <c r="T52" s="1">
        <f t="shared" si="14"/>
        <v>18</v>
      </c>
      <c r="U52" s="2"/>
      <c r="V52" s="2"/>
      <c r="W52" s="2"/>
    </row>
    <row r="53">
      <c r="A53" s="1" t="s">
        <v>37</v>
      </c>
      <c r="B53" s="2" t="s">
        <v>63</v>
      </c>
      <c r="C53" s="12">
        <v>50.0</v>
      </c>
      <c r="D53" s="13">
        <v>58.0</v>
      </c>
      <c r="E53" s="5">
        <v>129.0</v>
      </c>
      <c r="F53" s="6">
        <v>193.0</v>
      </c>
      <c r="G53" s="8">
        <f t="shared" si="1"/>
        <v>0.2057613169</v>
      </c>
      <c r="H53" s="84">
        <f t="shared" si="2"/>
        <v>0.2062395313</v>
      </c>
      <c r="I53" s="8">
        <f t="shared" si="3"/>
        <v>0.4162790698</v>
      </c>
      <c r="J53" s="83">
        <f t="shared" si="4"/>
        <v>0.2511627907</v>
      </c>
      <c r="K53" s="2">
        <f t="shared" si="5"/>
        <v>-0.05787711243</v>
      </c>
      <c r="L53" s="2">
        <f t="shared" si="6"/>
        <v>-0.09113994996</v>
      </c>
      <c r="M53" s="2">
        <f t="shared" si="7"/>
        <v>0.03155008901</v>
      </c>
      <c r="N53" s="2">
        <f t="shared" si="8"/>
        <v>0.41585057</v>
      </c>
      <c r="O53" s="2">
        <f t="shared" si="9"/>
        <v>0.005331969943</v>
      </c>
      <c r="P53" s="2">
        <f t="shared" si="10"/>
        <v>-0.04737730417</v>
      </c>
      <c r="Q53" s="2">
        <f t="shared" si="11"/>
        <v>-0.09543402957</v>
      </c>
      <c r="R53" s="2">
        <f t="shared" si="12"/>
        <v>0.0453352984</v>
      </c>
      <c r="S53" s="1">
        <f t="shared" si="13"/>
        <v>50</v>
      </c>
      <c r="T53" s="1">
        <f t="shared" si="14"/>
        <v>50</v>
      </c>
      <c r="U53" s="2"/>
      <c r="V53" s="2"/>
      <c r="W53" s="2"/>
    </row>
    <row r="54">
      <c r="A54" s="1" t="s">
        <v>37</v>
      </c>
      <c r="B54" s="2" t="s">
        <v>64</v>
      </c>
      <c r="C54" s="12">
        <v>56.0</v>
      </c>
      <c r="D54" s="13">
        <v>72.0</v>
      </c>
      <c r="E54" s="5">
        <v>67.0</v>
      </c>
      <c r="F54" s="6">
        <v>97.0</v>
      </c>
      <c r="G54" s="8">
        <f t="shared" si="1"/>
        <v>0.3660130719</v>
      </c>
      <c r="H54" s="84">
        <f t="shared" si="2"/>
        <v>0.372321369</v>
      </c>
      <c r="I54" s="8">
        <f t="shared" si="3"/>
        <v>0.4212328767</v>
      </c>
      <c r="J54" s="83">
        <f t="shared" si="4"/>
        <v>0.4383561644</v>
      </c>
      <c r="K54" s="2">
        <f t="shared" si="5"/>
        <v>-0.05787711243</v>
      </c>
      <c r="L54" s="2">
        <f t="shared" si="6"/>
        <v>-0.1590671882</v>
      </c>
      <c r="M54" s="2">
        <f t="shared" si="7"/>
        <v>0.09610461106</v>
      </c>
      <c r="N54" s="2">
        <f t="shared" si="8"/>
        <v>0.7344239043</v>
      </c>
      <c r="O54" s="2">
        <f t="shared" si="9"/>
        <v>0.02834674177</v>
      </c>
      <c r="P54" s="2">
        <f t="shared" si="10"/>
        <v>-0.1460332217</v>
      </c>
      <c r="Q54" s="2">
        <f t="shared" si="11"/>
        <v>-0.1705494995</v>
      </c>
      <c r="R54" s="2">
        <f t="shared" si="12"/>
        <v>0.04697313352</v>
      </c>
      <c r="S54" s="1">
        <f t="shared" si="13"/>
        <v>56</v>
      </c>
      <c r="T54" s="1">
        <f t="shared" si="14"/>
        <v>56</v>
      </c>
      <c r="U54" s="2"/>
      <c r="V54" s="2"/>
      <c r="W54" s="2"/>
    </row>
    <row r="55">
      <c r="A55" s="1" t="s">
        <v>37</v>
      </c>
      <c r="B55" s="2" t="s">
        <v>65</v>
      </c>
      <c r="C55" s="12">
        <v>35.0</v>
      </c>
      <c r="D55" s="13">
        <v>23.0</v>
      </c>
      <c r="E55" s="5">
        <v>57.0</v>
      </c>
      <c r="F55" s="6">
        <v>57.0</v>
      </c>
      <c r="G55" s="8">
        <f t="shared" si="1"/>
        <v>0.3804347826</v>
      </c>
      <c r="H55" s="84">
        <f t="shared" si="2"/>
        <v>0.3818257986</v>
      </c>
      <c r="I55" s="8">
        <f t="shared" si="3"/>
        <v>0.5348837209</v>
      </c>
      <c r="J55" s="83">
        <f t="shared" si="4"/>
        <v>0.3372093023</v>
      </c>
      <c r="K55" s="2">
        <f t="shared" si="5"/>
        <v>-0.05787711243</v>
      </c>
      <c r="L55" s="2">
        <f t="shared" si="6"/>
        <v>-0.1223638217</v>
      </c>
      <c r="M55" s="2">
        <f t="shared" si="7"/>
        <v>0.05687076659</v>
      </c>
      <c r="N55" s="2">
        <f t="shared" si="8"/>
        <v>0.7173917086</v>
      </c>
      <c r="O55" s="2">
        <f t="shared" si="9"/>
        <v>0.01290388348</v>
      </c>
      <c r="P55" s="2">
        <f t="shared" si="10"/>
        <v>-0.1097320882</v>
      </c>
      <c r="Q55" s="2">
        <f t="shared" si="11"/>
        <v>-0.2115422496</v>
      </c>
      <c r="R55" s="2">
        <f t="shared" si="12"/>
        <v>0.09617471184</v>
      </c>
      <c r="S55" s="1">
        <f t="shared" si="13"/>
        <v>35</v>
      </c>
      <c r="T55" s="1">
        <f t="shared" si="14"/>
        <v>35</v>
      </c>
      <c r="U55" s="2"/>
      <c r="V55" s="2"/>
      <c r="W55" s="2"/>
    </row>
    <row r="56">
      <c r="A56" s="1" t="s">
        <v>37</v>
      </c>
      <c r="B56" s="2" t="s">
        <v>66</v>
      </c>
      <c r="C56" s="12">
        <v>56.0</v>
      </c>
      <c r="D56" s="13">
        <v>68.0</v>
      </c>
      <c r="E56" s="5">
        <v>138.0</v>
      </c>
      <c r="F56" s="6">
        <v>241.0</v>
      </c>
      <c r="G56" s="8">
        <f t="shared" si="1"/>
        <v>0.1885521886</v>
      </c>
      <c r="H56" s="84">
        <f t="shared" si="2"/>
        <v>0.1796323549</v>
      </c>
      <c r="I56" s="8">
        <f t="shared" si="3"/>
        <v>0.3856858847</v>
      </c>
      <c r="J56" s="83">
        <f t="shared" si="4"/>
        <v>0.2465208748</v>
      </c>
      <c r="K56" s="2">
        <f t="shared" si="5"/>
        <v>-0.05787711243</v>
      </c>
      <c r="L56" s="2">
        <f t="shared" si="6"/>
        <v>-0.08945552853</v>
      </c>
      <c r="M56" s="2">
        <f t="shared" si="7"/>
        <v>0.03039466697</v>
      </c>
      <c r="N56" s="2">
        <f t="shared" si="8"/>
        <v>0.3781680819</v>
      </c>
      <c r="O56" s="2">
        <f t="shared" si="9"/>
        <v>0.005041768414</v>
      </c>
      <c r="P56" s="2">
        <f t="shared" si="10"/>
        <v>-0.04228791911</v>
      </c>
      <c r="Q56" s="2">
        <f t="shared" si="11"/>
        <v>-0.08040813716</v>
      </c>
      <c r="R56" s="2">
        <f t="shared" si="12"/>
        <v>0.03605653483</v>
      </c>
      <c r="S56" s="1">
        <f t="shared" si="13"/>
        <v>56</v>
      </c>
      <c r="T56" s="1">
        <f t="shared" si="14"/>
        <v>54</v>
      </c>
      <c r="U56" s="2"/>
      <c r="V56" s="2"/>
      <c r="W56" s="2"/>
    </row>
    <row r="57">
      <c r="A57" s="1" t="s">
        <v>37</v>
      </c>
      <c r="B57" s="2" t="s">
        <v>67</v>
      </c>
      <c r="C57" s="12">
        <v>31.0</v>
      </c>
      <c r="D57" s="13">
        <v>71.0</v>
      </c>
      <c r="E57" s="5">
        <v>95.0</v>
      </c>
      <c r="F57" s="6">
        <v>184.0</v>
      </c>
      <c r="G57" s="8">
        <f t="shared" si="1"/>
        <v>0.1441860465</v>
      </c>
      <c r="H57" s="84">
        <f t="shared" si="2"/>
        <v>0.1551878233</v>
      </c>
      <c r="I57" s="8">
        <f t="shared" si="3"/>
        <v>0.3307086614</v>
      </c>
      <c r="J57" s="83">
        <f t="shared" si="4"/>
        <v>0.2677165354</v>
      </c>
      <c r="K57" s="2">
        <f t="shared" si="5"/>
        <v>-0.05787711243</v>
      </c>
      <c r="L57" s="2">
        <f t="shared" si="6"/>
        <v>-0.0971468408</v>
      </c>
      <c r="M57" s="2">
        <f t="shared" si="7"/>
        <v>0.03584597365</v>
      </c>
      <c r="N57" s="2">
        <f t="shared" si="8"/>
        <v>0.3521422958</v>
      </c>
      <c r="O57" s="2">
        <f t="shared" si="9"/>
        <v>0.006457246731</v>
      </c>
      <c r="P57" s="2">
        <f t="shared" si="10"/>
        <v>-0.04276329209</v>
      </c>
      <c r="Q57" s="2">
        <f t="shared" si="11"/>
        <v>-0.0642014957</v>
      </c>
      <c r="R57" s="2">
        <f t="shared" si="12"/>
        <v>0.02273104809</v>
      </c>
      <c r="S57" s="1">
        <f t="shared" si="13"/>
        <v>31</v>
      </c>
      <c r="T57" s="1">
        <f t="shared" si="14"/>
        <v>33</v>
      </c>
      <c r="U57" s="2"/>
      <c r="V57" s="2"/>
      <c r="W57" s="2"/>
    </row>
    <row r="58">
      <c r="A58" s="1" t="s">
        <v>37</v>
      </c>
      <c r="B58" s="2" t="s">
        <v>68</v>
      </c>
      <c r="C58" s="12">
        <v>12.0</v>
      </c>
      <c r="D58" s="13">
        <v>29.0</v>
      </c>
      <c r="E58" s="5">
        <v>28.0</v>
      </c>
      <c r="F58" s="6">
        <v>60.0</v>
      </c>
      <c r="G58" s="8">
        <f t="shared" si="1"/>
        <v>0.1666666667</v>
      </c>
      <c r="H58" s="84">
        <f t="shared" si="2"/>
        <v>0.1753154916</v>
      </c>
      <c r="I58" s="8">
        <f t="shared" si="3"/>
        <v>0.3100775194</v>
      </c>
      <c r="J58" s="83">
        <f t="shared" si="4"/>
        <v>0.3178294574</v>
      </c>
      <c r="K58" s="2">
        <f t="shared" si="5"/>
        <v>-0.05787711243</v>
      </c>
      <c r="L58" s="2">
        <f t="shared" si="6"/>
        <v>-0.1153314182</v>
      </c>
      <c r="M58" s="2">
        <f t="shared" si="7"/>
        <v>0.05052173795</v>
      </c>
      <c r="N58" s="2">
        <f t="shared" si="8"/>
        <v>0.391978145</v>
      </c>
      <c r="O58" s="2">
        <f t="shared" si="9"/>
        <v>0.01080448901</v>
      </c>
      <c r="P58" s="2">
        <f t="shared" si="10"/>
        <v>-0.05651109777</v>
      </c>
      <c r="Q58" s="2">
        <f t="shared" si="11"/>
        <v>-0.06700597322</v>
      </c>
      <c r="R58" s="2">
        <f t="shared" si="12"/>
        <v>0.01873672124</v>
      </c>
      <c r="S58" s="1">
        <f t="shared" si="13"/>
        <v>12</v>
      </c>
      <c r="T58" s="1">
        <f t="shared" si="14"/>
        <v>12</v>
      </c>
      <c r="U58" s="2"/>
      <c r="V58" s="2"/>
      <c r="W58" s="2"/>
    </row>
    <row r="59">
      <c r="A59" s="1" t="s">
        <v>69</v>
      </c>
      <c r="B59" s="15" t="s">
        <v>70</v>
      </c>
      <c r="C59" s="12">
        <v>59.0</v>
      </c>
      <c r="D59" s="13">
        <v>50.0</v>
      </c>
      <c r="E59" s="5">
        <v>22.0</v>
      </c>
      <c r="F59" s="6">
        <v>23.0</v>
      </c>
      <c r="G59" s="8">
        <f t="shared" si="1"/>
        <v>0.7195121951</v>
      </c>
      <c r="H59" s="84">
        <f t="shared" si="2"/>
        <v>0.722573104</v>
      </c>
      <c r="I59" s="8">
        <f t="shared" si="3"/>
        <v>0.525974026</v>
      </c>
      <c r="J59" s="83">
        <f t="shared" si="4"/>
        <v>0.7077922078</v>
      </c>
      <c r="K59" s="2">
        <f t="shared" si="5"/>
        <v>-0.05787711243</v>
      </c>
      <c r="L59" s="2">
        <f t="shared" si="6"/>
        <v>-0.2568379903</v>
      </c>
      <c r="M59" s="2">
        <f t="shared" si="7"/>
        <v>0.250554117</v>
      </c>
      <c r="N59" s="2">
        <f t="shared" si="8"/>
        <v>1.480701448</v>
      </c>
      <c r="O59" s="2">
        <f t="shared" si="9"/>
        <v>0.1193271104</v>
      </c>
      <c r="P59" s="2">
        <f t="shared" si="10"/>
        <v>-0.475391073</v>
      </c>
      <c r="Q59" s="2">
        <f t="shared" si="11"/>
        <v>-0.4293516974</v>
      </c>
      <c r="R59" s="2">
        <f t="shared" si="12"/>
        <v>0.09144830213</v>
      </c>
      <c r="S59" s="1">
        <f t="shared" si="13"/>
        <v>59</v>
      </c>
      <c r="T59" s="1">
        <f t="shared" si="14"/>
        <v>59</v>
      </c>
      <c r="U59" s="2"/>
      <c r="V59" s="2"/>
      <c r="W59" s="2"/>
    </row>
    <row r="60">
      <c r="A60" s="1" t="s">
        <v>69</v>
      </c>
      <c r="B60" s="15" t="s">
        <v>71</v>
      </c>
      <c r="C60" s="12">
        <v>98.0</v>
      </c>
      <c r="D60" s="13">
        <v>56.0</v>
      </c>
      <c r="E60" s="5">
        <v>27.0</v>
      </c>
      <c r="F60" s="6">
        <v>16.0</v>
      </c>
      <c r="G60" s="8">
        <f t="shared" si="1"/>
        <v>0.8596491228</v>
      </c>
      <c r="H60" s="84">
        <f t="shared" si="2"/>
        <v>0.8685812365</v>
      </c>
      <c r="I60" s="8">
        <f t="shared" si="3"/>
        <v>0.6345177665</v>
      </c>
      <c r="J60" s="83">
        <f t="shared" si="4"/>
        <v>0.7817258883</v>
      </c>
      <c r="K60" s="2">
        <f t="shared" si="5"/>
        <v>-0.05787711243</v>
      </c>
      <c r="L60" s="2">
        <f t="shared" si="6"/>
        <v>-0.2836664545</v>
      </c>
      <c r="M60" s="2">
        <f t="shared" si="7"/>
        <v>0.3056321091</v>
      </c>
      <c r="N60" s="2">
        <f t="shared" si="8"/>
        <v>1.972857455</v>
      </c>
      <c r="O60" s="2">
        <f t="shared" si="9"/>
        <v>0.1607626946</v>
      </c>
      <c r="P60" s="2">
        <f t="shared" si="10"/>
        <v>-0.6995647955</v>
      </c>
      <c r="Q60" s="2">
        <f t="shared" si="11"/>
        <v>-0.690114066</v>
      </c>
      <c r="R60" s="2">
        <f t="shared" si="12"/>
        <v>0.1605514059</v>
      </c>
      <c r="S60" s="1">
        <f t="shared" si="13"/>
        <v>98</v>
      </c>
      <c r="T60" s="1">
        <f t="shared" si="14"/>
        <v>99</v>
      </c>
      <c r="U60" s="2"/>
      <c r="V60" s="2"/>
      <c r="W60" s="2"/>
    </row>
    <row r="61">
      <c r="A61" s="1" t="s">
        <v>69</v>
      </c>
      <c r="B61" s="15" t="s">
        <v>72</v>
      </c>
      <c r="C61" s="12">
        <v>30.0</v>
      </c>
      <c r="D61" s="13">
        <v>33.0</v>
      </c>
      <c r="E61" s="5">
        <v>14.0</v>
      </c>
      <c r="F61" s="6">
        <v>18.0</v>
      </c>
      <c r="G61" s="8">
        <f t="shared" si="1"/>
        <v>0.625</v>
      </c>
      <c r="H61" s="84">
        <f t="shared" si="2"/>
        <v>0.624247562</v>
      </c>
      <c r="I61" s="8">
        <f t="shared" si="3"/>
        <v>0.4631578947</v>
      </c>
      <c r="J61" s="83">
        <f t="shared" si="4"/>
        <v>0.6631578947</v>
      </c>
      <c r="K61" s="2">
        <f t="shared" si="5"/>
        <v>-0.05787711243</v>
      </c>
      <c r="L61" s="2">
        <f t="shared" si="6"/>
        <v>-0.2406414468</v>
      </c>
      <c r="M61" s="2">
        <f t="shared" si="7"/>
        <v>0.219949955</v>
      </c>
      <c r="N61" s="2">
        <f t="shared" si="8"/>
        <v>1.221640554</v>
      </c>
      <c r="O61" s="2">
        <f t="shared" si="9"/>
        <v>0.09814600474</v>
      </c>
      <c r="P61" s="2">
        <f t="shared" si="10"/>
        <v>-0.3674837415</v>
      </c>
      <c r="Q61" s="2">
        <f t="shared" si="11"/>
        <v>-0.3119276674</v>
      </c>
      <c r="R61" s="2">
        <f t="shared" si="12"/>
        <v>0.06244101672</v>
      </c>
      <c r="S61" s="1">
        <f t="shared" si="13"/>
        <v>30</v>
      </c>
      <c r="T61" s="1">
        <f t="shared" si="14"/>
        <v>30</v>
      </c>
      <c r="U61" s="2"/>
      <c r="V61" s="2"/>
      <c r="W61" s="2"/>
    </row>
    <row r="62">
      <c r="A62" s="1" t="s">
        <v>69</v>
      </c>
      <c r="B62" s="15" t="s">
        <v>73</v>
      </c>
      <c r="C62" s="12">
        <v>33.0</v>
      </c>
      <c r="D62" s="13">
        <v>55.0</v>
      </c>
      <c r="E62" s="5">
        <v>58.0</v>
      </c>
      <c r="F62" s="6">
        <v>125.0</v>
      </c>
      <c r="G62" s="8">
        <f t="shared" si="1"/>
        <v>0.2088607595</v>
      </c>
      <c r="H62" s="84">
        <f t="shared" si="2"/>
        <v>0.2018724889</v>
      </c>
      <c r="I62" s="8">
        <f t="shared" si="3"/>
        <v>0.3357933579</v>
      </c>
      <c r="J62" s="83">
        <f t="shared" si="4"/>
        <v>0.3247232472</v>
      </c>
      <c r="K62" s="2">
        <f t="shared" si="5"/>
        <v>-0.05787711243</v>
      </c>
      <c r="L62" s="2">
        <f t="shared" si="6"/>
        <v>-0.1178329816</v>
      </c>
      <c r="M62" s="2">
        <f t="shared" si="7"/>
        <v>0.0527371616</v>
      </c>
      <c r="N62" s="2">
        <f t="shared" si="8"/>
        <v>0.4336934954</v>
      </c>
      <c r="O62" s="2">
        <f t="shared" si="9"/>
        <v>0.01152290381</v>
      </c>
      <c r="P62" s="2">
        <f t="shared" si="10"/>
        <v>-0.06388134242</v>
      </c>
      <c r="Q62" s="2">
        <f t="shared" si="11"/>
        <v>-0.08028536666</v>
      </c>
      <c r="R62" s="2">
        <f t="shared" si="12"/>
        <v>0.02379573133</v>
      </c>
      <c r="S62" s="1">
        <f t="shared" si="13"/>
        <v>33</v>
      </c>
      <c r="T62" s="1">
        <f t="shared" si="14"/>
        <v>32</v>
      </c>
      <c r="U62" s="2"/>
      <c r="V62" s="2"/>
      <c r="W62" s="2"/>
    </row>
    <row r="63">
      <c r="A63" s="1" t="s">
        <v>69</v>
      </c>
      <c r="B63" s="15" t="s">
        <v>74</v>
      </c>
      <c r="C63" s="12">
        <v>18.0</v>
      </c>
      <c r="D63" s="13">
        <v>20.0</v>
      </c>
      <c r="E63" s="5">
        <v>16.0</v>
      </c>
      <c r="F63" s="6">
        <v>36.0</v>
      </c>
      <c r="G63" s="8">
        <f t="shared" si="1"/>
        <v>0.3333333333</v>
      </c>
      <c r="H63" s="84">
        <f t="shared" si="2"/>
        <v>0.3180699759</v>
      </c>
      <c r="I63" s="8">
        <f t="shared" si="3"/>
        <v>0.3777777778</v>
      </c>
      <c r="J63" s="83">
        <f t="shared" si="4"/>
        <v>0.4222222222</v>
      </c>
      <c r="K63" s="2">
        <f t="shared" si="5"/>
        <v>-0.05787711243</v>
      </c>
      <c r="L63" s="2">
        <f t="shared" si="6"/>
        <v>-0.1532126319</v>
      </c>
      <c r="M63" s="2">
        <f t="shared" si="7"/>
        <v>0.08916043187</v>
      </c>
      <c r="N63" s="2">
        <f t="shared" si="8"/>
        <v>0.6344171587</v>
      </c>
      <c r="O63" s="2">
        <f t="shared" si="9"/>
        <v>0.02533057535</v>
      </c>
      <c r="P63" s="2">
        <f t="shared" si="10"/>
        <v>-0.1215048887</v>
      </c>
      <c r="Q63" s="2">
        <f t="shared" si="11"/>
        <v>-0.1321273466</v>
      </c>
      <c r="R63" s="2">
        <f t="shared" si="12"/>
        <v>0.03388378951</v>
      </c>
      <c r="S63" s="1">
        <f t="shared" si="13"/>
        <v>18</v>
      </c>
      <c r="T63" s="1">
        <f t="shared" si="14"/>
        <v>18</v>
      </c>
      <c r="U63" s="2"/>
      <c r="V63" s="2"/>
      <c r="W63" s="2"/>
    </row>
    <row r="64">
      <c r="A64" s="1" t="s">
        <v>69</v>
      </c>
      <c r="B64" s="15" t="s">
        <v>75</v>
      </c>
      <c r="C64" s="12">
        <v>35.0</v>
      </c>
      <c r="D64" s="13">
        <v>26.0</v>
      </c>
      <c r="E64" s="5">
        <v>30.0</v>
      </c>
      <c r="F64" s="6">
        <v>48.0</v>
      </c>
      <c r="G64" s="8">
        <f t="shared" si="1"/>
        <v>0.421686747</v>
      </c>
      <c r="H64" s="84">
        <f t="shared" si="2"/>
        <v>0.415229458</v>
      </c>
      <c r="I64" s="8">
        <f t="shared" si="3"/>
        <v>0.4676258993</v>
      </c>
      <c r="J64" s="83">
        <f t="shared" si="4"/>
        <v>0.4388489209</v>
      </c>
      <c r="K64" s="2">
        <f t="shared" si="5"/>
        <v>-0.05787711243</v>
      </c>
      <c r="L64" s="2">
        <f t="shared" si="6"/>
        <v>-0.1592459957</v>
      </c>
      <c r="M64" s="2">
        <f t="shared" si="7"/>
        <v>0.09632079503</v>
      </c>
      <c r="N64" s="2">
        <f t="shared" si="8"/>
        <v>0.8162271132</v>
      </c>
      <c r="O64" s="2">
        <f t="shared" si="9"/>
        <v>0.02844244305</v>
      </c>
      <c r="P64" s="2">
        <f t="shared" si="10"/>
        <v>-0.1624814537</v>
      </c>
      <c r="Q64" s="2">
        <f t="shared" si="11"/>
        <v>-0.2104219101</v>
      </c>
      <c r="R64" s="2">
        <f t="shared" si="12"/>
        <v>0.06426557855</v>
      </c>
      <c r="S64" s="1">
        <f t="shared" si="13"/>
        <v>35</v>
      </c>
      <c r="T64" s="1">
        <f t="shared" si="14"/>
        <v>35</v>
      </c>
      <c r="U64" s="2"/>
      <c r="V64" s="2"/>
      <c r="W64" s="2"/>
    </row>
    <row r="65">
      <c r="A65" s="1" t="s">
        <v>69</v>
      </c>
      <c r="B65" s="15" t="s">
        <v>76</v>
      </c>
      <c r="C65" s="12">
        <v>33.0</v>
      </c>
      <c r="D65" s="13">
        <v>57.0</v>
      </c>
      <c r="E65" s="5">
        <v>14.0</v>
      </c>
      <c r="F65" s="6">
        <v>41.0</v>
      </c>
      <c r="G65" s="8">
        <f t="shared" si="1"/>
        <v>0.4459459459</v>
      </c>
      <c r="H65" s="84">
        <f t="shared" si="2"/>
        <v>0.4433652662</v>
      </c>
      <c r="I65" s="8">
        <f t="shared" si="3"/>
        <v>0.324137931</v>
      </c>
      <c r="J65" s="83">
        <f t="shared" si="4"/>
        <v>0.6206896552</v>
      </c>
      <c r="K65" s="2">
        <f t="shared" si="5"/>
        <v>-0.05787711243</v>
      </c>
      <c r="L65" s="2">
        <f t="shared" si="6"/>
        <v>-0.2252309108</v>
      </c>
      <c r="M65" s="2">
        <f t="shared" si="7"/>
        <v>0.1926810496</v>
      </c>
      <c r="N65" s="2">
        <f t="shared" si="8"/>
        <v>0.8002059729</v>
      </c>
      <c r="O65" s="2">
        <f t="shared" si="9"/>
        <v>0.08047209622</v>
      </c>
      <c r="P65" s="2">
        <f t="shared" si="10"/>
        <v>-0.22529629</v>
      </c>
      <c r="Q65" s="2">
        <f t="shared" si="11"/>
        <v>-0.1429924244</v>
      </c>
      <c r="R65" s="2">
        <f t="shared" si="12"/>
        <v>0.02140288508</v>
      </c>
      <c r="S65" s="1">
        <f t="shared" si="13"/>
        <v>33</v>
      </c>
      <c r="T65" s="1">
        <f t="shared" si="14"/>
        <v>33</v>
      </c>
      <c r="U65" s="2"/>
      <c r="V65" s="2"/>
      <c r="W65" s="2"/>
    </row>
    <row r="66">
      <c r="A66" s="1" t="s">
        <v>69</v>
      </c>
      <c r="B66" s="15" t="s">
        <v>77</v>
      </c>
      <c r="C66" s="12">
        <v>47.0</v>
      </c>
      <c r="D66" s="13">
        <v>55.0</v>
      </c>
      <c r="E66" s="5">
        <v>37.0</v>
      </c>
      <c r="F66" s="6">
        <v>72.0</v>
      </c>
      <c r="G66" s="8">
        <f t="shared" si="1"/>
        <v>0.3949579832</v>
      </c>
      <c r="H66" s="84">
        <f t="shared" si="2"/>
        <v>0.3908557988</v>
      </c>
      <c r="I66" s="8">
        <f t="shared" si="3"/>
        <v>0.3981042654</v>
      </c>
      <c r="J66" s="83">
        <f t="shared" si="4"/>
        <v>0.4834123223</v>
      </c>
      <c r="K66" s="2">
        <f t="shared" si="5"/>
        <v>-0.05787711243</v>
      </c>
      <c r="L66" s="2">
        <f t="shared" si="6"/>
        <v>-0.1754168073</v>
      </c>
      <c r="M66" s="2">
        <f t="shared" si="7"/>
        <v>0.1168760221</v>
      </c>
      <c r="N66" s="2">
        <f t="shared" si="8"/>
        <v>0.7654414442</v>
      </c>
      <c r="O66" s="2">
        <f t="shared" si="9"/>
        <v>0.03801674609</v>
      </c>
      <c r="P66" s="2">
        <f t="shared" si="10"/>
        <v>-0.1678446233</v>
      </c>
      <c r="Q66" s="2">
        <f t="shared" si="11"/>
        <v>-0.1679926144</v>
      </c>
      <c r="R66" s="2">
        <f t="shared" si="12"/>
        <v>0.03965274387</v>
      </c>
      <c r="S66" s="1">
        <f t="shared" si="13"/>
        <v>47</v>
      </c>
      <c r="T66" s="1">
        <f t="shared" si="14"/>
        <v>47</v>
      </c>
      <c r="U66" s="2"/>
      <c r="V66" s="2"/>
      <c r="W66" s="2"/>
    </row>
    <row r="67">
      <c r="A67" s="1" t="s">
        <v>78</v>
      </c>
      <c r="B67" s="15" t="s">
        <v>79</v>
      </c>
      <c r="C67" s="12">
        <v>52.0</v>
      </c>
      <c r="D67" s="13">
        <v>72.0</v>
      </c>
      <c r="E67" s="5">
        <v>61.0</v>
      </c>
      <c r="F67" s="6">
        <v>71.0</v>
      </c>
      <c r="G67" s="8">
        <f t="shared" si="1"/>
        <v>0.4227642276</v>
      </c>
      <c r="H67" s="84">
        <f t="shared" si="2"/>
        <v>0.432602552</v>
      </c>
      <c r="I67" s="8">
        <f t="shared" si="3"/>
        <v>0.44140625</v>
      </c>
      <c r="J67" s="83">
        <f t="shared" si="4"/>
        <v>0.484375</v>
      </c>
      <c r="K67" s="2">
        <f t="shared" si="5"/>
        <v>-0.05787711243</v>
      </c>
      <c r="L67" s="2">
        <f t="shared" si="6"/>
        <v>-0.1757661361</v>
      </c>
      <c r="M67" s="2">
        <f t="shared" si="7"/>
        <v>0.1173419845</v>
      </c>
      <c r="N67" s="2">
        <f t="shared" si="8"/>
        <v>0.8503889804</v>
      </c>
      <c r="O67" s="2">
        <f t="shared" si="9"/>
        <v>0.03824432079</v>
      </c>
      <c r="P67" s="2">
        <f t="shared" si="10"/>
        <v>-0.1868431101</v>
      </c>
      <c r="Q67" s="2">
        <f t="shared" si="11"/>
        <v>-0.2069366848</v>
      </c>
      <c r="R67" s="2">
        <f t="shared" si="12"/>
        <v>0.05405030973</v>
      </c>
      <c r="S67" s="1">
        <f t="shared" si="13"/>
        <v>52</v>
      </c>
      <c r="T67" s="1">
        <f t="shared" si="14"/>
        <v>53</v>
      </c>
      <c r="U67" s="2"/>
      <c r="V67" s="2"/>
      <c r="W67" s="2"/>
    </row>
    <row r="68">
      <c r="A68" s="1" t="s">
        <v>78</v>
      </c>
      <c r="B68" s="15" t="s">
        <v>80</v>
      </c>
      <c r="C68" s="12">
        <v>56.0</v>
      </c>
      <c r="D68" s="13">
        <v>77.0</v>
      </c>
      <c r="E68" s="5">
        <v>23.0</v>
      </c>
      <c r="F68" s="6">
        <v>36.0</v>
      </c>
      <c r="G68" s="8">
        <f t="shared" si="1"/>
        <v>0.6086956522</v>
      </c>
      <c r="H68" s="84">
        <f t="shared" si="2"/>
        <v>0.6066680879</v>
      </c>
      <c r="I68" s="8">
        <f t="shared" si="3"/>
        <v>0.4114583333</v>
      </c>
      <c r="J68" s="83">
        <f t="shared" si="4"/>
        <v>0.6927083333</v>
      </c>
      <c r="K68" s="2">
        <f t="shared" si="5"/>
        <v>-0.05787711243</v>
      </c>
      <c r="L68" s="2">
        <f t="shared" si="6"/>
        <v>-0.2513644743</v>
      </c>
      <c r="M68" s="2">
        <f t="shared" si="7"/>
        <v>0.2399887113</v>
      </c>
      <c r="N68" s="2">
        <f t="shared" si="8"/>
        <v>1.133636187</v>
      </c>
      <c r="O68" s="2">
        <f t="shared" si="9"/>
        <v>0.1118595401</v>
      </c>
      <c r="P68" s="2">
        <f t="shared" si="10"/>
        <v>-0.3562065139</v>
      </c>
      <c r="Q68" s="2">
        <f t="shared" si="11"/>
        <v>-0.2571466959</v>
      </c>
      <c r="R68" s="2">
        <f t="shared" si="12"/>
        <v>0.04377844588</v>
      </c>
      <c r="S68" s="1">
        <f t="shared" si="13"/>
        <v>56</v>
      </c>
      <c r="T68" s="1">
        <f t="shared" si="14"/>
        <v>56</v>
      </c>
      <c r="U68" s="2"/>
      <c r="V68" s="2"/>
      <c r="W68" s="2"/>
    </row>
    <row r="69">
      <c r="A69" s="1" t="s">
        <v>78</v>
      </c>
      <c r="B69" s="15" t="s">
        <v>81</v>
      </c>
      <c r="C69" s="12">
        <v>85.0</v>
      </c>
      <c r="D69" s="13">
        <v>121.0</v>
      </c>
      <c r="E69" s="5">
        <v>63.0</v>
      </c>
      <c r="F69" s="6">
        <v>141.0</v>
      </c>
      <c r="G69" s="8">
        <f t="shared" si="1"/>
        <v>0.3761061947</v>
      </c>
      <c r="H69" s="84">
        <f t="shared" si="2"/>
        <v>0.3717139603</v>
      </c>
      <c r="I69" s="8">
        <f t="shared" si="3"/>
        <v>0.3609756098</v>
      </c>
      <c r="J69" s="83">
        <f t="shared" si="4"/>
        <v>0.5024390244</v>
      </c>
      <c r="K69" s="2">
        <f t="shared" si="5"/>
        <v>-0.05787711243</v>
      </c>
      <c r="L69" s="2">
        <f t="shared" si="6"/>
        <v>-0.1823210652</v>
      </c>
      <c r="M69" s="2">
        <f t="shared" si="7"/>
        <v>0.1262573636</v>
      </c>
      <c r="N69" s="2">
        <f t="shared" si="8"/>
        <v>0.7213709485</v>
      </c>
      <c r="O69" s="2">
        <f t="shared" si="9"/>
        <v>0.04268466564</v>
      </c>
      <c r="P69" s="2">
        <f t="shared" si="10"/>
        <v>-0.1644067923</v>
      </c>
      <c r="Q69" s="2">
        <f t="shared" si="11"/>
        <v>-0.1435548574</v>
      </c>
      <c r="R69" s="2">
        <f t="shared" si="12"/>
        <v>0.02956080989</v>
      </c>
      <c r="S69" s="1">
        <f t="shared" si="13"/>
        <v>85</v>
      </c>
      <c r="T69" s="1">
        <f t="shared" si="14"/>
        <v>85</v>
      </c>
      <c r="U69" s="2"/>
      <c r="V69" s="2"/>
      <c r="W69" s="2"/>
    </row>
    <row r="70">
      <c r="A70" s="1" t="s">
        <v>78</v>
      </c>
      <c r="B70" s="15" t="s">
        <v>82</v>
      </c>
      <c r="C70" s="12">
        <v>69.0</v>
      </c>
      <c r="D70" s="13">
        <v>74.0</v>
      </c>
      <c r="E70" s="5">
        <v>43.0</v>
      </c>
      <c r="F70" s="6">
        <v>79.0</v>
      </c>
      <c r="G70" s="8">
        <f t="shared" si="1"/>
        <v>0.4662162162</v>
      </c>
      <c r="H70" s="84">
        <f t="shared" si="2"/>
        <v>0.4659875249</v>
      </c>
      <c r="I70" s="8">
        <f t="shared" si="3"/>
        <v>0.4226415094</v>
      </c>
      <c r="J70" s="83">
        <f t="shared" si="4"/>
        <v>0.5396226415</v>
      </c>
      <c r="K70" s="2">
        <f t="shared" si="5"/>
        <v>-0.05787711243</v>
      </c>
      <c r="L70" s="2">
        <f t="shared" si="6"/>
        <v>-0.1958139596</v>
      </c>
      <c r="M70" s="2">
        <f t="shared" si="7"/>
        <v>0.1456365278</v>
      </c>
      <c r="N70" s="2">
        <f t="shared" si="8"/>
        <v>0.9071095477</v>
      </c>
      <c r="O70" s="2">
        <f t="shared" si="9"/>
        <v>0.05288010191</v>
      </c>
      <c r="P70" s="2">
        <f t="shared" si="10"/>
        <v>-0.2220381733</v>
      </c>
      <c r="Q70" s="2">
        <f t="shared" si="11"/>
        <v>-0.2113553629</v>
      </c>
      <c r="R70" s="2">
        <f t="shared" si="12"/>
        <v>0.04744595566</v>
      </c>
      <c r="S70" s="1">
        <f t="shared" si="13"/>
        <v>69</v>
      </c>
      <c r="T70" s="1">
        <f t="shared" si="14"/>
        <v>69</v>
      </c>
      <c r="U70" s="2"/>
      <c r="V70" s="2"/>
      <c r="W70" s="2"/>
    </row>
    <row r="71">
      <c r="A71" s="1" t="s">
        <v>78</v>
      </c>
      <c r="B71" s="15" t="s">
        <v>83</v>
      </c>
      <c r="C71" s="12">
        <v>51.0</v>
      </c>
      <c r="D71" s="13">
        <v>64.0</v>
      </c>
      <c r="E71" s="5">
        <v>17.0</v>
      </c>
      <c r="F71" s="6">
        <v>19.0</v>
      </c>
      <c r="G71" s="8">
        <f t="shared" si="1"/>
        <v>0.7285714286</v>
      </c>
      <c r="H71" s="84">
        <f t="shared" si="2"/>
        <v>0.7161107044</v>
      </c>
      <c r="I71" s="8">
        <f t="shared" si="3"/>
        <v>0.4503311258</v>
      </c>
      <c r="J71" s="83">
        <f t="shared" si="4"/>
        <v>0.761589404</v>
      </c>
      <c r="K71" s="2">
        <f t="shared" si="5"/>
        <v>-0.05787711243</v>
      </c>
      <c r="L71" s="2">
        <f t="shared" si="6"/>
        <v>-0.2763594877</v>
      </c>
      <c r="M71" s="2">
        <f t="shared" si="7"/>
        <v>0.2900893435</v>
      </c>
      <c r="N71" s="2">
        <f t="shared" si="8"/>
        <v>1.364112801</v>
      </c>
      <c r="O71" s="2">
        <f t="shared" si="9"/>
        <v>0.1486566946</v>
      </c>
      <c r="P71" s="2">
        <f t="shared" si="10"/>
        <v>-0.4712473505</v>
      </c>
      <c r="Q71" s="2">
        <f t="shared" si="11"/>
        <v>-0.3386597901</v>
      </c>
      <c r="R71" s="2">
        <f t="shared" si="12"/>
        <v>0.0573956064</v>
      </c>
      <c r="S71" s="1">
        <f t="shared" si="13"/>
        <v>51</v>
      </c>
      <c r="T71" s="1">
        <f t="shared" si="14"/>
        <v>51</v>
      </c>
      <c r="U71" s="2"/>
      <c r="V71" s="2"/>
      <c r="W71" s="2"/>
    </row>
    <row r="72">
      <c r="A72" s="1" t="s">
        <v>78</v>
      </c>
      <c r="B72" s="15" t="s">
        <v>84</v>
      </c>
      <c r="C72" s="12">
        <v>36.0</v>
      </c>
      <c r="D72" s="13">
        <v>52.0</v>
      </c>
      <c r="E72" s="5">
        <v>19.0</v>
      </c>
      <c r="F72" s="6">
        <v>32.0</v>
      </c>
      <c r="G72" s="8">
        <f t="shared" si="1"/>
        <v>0.5294117647</v>
      </c>
      <c r="H72" s="84">
        <f t="shared" si="2"/>
        <v>0.5300619423</v>
      </c>
      <c r="I72" s="8">
        <f t="shared" si="3"/>
        <v>0.3956834532</v>
      </c>
      <c r="J72" s="83">
        <f t="shared" si="4"/>
        <v>0.6330935252</v>
      </c>
      <c r="K72" s="2">
        <f t="shared" si="5"/>
        <v>-0.05787711243</v>
      </c>
      <c r="L72" s="2">
        <f t="shared" si="6"/>
        <v>-0.2297319282</v>
      </c>
      <c r="M72" s="2">
        <f t="shared" si="7"/>
        <v>0.20045908</v>
      </c>
      <c r="N72" s="2">
        <f t="shared" si="8"/>
        <v>0.9963528949</v>
      </c>
      <c r="O72" s="2">
        <f t="shared" si="9"/>
        <v>0.08539361685</v>
      </c>
      <c r="P72" s="2">
        <f t="shared" si="10"/>
        <v>-0.2861269747</v>
      </c>
      <c r="Q72" s="2">
        <f t="shared" si="11"/>
        <v>-0.2173414006</v>
      </c>
      <c r="R72" s="2">
        <f t="shared" si="12"/>
        <v>0.03893376652</v>
      </c>
      <c r="S72" s="1">
        <f t="shared" si="13"/>
        <v>36</v>
      </c>
      <c r="T72" s="1">
        <f t="shared" si="14"/>
        <v>36</v>
      </c>
      <c r="U72" s="2"/>
      <c r="V72" s="2"/>
      <c r="W72" s="2"/>
    </row>
    <row r="73">
      <c r="A73" s="1" t="s">
        <v>78</v>
      </c>
      <c r="B73" s="15" t="s">
        <v>85</v>
      </c>
      <c r="C73" s="12">
        <v>47.0</v>
      </c>
      <c r="D73" s="13">
        <v>87.0</v>
      </c>
      <c r="E73" s="5">
        <v>16.0</v>
      </c>
      <c r="F73" s="6">
        <v>36.0</v>
      </c>
      <c r="G73" s="8">
        <f t="shared" si="1"/>
        <v>0.5662650602</v>
      </c>
      <c r="H73" s="84">
        <f t="shared" si="2"/>
        <v>0.5626889282</v>
      </c>
      <c r="I73" s="8">
        <f t="shared" si="3"/>
        <v>0.3387096774</v>
      </c>
      <c r="J73" s="83">
        <f t="shared" si="4"/>
        <v>0.7204301075</v>
      </c>
      <c r="K73" s="2">
        <f t="shared" si="5"/>
        <v>-0.05787711243</v>
      </c>
      <c r="L73" s="2">
        <f t="shared" si="6"/>
        <v>-0.2614239305</v>
      </c>
      <c r="M73" s="2">
        <f t="shared" si="7"/>
        <v>0.2595814759</v>
      </c>
      <c r="N73" s="2">
        <f t="shared" si="8"/>
        <v>0.970547701</v>
      </c>
      <c r="O73" s="2">
        <f t="shared" si="9"/>
        <v>0.1258338126</v>
      </c>
      <c r="P73" s="2">
        <f t="shared" si="10"/>
        <v>-0.3171658966</v>
      </c>
      <c r="Q73" s="2">
        <f t="shared" si="11"/>
        <v>-0.1812282412</v>
      </c>
      <c r="R73" s="2">
        <f t="shared" si="12"/>
        <v>0.02442111947</v>
      </c>
      <c r="S73" s="1">
        <f t="shared" si="13"/>
        <v>47</v>
      </c>
      <c r="T73" s="1">
        <f t="shared" si="14"/>
        <v>47</v>
      </c>
      <c r="U73" s="2"/>
      <c r="V73" s="2"/>
      <c r="W73" s="2"/>
    </row>
    <row r="74">
      <c r="A74" s="1" t="s">
        <v>78</v>
      </c>
      <c r="B74" s="15" t="s">
        <v>86</v>
      </c>
      <c r="C74" s="12">
        <v>37.0</v>
      </c>
      <c r="D74" s="13">
        <v>54.0</v>
      </c>
      <c r="E74" s="5">
        <v>16.0</v>
      </c>
      <c r="F74" s="6">
        <v>22.0</v>
      </c>
      <c r="G74" s="8">
        <f t="shared" si="1"/>
        <v>0.6271186441</v>
      </c>
      <c r="H74" s="84">
        <f t="shared" si="2"/>
        <v>0.6195354086</v>
      </c>
      <c r="I74" s="8">
        <f t="shared" si="3"/>
        <v>0.4108527132</v>
      </c>
      <c r="J74" s="83">
        <f t="shared" si="4"/>
        <v>0.7054263566</v>
      </c>
      <c r="K74" s="2">
        <f t="shared" si="5"/>
        <v>-0.05787711243</v>
      </c>
      <c r="L74" s="2">
        <f t="shared" si="6"/>
        <v>-0.2559794891</v>
      </c>
      <c r="M74" s="2">
        <f t="shared" si="7"/>
        <v>0.2488819226</v>
      </c>
      <c r="N74" s="2">
        <f t="shared" si="8"/>
        <v>1.152750362</v>
      </c>
      <c r="O74" s="2">
        <f t="shared" si="9"/>
        <v>0.1181345249</v>
      </c>
      <c r="P74" s="2">
        <f t="shared" si="10"/>
        <v>-0.3688626596</v>
      </c>
      <c r="Q74" s="2">
        <f t="shared" si="11"/>
        <v>-0.261097559</v>
      </c>
      <c r="R74" s="2">
        <f t="shared" si="12"/>
        <v>0.0435854195</v>
      </c>
      <c r="S74" s="1">
        <f t="shared" si="13"/>
        <v>37</v>
      </c>
      <c r="T74" s="1">
        <f t="shared" si="14"/>
        <v>37</v>
      </c>
      <c r="U74" s="2"/>
      <c r="V74" s="2"/>
      <c r="W74" s="2"/>
    </row>
    <row r="75">
      <c r="A75" s="1" t="s">
        <v>78</v>
      </c>
      <c r="B75" s="15" t="s">
        <v>87</v>
      </c>
      <c r="C75" s="12">
        <v>32.0</v>
      </c>
      <c r="D75" s="13">
        <v>44.0</v>
      </c>
      <c r="E75" s="5">
        <v>13.0</v>
      </c>
      <c r="F75" s="6">
        <v>39.0</v>
      </c>
      <c r="G75" s="8">
        <f t="shared" si="1"/>
        <v>0.4507042254</v>
      </c>
      <c r="H75" s="84">
        <f t="shared" si="2"/>
        <v>0.4464574966</v>
      </c>
      <c r="I75" s="8">
        <f t="shared" si="3"/>
        <v>0.3515625</v>
      </c>
      <c r="J75" s="83">
        <f t="shared" si="4"/>
        <v>0.59375</v>
      </c>
      <c r="K75" s="2">
        <f t="shared" si="5"/>
        <v>-0.05787711243</v>
      </c>
      <c r="L75" s="2">
        <f t="shared" si="6"/>
        <v>-0.2154552637</v>
      </c>
      <c r="M75" s="2">
        <f t="shared" si="7"/>
        <v>0.1763182368</v>
      </c>
      <c r="N75" s="2">
        <f t="shared" si="8"/>
        <v>0.8302398838</v>
      </c>
      <c r="O75" s="2">
        <f t="shared" si="9"/>
        <v>0.07044215939</v>
      </c>
      <c r="P75" s="2">
        <f t="shared" si="10"/>
        <v>-0.2236067757</v>
      </c>
      <c r="Q75" s="2">
        <f t="shared" si="11"/>
        <v>-0.1609116625</v>
      </c>
      <c r="R75" s="2">
        <f t="shared" si="12"/>
        <v>0.02730803085</v>
      </c>
      <c r="S75" s="1">
        <f t="shared" si="13"/>
        <v>32</v>
      </c>
      <c r="T75" s="1">
        <f t="shared" si="14"/>
        <v>32</v>
      </c>
      <c r="U75" s="2"/>
      <c r="V75" s="2"/>
      <c r="W75" s="2"/>
    </row>
    <row r="76">
      <c r="A76" s="1" t="s">
        <v>78</v>
      </c>
      <c r="B76" s="15" t="s">
        <v>88</v>
      </c>
      <c r="C76" s="12">
        <v>59.0</v>
      </c>
      <c r="D76" s="13">
        <v>186.0</v>
      </c>
      <c r="E76" s="5">
        <v>28.0</v>
      </c>
      <c r="F76" s="6">
        <v>89.0</v>
      </c>
      <c r="G76" s="8">
        <f t="shared" si="1"/>
        <v>0.3986486486</v>
      </c>
      <c r="H76" s="84">
        <f t="shared" si="2"/>
        <v>0.4012898736</v>
      </c>
      <c r="I76" s="8">
        <f t="shared" si="3"/>
        <v>0.2403314917</v>
      </c>
      <c r="J76" s="83">
        <f t="shared" si="4"/>
        <v>0.6767955801</v>
      </c>
      <c r="K76" s="2">
        <f t="shared" si="5"/>
        <v>-0.05787711243</v>
      </c>
      <c r="L76" s="2">
        <f t="shared" si="6"/>
        <v>-0.2455901813</v>
      </c>
      <c r="M76" s="2">
        <f t="shared" si="7"/>
        <v>0.2290894116</v>
      </c>
      <c r="N76" s="2">
        <f t="shared" si="8"/>
        <v>0.6469424096</v>
      </c>
      <c r="O76" s="2">
        <f t="shared" si="9"/>
        <v>0.1043264271</v>
      </c>
      <c r="P76" s="2">
        <f t="shared" si="10"/>
        <v>-0.198609894</v>
      </c>
      <c r="Q76" s="2">
        <f t="shared" si="11"/>
        <v>-0.08571516964</v>
      </c>
      <c r="R76" s="2">
        <f t="shared" si="12"/>
        <v>0.00872398276</v>
      </c>
      <c r="S76" s="1">
        <f t="shared" si="13"/>
        <v>59</v>
      </c>
      <c r="T76" s="1">
        <f t="shared" si="14"/>
        <v>59</v>
      </c>
      <c r="U76" s="2"/>
      <c r="V76" s="2"/>
      <c r="W76" s="2"/>
    </row>
    <row r="77">
      <c r="A77" s="1" t="s">
        <v>78</v>
      </c>
      <c r="B77" s="15" t="s">
        <v>89</v>
      </c>
      <c r="C77" s="12">
        <v>27.0</v>
      </c>
      <c r="D77" s="13">
        <v>30.0</v>
      </c>
      <c r="E77" s="5">
        <v>10.0</v>
      </c>
      <c r="F77" s="6">
        <v>20.0</v>
      </c>
      <c r="G77" s="8">
        <f t="shared" si="1"/>
        <v>0.5744680851</v>
      </c>
      <c r="H77" s="84">
        <f t="shared" si="2"/>
        <v>0.5810993244</v>
      </c>
      <c r="I77" s="8">
        <f t="shared" si="3"/>
        <v>0.4252873563</v>
      </c>
      <c r="J77" s="83">
        <f t="shared" si="4"/>
        <v>0.6551724138</v>
      </c>
      <c r="K77" s="2">
        <f t="shared" si="5"/>
        <v>-0.05787711243</v>
      </c>
      <c r="L77" s="2">
        <f t="shared" si="6"/>
        <v>-0.2377437392</v>
      </c>
      <c r="M77" s="2">
        <f t="shared" si="7"/>
        <v>0.2146847497</v>
      </c>
      <c r="N77" s="2">
        <f t="shared" si="8"/>
        <v>1.108244285</v>
      </c>
      <c r="O77" s="2">
        <f t="shared" si="9"/>
        <v>0.09464302263</v>
      </c>
      <c r="P77" s="2">
        <f t="shared" si="10"/>
        <v>-0.3293584783</v>
      </c>
      <c r="Q77" s="2">
        <f t="shared" si="11"/>
        <v>-0.2598360209</v>
      </c>
      <c r="R77" s="2">
        <f t="shared" si="12"/>
        <v>0.04834261809</v>
      </c>
      <c r="S77" s="1">
        <f t="shared" si="13"/>
        <v>27</v>
      </c>
      <c r="T77" s="1">
        <f t="shared" si="14"/>
        <v>27</v>
      </c>
      <c r="U77" s="2"/>
      <c r="V77" s="2"/>
      <c r="W77" s="2"/>
    </row>
    <row r="78">
      <c r="A78" s="1" t="s">
        <v>78</v>
      </c>
      <c r="B78" s="15" t="s">
        <v>90</v>
      </c>
      <c r="C78" s="12">
        <v>37.0</v>
      </c>
      <c r="D78" s="13">
        <v>48.0</v>
      </c>
      <c r="E78" s="5">
        <v>31.0</v>
      </c>
      <c r="F78" s="6">
        <v>38.0</v>
      </c>
      <c r="G78" s="8">
        <f t="shared" si="1"/>
        <v>0.4933333333</v>
      </c>
      <c r="H78" s="84">
        <f t="shared" si="2"/>
        <v>0.4955895935</v>
      </c>
      <c r="I78" s="8">
        <f t="shared" si="3"/>
        <v>0.4415584416</v>
      </c>
      <c r="J78" s="83">
        <f t="shared" si="4"/>
        <v>0.5519480519</v>
      </c>
      <c r="K78" s="2">
        <f t="shared" si="5"/>
        <v>-0.05787711243</v>
      </c>
      <c r="L78" s="2">
        <f t="shared" si="6"/>
        <v>-0.2002865062</v>
      </c>
      <c r="M78" s="2">
        <f t="shared" si="7"/>
        <v>0.152365415</v>
      </c>
      <c r="N78" s="2">
        <f t="shared" si="8"/>
        <v>0.9693571602</v>
      </c>
      <c r="O78" s="2">
        <f t="shared" si="9"/>
        <v>0.05658696578</v>
      </c>
      <c r="P78" s="2">
        <f t="shared" si="10"/>
        <v>-0.242694409</v>
      </c>
      <c r="Q78" s="2">
        <f t="shared" si="11"/>
        <v>-0.2359681565</v>
      </c>
      <c r="R78" s="2">
        <f t="shared" si="12"/>
        <v>0.05410623669</v>
      </c>
      <c r="S78" s="1">
        <f t="shared" si="13"/>
        <v>37</v>
      </c>
      <c r="T78" s="1">
        <f t="shared" si="14"/>
        <v>37</v>
      </c>
      <c r="U78" s="2"/>
      <c r="V78" s="2"/>
      <c r="W78" s="2"/>
    </row>
    <row r="79">
      <c r="A79" s="1" t="s">
        <v>78</v>
      </c>
      <c r="B79" s="15" t="s">
        <v>91</v>
      </c>
      <c r="C79" s="12">
        <v>47.0</v>
      </c>
      <c r="D79" s="13">
        <v>194.0</v>
      </c>
      <c r="E79" s="5">
        <v>22.0</v>
      </c>
      <c r="F79" s="6">
        <v>101.0</v>
      </c>
      <c r="G79" s="8">
        <f t="shared" si="1"/>
        <v>0.3175675676</v>
      </c>
      <c r="H79" s="84">
        <f t="shared" si="2"/>
        <v>0.320162716</v>
      </c>
      <c r="I79" s="8">
        <f t="shared" si="3"/>
        <v>0.1895604396</v>
      </c>
      <c r="J79" s="83">
        <f t="shared" si="4"/>
        <v>0.6620879121</v>
      </c>
      <c r="K79" s="2">
        <f t="shared" si="5"/>
        <v>-0.05787711243</v>
      </c>
      <c r="L79" s="2">
        <f t="shared" si="6"/>
        <v>-0.2402531801</v>
      </c>
      <c r="M79" s="2">
        <f t="shared" si="7"/>
        <v>0.219240764</v>
      </c>
      <c r="N79" s="2">
        <f t="shared" si="8"/>
        <v>0.4991841553</v>
      </c>
      <c r="O79" s="2">
        <f t="shared" si="9"/>
        <v>0.09767170513</v>
      </c>
      <c r="P79" s="2">
        <f t="shared" si="10"/>
        <v>-0.1499181433</v>
      </c>
      <c r="Q79" s="2">
        <f t="shared" si="11"/>
        <v>-0.05216628192</v>
      </c>
      <c r="R79" s="2">
        <f t="shared" si="12"/>
        <v>0.004280809223</v>
      </c>
      <c r="S79" s="1">
        <f t="shared" si="13"/>
        <v>47</v>
      </c>
      <c r="T79" s="1">
        <f t="shared" si="14"/>
        <v>47</v>
      </c>
      <c r="U79" s="2"/>
      <c r="V79" s="2"/>
      <c r="W79" s="2"/>
    </row>
    <row r="80">
      <c r="A80" s="1" t="s">
        <v>78</v>
      </c>
      <c r="B80" s="15" t="s">
        <v>92</v>
      </c>
      <c r="C80" s="12">
        <v>65.0</v>
      </c>
      <c r="D80" s="13">
        <v>167.0</v>
      </c>
      <c r="E80" s="5">
        <v>28.0</v>
      </c>
      <c r="F80" s="6">
        <v>81.0</v>
      </c>
      <c r="G80" s="8">
        <f t="shared" si="1"/>
        <v>0.4452054795</v>
      </c>
      <c r="H80" s="84">
        <f t="shared" si="2"/>
        <v>0.4447621007</v>
      </c>
      <c r="I80" s="8">
        <f t="shared" si="3"/>
        <v>0.2727272727</v>
      </c>
      <c r="J80" s="83">
        <f t="shared" si="4"/>
        <v>0.6803519062</v>
      </c>
      <c r="K80" s="2">
        <f t="shared" si="5"/>
        <v>-0.05787711243</v>
      </c>
      <c r="L80" s="2">
        <f t="shared" si="6"/>
        <v>-0.2468806725</v>
      </c>
      <c r="M80" s="2">
        <f t="shared" si="7"/>
        <v>0.2315033079</v>
      </c>
      <c r="N80" s="2">
        <f t="shared" si="8"/>
        <v>0.7380055049</v>
      </c>
      <c r="O80" s="2">
        <f t="shared" si="9"/>
        <v>0.1059796816</v>
      </c>
      <c r="P80" s="2">
        <f t="shared" si="10"/>
        <v>-0.2277565897</v>
      </c>
      <c r="Q80" s="2">
        <f t="shared" si="11"/>
        <v>-0.1109607941</v>
      </c>
      <c r="R80" s="2">
        <f t="shared" si="12"/>
        <v>0.01274877514</v>
      </c>
      <c r="S80" s="1">
        <f t="shared" si="13"/>
        <v>65</v>
      </c>
      <c r="T80" s="1">
        <f t="shared" si="14"/>
        <v>65</v>
      </c>
      <c r="U80" s="2"/>
      <c r="V80" s="2"/>
      <c r="W80" s="2"/>
    </row>
    <row r="81">
      <c r="A81" s="1" t="s">
        <v>78</v>
      </c>
      <c r="B81" s="15" t="s">
        <v>93</v>
      </c>
      <c r="C81" s="12">
        <v>57.0</v>
      </c>
      <c r="D81" s="13">
        <v>72.0</v>
      </c>
      <c r="E81" s="5">
        <v>12.0</v>
      </c>
      <c r="F81" s="6">
        <v>28.0</v>
      </c>
      <c r="G81" s="8">
        <f t="shared" si="1"/>
        <v>0.6705882353</v>
      </c>
      <c r="H81" s="84">
        <f t="shared" si="2"/>
        <v>0.6803446296</v>
      </c>
      <c r="I81" s="8">
        <f t="shared" si="3"/>
        <v>0.4082840237</v>
      </c>
      <c r="J81" s="83">
        <f t="shared" si="4"/>
        <v>0.7633136095</v>
      </c>
      <c r="K81" s="2">
        <f t="shared" si="5"/>
        <v>-0.05787711243</v>
      </c>
      <c r="L81" s="2">
        <f t="shared" si="6"/>
        <v>-0.2769851537</v>
      </c>
      <c r="M81" s="2">
        <f t="shared" si="7"/>
        <v>0.2914043298</v>
      </c>
      <c r="N81" s="2">
        <f t="shared" si="8"/>
        <v>1.239546484</v>
      </c>
      <c r="O81" s="2">
        <f t="shared" si="9"/>
        <v>0.1496686392</v>
      </c>
      <c r="P81" s="2">
        <f t="shared" si="10"/>
        <v>-0.4291840439</v>
      </c>
      <c r="Q81" s="2">
        <f t="shared" si="11"/>
        <v>-0.2790015326</v>
      </c>
      <c r="R81" s="2">
        <f t="shared" si="12"/>
        <v>0.04277301961</v>
      </c>
      <c r="S81" s="1">
        <f t="shared" si="13"/>
        <v>57</v>
      </c>
      <c r="T81" s="1">
        <f t="shared" si="14"/>
        <v>57</v>
      </c>
      <c r="U81" s="2"/>
      <c r="V81" s="2"/>
      <c r="W81" s="2"/>
    </row>
    <row r="82">
      <c r="A82" s="1" t="s">
        <v>78</v>
      </c>
      <c r="B82" s="15" t="s">
        <v>94</v>
      </c>
      <c r="C82" s="12">
        <v>54.0</v>
      </c>
      <c r="D82" s="13">
        <v>99.0</v>
      </c>
      <c r="E82" s="5">
        <v>18.0</v>
      </c>
      <c r="F82" s="6">
        <v>33.0</v>
      </c>
      <c r="G82" s="8">
        <f t="shared" si="1"/>
        <v>0.6206896552</v>
      </c>
      <c r="H82" s="84">
        <f t="shared" si="2"/>
        <v>0.6107037397</v>
      </c>
      <c r="I82" s="8">
        <f t="shared" si="3"/>
        <v>0.3529411765</v>
      </c>
      <c r="J82" s="83">
        <f t="shared" si="4"/>
        <v>0.75</v>
      </c>
      <c r="K82" s="2">
        <f t="shared" si="5"/>
        <v>-0.05787711243</v>
      </c>
      <c r="L82" s="2">
        <f t="shared" si="6"/>
        <v>-0.2721540173</v>
      </c>
      <c r="M82" s="2">
        <f t="shared" si="7"/>
        <v>0.2813277131</v>
      </c>
      <c r="N82" s="2">
        <f t="shared" si="8"/>
        <v>1.052836707</v>
      </c>
      <c r="O82" s="2">
        <f t="shared" si="9"/>
        <v>0.1419729423</v>
      </c>
      <c r="P82" s="2">
        <f t="shared" si="10"/>
        <v>-0.3581789226</v>
      </c>
      <c r="Q82" s="2">
        <f t="shared" si="11"/>
        <v>-0.2048541339</v>
      </c>
      <c r="R82" s="2">
        <f t="shared" si="12"/>
        <v>0.02763056334</v>
      </c>
      <c r="S82" s="1">
        <f t="shared" si="13"/>
        <v>54</v>
      </c>
      <c r="T82" s="1">
        <f t="shared" si="14"/>
        <v>54</v>
      </c>
      <c r="U82" s="2"/>
      <c r="V82" s="2"/>
      <c r="W82" s="2"/>
    </row>
    <row r="83">
      <c r="A83" s="1" t="s">
        <v>78</v>
      </c>
      <c r="B83" s="15" t="s">
        <v>95</v>
      </c>
      <c r="C83" s="12">
        <v>50.0</v>
      </c>
      <c r="D83" s="13">
        <v>105.0</v>
      </c>
      <c r="E83" s="5">
        <v>14.0</v>
      </c>
      <c r="F83" s="6">
        <v>57.0</v>
      </c>
      <c r="G83" s="8">
        <f t="shared" si="1"/>
        <v>0.4672897196</v>
      </c>
      <c r="H83" s="84">
        <f t="shared" si="2"/>
        <v>0.4629096732</v>
      </c>
      <c r="I83" s="8">
        <f t="shared" si="3"/>
        <v>0.2831858407</v>
      </c>
      <c r="J83" s="83">
        <f t="shared" si="4"/>
        <v>0.685840708</v>
      </c>
      <c r="K83" s="2">
        <f t="shared" si="5"/>
        <v>-0.05787711243</v>
      </c>
      <c r="L83" s="2">
        <f t="shared" si="6"/>
        <v>-0.2488724052</v>
      </c>
      <c r="M83" s="2">
        <f t="shared" si="7"/>
        <v>0.2352537241</v>
      </c>
      <c r="N83" s="2">
        <f t="shared" si="8"/>
        <v>0.7724888502</v>
      </c>
      <c r="O83" s="2">
        <f t="shared" si="9"/>
        <v>0.1085654333</v>
      </c>
      <c r="P83" s="2">
        <f t="shared" si="10"/>
        <v>-0.2403218303</v>
      </c>
      <c r="Q83" s="2">
        <f t="shared" si="11"/>
        <v>-0.1205993979</v>
      </c>
      <c r="R83" s="2">
        <f t="shared" si="12"/>
        <v>0.01427241144</v>
      </c>
      <c r="S83" s="1">
        <f t="shared" si="13"/>
        <v>50</v>
      </c>
      <c r="T83" s="1">
        <f t="shared" si="14"/>
        <v>50</v>
      </c>
      <c r="U83" s="2"/>
      <c r="V83" s="2"/>
      <c r="W83" s="2"/>
    </row>
    <row r="84">
      <c r="A84" s="1" t="s">
        <v>78</v>
      </c>
      <c r="B84" s="15" t="s">
        <v>96</v>
      </c>
      <c r="C84" s="12">
        <v>73.0</v>
      </c>
      <c r="D84" s="13">
        <v>132.0</v>
      </c>
      <c r="E84" s="5">
        <v>19.0</v>
      </c>
      <c r="F84" s="6">
        <v>56.0</v>
      </c>
      <c r="G84" s="8">
        <f t="shared" si="1"/>
        <v>0.5658914729</v>
      </c>
      <c r="H84" s="84">
        <f t="shared" si="2"/>
        <v>0.564635926</v>
      </c>
      <c r="I84" s="8">
        <f t="shared" si="3"/>
        <v>0.3285714286</v>
      </c>
      <c r="J84" s="83">
        <f t="shared" si="4"/>
        <v>0.7321428571</v>
      </c>
      <c r="K84" s="2">
        <f t="shared" si="5"/>
        <v>-0.05787711243</v>
      </c>
      <c r="L84" s="2">
        <f t="shared" si="6"/>
        <v>-0.2656741597</v>
      </c>
      <c r="M84" s="2">
        <f t="shared" si="7"/>
        <v>0.2680906382</v>
      </c>
      <c r="N84" s="2">
        <f t="shared" si="8"/>
        <v>0.9568041527</v>
      </c>
      <c r="O84" s="2">
        <f t="shared" si="9"/>
        <v>0.1320715522</v>
      </c>
      <c r="P84" s="2">
        <f t="shared" si="10"/>
        <v>-0.3177580966</v>
      </c>
      <c r="Q84" s="2">
        <f t="shared" si="11"/>
        <v>-0.1733142343</v>
      </c>
      <c r="R84" s="2">
        <f t="shared" si="12"/>
        <v>0.02229318605</v>
      </c>
      <c r="S84" s="1">
        <f t="shared" si="13"/>
        <v>73</v>
      </c>
      <c r="T84" s="1">
        <f t="shared" si="14"/>
        <v>73</v>
      </c>
      <c r="U84" s="2"/>
      <c r="V84" s="2"/>
      <c r="W84" s="2"/>
    </row>
    <row r="85">
      <c r="A85" s="1" t="s">
        <v>78</v>
      </c>
      <c r="B85" s="15" t="s">
        <v>97</v>
      </c>
      <c r="C85" s="12">
        <v>19.0</v>
      </c>
      <c r="D85" s="13">
        <v>52.0</v>
      </c>
      <c r="E85" s="5">
        <v>6.0</v>
      </c>
      <c r="F85" s="6">
        <v>27.0</v>
      </c>
      <c r="G85" s="8">
        <f t="shared" si="1"/>
        <v>0.4130434783</v>
      </c>
      <c r="H85" s="84">
        <f t="shared" si="2"/>
        <v>0.4073912264</v>
      </c>
      <c r="I85" s="8">
        <f t="shared" si="3"/>
        <v>0.2403846154</v>
      </c>
      <c r="J85" s="83">
        <f t="shared" si="4"/>
        <v>0.6826923077</v>
      </c>
      <c r="K85" s="2">
        <f t="shared" si="5"/>
        <v>-0.05787711243</v>
      </c>
      <c r="L85" s="2">
        <f t="shared" si="6"/>
        <v>-0.2477299388</v>
      </c>
      <c r="M85" s="2">
        <f t="shared" si="7"/>
        <v>0.233098784</v>
      </c>
      <c r="N85" s="2">
        <f t="shared" si="8"/>
        <v>0.6527232832</v>
      </c>
      <c r="O85" s="2">
        <f t="shared" si="9"/>
        <v>0.1070771544</v>
      </c>
      <c r="P85" s="2">
        <f t="shared" si="10"/>
        <v>-0.2021305037</v>
      </c>
      <c r="Q85" s="2">
        <f t="shared" si="11"/>
        <v>-0.08650020947</v>
      </c>
      <c r="R85" s="2">
        <f t="shared" si="12"/>
        <v>0.008729769174</v>
      </c>
      <c r="S85" s="1">
        <f t="shared" si="13"/>
        <v>19</v>
      </c>
      <c r="T85" s="1">
        <f t="shared" si="14"/>
        <v>19</v>
      </c>
      <c r="U85" s="2"/>
      <c r="V85" s="2"/>
      <c r="W85" s="2"/>
    </row>
    <row r="86">
      <c r="A86" s="1" t="s">
        <v>78</v>
      </c>
      <c r="B86" s="15" t="s">
        <v>98</v>
      </c>
      <c r="C86" s="12">
        <v>35.0</v>
      </c>
      <c r="D86" s="13">
        <v>59.0</v>
      </c>
      <c r="E86" s="5">
        <v>13.0</v>
      </c>
      <c r="F86" s="6">
        <v>33.0</v>
      </c>
      <c r="G86" s="8">
        <f t="shared" si="1"/>
        <v>0.5147058824</v>
      </c>
      <c r="H86" s="84">
        <f t="shared" si="2"/>
        <v>0.5148294249</v>
      </c>
      <c r="I86" s="8">
        <f t="shared" si="3"/>
        <v>0.3428571429</v>
      </c>
      <c r="J86" s="83">
        <f t="shared" si="4"/>
        <v>0.6714285714</v>
      </c>
      <c r="K86" s="2">
        <f t="shared" si="5"/>
        <v>-0.05787711243</v>
      </c>
      <c r="L86" s="2">
        <f t="shared" si="6"/>
        <v>-0.243642644</v>
      </c>
      <c r="M86" s="2">
        <f t="shared" si="7"/>
        <v>0.2254704465</v>
      </c>
      <c r="N86" s="2">
        <f t="shared" si="8"/>
        <v>0.9156098275</v>
      </c>
      <c r="O86" s="2">
        <f t="shared" si="9"/>
        <v>0.1018641221</v>
      </c>
      <c r="P86" s="2">
        <f t="shared" si="10"/>
        <v>-0.2788611458</v>
      </c>
      <c r="Q86" s="2">
        <f t="shared" si="11"/>
        <v>-0.1730633206</v>
      </c>
      <c r="R86" s="2">
        <f t="shared" si="12"/>
        <v>0.02532925158</v>
      </c>
      <c r="S86" s="1">
        <f t="shared" si="13"/>
        <v>35</v>
      </c>
      <c r="T86" s="1">
        <f t="shared" si="14"/>
        <v>35</v>
      </c>
      <c r="U86" s="2"/>
      <c r="V86" s="2"/>
      <c r="W86" s="2"/>
    </row>
    <row r="87">
      <c r="A87" s="1" t="s">
        <v>78</v>
      </c>
      <c r="B87" s="15" t="s">
        <v>99</v>
      </c>
      <c r="C87" s="12">
        <v>52.0</v>
      </c>
      <c r="D87" s="13">
        <v>99.0</v>
      </c>
      <c r="E87" s="5">
        <v>16.0</v>
      </c>
      <c r="F87" s="6">
        <v>35.0</v>
      </c>
      <c r="G87" s="8">
        <f t="shared" si="1"/>
        <v>0.5977011494</v>
      </c>
      <c r="H87" s="84">
        <f t="shared" si="2"/>
        <v>0.5906401029</v>
      </c>
      <c r="I87" s="8">
        <f t="shared" si="3"/>
        <v>0.3366336634</v>
      </c>
      <c r="J87" s="83">
        <f t="shared" si="4"/>
        <v>0.7475247525</v>
      </c>
      <c r="K87" s="2">
        <f t="shared" si="5"/>
        <v>-0.05787711243</v>
      </c>
      <c r="L87" s="2">
        <f t="shared" si="6"/>
        <v>-0.2712558192</v>
      </c>
      <c r="M87" s="2">
        <f t="shared" si="7"/>
        <v>0.2794738288</v>
      </c>
      <c r="N87" s="2">
        <f t="shared" si="8"/>
        <v>1.000876626</v>
      </c>
      <c r="O87" s="2">
        <f t="shared" si="9"/>
        <v>0.1405719037</v>
      </c>
      <c r="P87" s="2">
        <f t="shared" si="10"/>
        <v>-0.339378143</v>
      </c>
      <c r="Q87" s="2">
        <f t="shared" si="11"/>
        <v>-0.1857460022</v>
      </c>
      <c r="R87" s="2">
        <f t="shared" si="12"/>
        <v>0.02397482149</v>
      </c>
      <c r="S87" s="1">
        <f t="shared" si="13"/>
        <v>52</v>
      </c>
      <c r="T87" s="1">
        <f t="shared" si="14"/>
        <v>52</v>
      </c>
      <c r="U87" s="2"/>
      <c r="V87" s="2"/>
      <c r="W87" s="2"/>
    </row>
    <row r="88">
      <c r="A88" s="1" t="s">
        <v>78</v>
      </c>
      <c r="B88" s="15" t="s">
        <v>100</v>
      </c>
      <c r="C88" s="12">
        <v>42.0</v>
      </c>
      <c r="D88" s="13">
        <v>113.0</v>
      </c>
      <c r="E88" s="5">
        <v>21.0</v>
      </c>
      <c r="F88" s="6">
        <v>58.0</v>
      </c>
      <c r="G88" s="8">
        <f t="shared" si="1"/>
        <v>0.42</v>
      </c>
      <c r="H88" s="84">
        <f t="shared" si="2"/>
        <v>0.4221833766</v>
      </c>
      <c r="I88" s="8">
        <f t="shared" si="3"/>
        <v>0.2692307692</v>
      </c>
      <c r="J88" s="83">
        <f t="shared" si="4"/>
        <v>0.6623931624</v>
      </c>
      <c r="K88" s="2">
        <f t="shared" si="5"/>
        <v>-0.05787711243</v>
      </c>
      <c r="L88" s="2">
        <f t="shared" si="6"/>
        <v>-0.2403639469</v>
      </c>
      <c r="M88" s="2">
        <f t="shared" si="7"/>
        <v>0.219442969</v>
      </c>
      <c r="N88" s="2">
        <f t="shared" si="8"/>
        <v>0.7093130639</v>
      </c>
      <c r="O88" s="2">
        <f t="shared" si="9"/>
        <v>0.09780685969</v>
      </c>
      <c r="P88" s="2">
        <f t="shared" si="10"/>
        <v>-0.2131236</v>
      </c>
      <c r="Q88" s="2">
        <f t="shared" si="11"/>
        <v>-0.1052795538</v>
      </c>
      <c r="R88" s="2">
        <f t="shared" si="12"/>
        <v>0.01226469715</v>
      </c>
      <c r="S88" s="1">
        <f t="shared" si="13"/>
        <v>42</v>
      </c>
      <c r="T88" s="1">
        <f t="shared" si="14"/>
        <v>42</v>
      </c>
      <c r="U88" s="2"/>
      <c r="V88" s="2"/>
      <c r="W88" s="2"/>
    </row>
    <row r="89">
      <c r="A89" s="1" t="s">
        <v>78</v>
      </c>
      <c r="B89" s="15" t="s">
        <v>101</v>
      </c>
      <c r="C89" s="12">
        <v>14.0</v>
      </c>
      <c r="D89" s="13">
        <v>25.0</v>
      </c>
      <c r="E89" s="5">
        <v>12.0</v>
      </c>
      <c r="F89" s="6">
        <v>20.0</v>
      </c>
      <c r="G89" s="8">
        <f t="shared" si="1"/>
        <v>0.4117647059</v>
      </c>
      <c r="H89" s="84">
        <f t="shared" si="2"/>
        <v>0.4195340803</v>
      </c>
      <c r="I89" s="8">
        <f t="shared" si="3"/>
        <v>0.3661971831</v>
      </c>
      <c r="J89" s="83">
        <f t="shared" si="4"/>
        <v>0.5492957746</v>
      </c>
      <c r="K89" s="2">
        <f t="shared" si="5"/>
        <v>-0.05787711243</v>
      </c>
      <c r="L89" s="2">
        <f t="shared" si="6"/>
        <v>-0.199324069</v>
      </c>
      <c r="M89" s="2">
        <f t="shared" si="7"/>
        <v>0.1509046094</v>
      </c>
      <c r="N89" s="2">
        <f t="shared" si="8"/>
        <v>0.8000528625</v>
      </c>
      <c r="O89" s="2">
        <f t="shared" si="9"/>
        <v>0.05577512699</v>
      </c>
      <c r="P89" s="2">
        <f t="shared" si="10"/>
        <v>-0.1993437785</v>
      </c>
      <c r="Q89" s="2">
        <f t="shared" si="11"/>
        <v>-0.1615158204</v>
      </c>
      <c r="R89" s="2">
        <f t="shared" si="12"/>
        <v>0.03086226174</v>
      </c>
      <c r="S89" s="1">
        <f t="shared" si="13"/>
        <v>14</v>
      </c>
      <c r="T89" s="1">
        <f t="shared" si="14"/>
        <v>14</v>
      </c>
      <c r="U89" s="2"/>
      <c r="V89" s="2"/>
      <c r="W89" s="2"/>
    </row>
    <row r="90">
      <c r="A90" s="1" t="s">
        <v>78</v>
      </c>
      <c r="B90" s="15" t="s">
        <v>102</v>
      </c>
      <c r="C90" s="12">
        <v>53.0</v>
      </c>
      <c r="D90" s="13">
        <v>198.0</v>
      </c>
      <c r="E90" s="5">
        <v>26.0</v>
      </c>
      <c r="F90" s="6">
        <v>70.0</v>
      </c>
      <c r="G90" s="8">
        <f t="shared" si="1"/>
        <v>0.4308943089</v>
      </c>
      <c r="H90" s="84">
        <f t="shared" si="2"/>
        <v>0.4339850299</v>
      </c>
      <c r="I90" s="8">
        <f t="shared" si="3"/>
        <v>0.2276657061</v>
      </c>
      <c r="J90" s="83">
        <f t="shared" si="4"/>
        <v>0.7233429395</v>
      </c>
      <c r="K90" s="2">
        <f t="shared" si="5"/>
        <v>-0.05787711243</v>
      </c>
      <c r="L90" s="2">
        <f t="shared" si="6"/>
        <v>-0.2624809158</v>
      </c>
      <c r="M90" s="2">
        <f t="shared" si="7"/>
        <v>0.261684791</v>
      </c>
      <c r="N90" s="2">
        <f t="shared" si="8"/>
        <v>0.6549969671</v>
      </c>
      <c r="O90" s="2">
        <f t="shared" si="9"/>
        <v>0.1273663001</v>
      </c>
      <c r="P90" s="2">
        <f t="shared" si="10"/>
        <v>-0.2149123039</v>
      </c>
      <c r="Q90" s="2">
        <f t="shared" si="11"/>
        <v>-0.08220879655</v>
      </c>
      <c r="R90" s="2">
        <f t="shared" si="12"/>
        <v>0.007416100421</v>
      </c>
      <c r="S90" s="1">
        <f t="shared" si="13"/>
        <v>53</v>
      </c>
      <c r="T90" s="1">
        <f t="shared" si="14"/>
        <v>53</v>
      </c>
      <c r="U90" s="2"/>
      <c r="V90" s="2"/>
      <c r="W90" s="2"/>
    </row>
    <row r="91">
      <c r="A91" s="1" t="s">
        <v>78</v>
      </c>
      <c r="B91" s="15" t="s">
        <v>103</v>
      </c>
      <c r="C91" s="12">
        <v>26.0</v>
      </c>
      <c r="D91" s="13">
        <v>172.0</v>
      </c>
      <c r="E91" s="5">
        <v>16.0</v>
      </c>
      <c r="F91" s="6">
        <v>124.0</v>
      </c>
      <c r="G91" s="8">
        <f t="shared" si="1"/>
        <v>0.1733333333</v>
      </c>
      <c r="H91" s="84">
        <f t="shared" si="2"/>
        <v>0.162791329</v>
      </c>
      <c r="I91" s="8">
        <f t="shared" si="3"/>
        <v>0.124260355</v>
      </c>
      <c r="J91" s="83">
        <f t="shared" si="4"/>
        <v>0.5857988166</v>
      </c>
      <c r="K91" s="2">
        <f t="shared" si="5"/>
        <v>-0.05787711243</v>
      </c>
      <c r="L91" s="2">
        <f t="shared" si="6"/>
        <v>-0.2125700016</v>
      </c>
      <c r="M91" s="2">
        <f t="shared" si="7"/>
        <v>0.1716275366</v>
      </c>
      <c r="N91" s="2">
        <f t="shared" si="8"/>
        <v>0.2895199572</v>
      </c>
      <c r="O91" s="2">
        <f t="shared" si="9"/>
        <v>0.06764991617</v>
      </c>
      <c r="P91" s="2">
        <f t="shared" si="10"/>
        <v>-0.07693159561</v>
      </c>
      <c r="Q91" s="2">
        <f t="shared" si="11"/>
        <v>-0.01983318583</v>
      </c>
      <c r="R91" s="2">
        <f t="shared" si="12"/>
        <v>0.001205814558</v>
      </c>
      <c r="S91" s="1">
        <f t="shared" si="13"/>
        <v>26</v>
      </c>
      <c r="T91" s="1">
        <f t="shared" si="14"/>
        <v>25</v>
      </c>
      <c r="U91" s="2"/>
      <c r="V91" s="2"/>
      <c r="W91" s="2"/>
    </row>
    <row r="92">
      <c r="A92" s="1" t="s">
        <v>78</v>
      </c>
      <c r="B92" s="15" t="s">
        <v>104</v>
      </c>
      <c r="C92" s="12">
        <v>30.0</v>
      </c>
      <c r="D92" s="13">
        <v>193.0</v>
      </c>
      <c r="E92" s="5">
        <v>21.0</v>
      </c>
      <c r="F92" s="6">
        <v>102.0</v>
      </c>
      <c r="G92" s="8">
        <f t="shared" si="1"/>
        <v>0.2272727273</v>
      </c>
      <c r="H92" s="84">
        <f t="shared" si="2"/>
        <v>0.244792142</v>
      </c>
      <c r="I92" s="8">
        <f t="shared" si="3"/>
        <v>0.1473988439</v>
      </c>
      <c r="J92" s="83">
        <f t="shared" si="4"/>
        <v>0.6445086705</v>
      </c>
      <c r="K92" s="2">
        <f t="shared" si="5"/>
        <v>-0.05787711243</v>
      </c>
      <c r="L92" s="2">
        <f t="shared" si="6"/>
        <v>-0.2338741651</v>
      </c>
      <c r="M92" s="2">
        <f t="shared" si="7"/>
        <v>0.2077531023</v>
      </c>
      <c r="N92" s="2">
        <f t="shared" si="8"/>
        <v>0.3778507316</v>
      </c>
      <c r="O92" s="2">
        <f t="shared" si="9"/>
        <v>0.09009653432</v>
      </c>
      <c r="P92" s="2">
        <f t="shared" si="10"/>
        <v>-0.1104655288</v>
      </c>
      <c r="Q92" s="2">
        <f t="shared" si="11"/>
        <v>-0.03070405461</v>
      </c>
      <c r="R92" s="2">
        <f t="shared" si="12"/>
        <v>0.002012634831</v>
      </c>
      <c r="S92" s="1">
        <f t="shared" si="13"/>
        <v>30</v>
      </c>
      <c r="T92" s="1">
        <f t="shared" si="14"/>
        <v>32</v>
      </c>
      <c r="U92" s="2"/>
      <c r="V92" s="2"/>
      <c r="W92" s="2"/>
    </row>
    <row r="93">
      <c r="A93" s="1" t="s">
        <v>78</v>
      </c>
      <c r="B93" s="15" t="s">
        <v>105</v>
      </c>
      <c r="C93" s="12">
        <v>36.0</v>
      </c>
      <c r="D93" s="13">
        <v>151.0</v>
      </c>
      <c r="E93" s="5">
        <v>24.0</v>
      </c>
      <c r="F93" s="6">
        <v>110.0</v>
      </c>
      <c r="G93" s="8">
        <f t="shared" si="1"/>
        <v>0.2465753425</v>
      </c>
      <c r="H93" s="84">
        <f t="shared" si="2"/>
        <v>0.2451178147</v>
      </c>
      <c r="I93" s="8">
        <f t="shared" si="3"/>
        <v>0.1869158879</v>
      </c>
      <c r="J93" s="83">
        <f t="shared" si="4"/>
        <v>0.5825545171</v>
      </c>
      <c r="K93" s="2">
        <f t="shared" si="5"/>
        <v>-0.05787711243</v>
      </c>
      <c r="L93" s="2">
        <f t="shared" si="6"/>
        <v>-0.2113927361</v>
      </c>
      <c r="M93" s="2">
        <f t="shared" si="7"/>
        <v>0.1697317689</v>
      </c>
      <c r="N93" s="2">
        <f t="shared" si="8"/>
        <v>0.4330920562</v>
      </c>
      <c r="O93" s="2">
        <f t="shared" si="9"/>
        <v>0.06653214345</v>
      </c>
      <c r="P93" s="2">
        <f t="shared" si="10"/>
        <v>-0.1144443973</v>
      </c>
      <c r="Q93" s="2">
        <f t="shared" si="11"/>
        <v>-0.04462804076</v>
      </c>
      <c r="R93" s="2">
        <f t="shared" si="12"/>
        <v>0.004104132812</v>
      </c>
      <c r="S93" s="1">
        <f t="shared" si="13"/>
        <v>36</v>
      </c>
      <c r="T93" s="1">
        <f t="shared" si="14"/>
        <v>36</v>
      </c>
      <c r="U93" s="2"/>
      <c r="V93" s="2"/>
      <c r="W93" s="2"/>
    </row>
    <row r="94">
      <c r="A94" s="1" t="s">
        <v>78</v>
      </c>
      <c r="B94" s="15" t="s">
        <v>106</v>
      </c>
      <c r="C94" s="12">
        <v>57.0</v>
      </c>
      <c r="D94" s="13">
        <v>92.0</v>
      </c>
      <c r="E94" s="5">
        <v>28.0</v>
      </c>
      <c r="F94" s="6">
        <v>77.0</v>
      </c>
      <c r="G94" s="8">
        <f t="shared" si="1"/>
        <v>0.4253731343</v>
      </c>
      <c r="H94" s="84">
        <f t="shared" si="2"/>
        <v>0.421831825</v>
      </c>
      <c r="I94" s="8">
        <f t="shared" si="3"/>
        <v>0.3346456693</v>
      </c>
      <c r="J94" s="83">
        <f t="shared" si="4"/>
        <v>0.5866141732</v>
      </c>
      <c r="K94" s="2">
        <f t="shared" si="5"/>
        <v>-0.05787711243</v>
      </c>
      <c r="L94" s="2">
        <f t="shared" si="6"/>
        <v>-0.2128658718</v>
      </c>
      <c r="M94" s="2">
        <f t="shared" si="7"/>
        <v>0.172105636</v>
      </c>
      <c r="N94" s="2">
        <f t="shared" si="8"/>
        <v>0.7807916976</v>
      </c>
      <c r="O94" s="2">
        <f t="shared" si="9"/>
        <v>0.0679327895</v>
      </c>
      <c r="P94" s="2">
        <f t="shared" si="10"/>
        <v>-0.2077616964</v>
      </c>
      <c r="Q94" s="2">
        <f t="shared" si="11"/>
        <v>-0.1440461917</v>
      </c>
      <c r="R94" s="2">
        <f t="shared" si="12"/>
        <v>0.02355257415</v>
      </c>
      <c r="S94" s="1">
        <f t="shared" si="13"/>
        <v>57</v>
      </c>
      <c r="T94" s="1">
        <f t="shared" si="14"/>
        <v>57</v>
      </c>
      <c r="U94" s="2"/>
      <c r="V94" s="2"/>
      <c r="W94" s="2"/>
    </row>
    <row r="95">
      <c r="A95" s="1" t="s">
        <v>78</v>
      </c>
      <c r="B95" s="15" t="s">
        <v>107</v>
      </c>
      <c r="C95" s="12">
        <v>18.0</v>
      </c>
      <c r="D95" s="13">
        <v>30.0</v>
      </c>
      <c r="E95" s="5">
        <v>15.0</v>
      </c>
      <c r="F95" s="6">
        <v>21.0</v>
      </c>
      <c r="G95" s="8">
        <f t="shared" si="1"/>
        <v>0.4615384615</v>
      </c>
      <c r="H95" s="84">
        <f t="shared" si="2"/>
        <v>0.4670408497</v>
      </c>
      <c r="I95" s="8">
        <f t="shared" si="3"/>
        <v>0.3928571429</v>
      </c>
      <c r="J95" s="83">
        <f t="shared" si="4"/>
        <v>0.5714285714</v>
      </c>
      <c r="K95" s="2">
        <f t="shared" si="5"/>
        <v>-0.05787711243</v>
      </c>
      <c r="L95" s="2">
        <f t="shared" si="6"/>
        <v>-0.2073554417</v>
      </c>
      <c r="M95" s="2">
        <f t="shared" si="7"/>
        <v>0.1633104185</v>
      </c>
      <c r="N95" s="2">
        <f t="shared" si="8"/>
        <v>0.892881924</v>
      </c>
      <c r="O95" s="2">
        <f t="shared" si="9"/>
        <v>0.06279248157</v>
      </c>
      <c r="P95" s="2">
        <f t="shared" si="10"/>
        <v>-0.2314374984</v>
      </c>
      <c r="Q95" s="2">
        <f t="shared" si="11"/>
        <v>-0.1933793383</v>
      </c>
      <c r="R95" s="2">
        <f t="shared" si="12"/>
        <v>0.03810541659</v>
      </c>
      <c r="S95" s="1">
        <f t="shared" si="13"/>
        <v>18</v>
      </c>
      <c r="T95" s="1">
        <f t="shared" si="14"/>
        <v>18</v>
      </c>
      <c r="U95" s="2"/>
      <c r="V95" s="2"/>
      <c r="W95" s="2"/>
    </row>
    <row r="96">
      <c r="A96" s="1" t="s">
        <v>78</v>
      </c>
      <c r="B96" s="15" t="s">
        <v>108</v>
      </c>
      <c r="C96" s="12">
        <v>73.0</v>
      </c>
      <c r="D96" s="13">
        <v>126.0</v>
      </c>
      <c r="E96" s="5">
        <v>41.0</v>
      </c>
      <c r="F96" s="6">
        <v>73.0</v>
      </c>
      <c r="G96" s="8">
        <f t="shared" si="1"/>
        <v>0.5</v>
      </c>
      <c r="H96" s="84">
        <f t="shared" si="2"/>
        <v>0.5009007094</v>
      </c>
      <c r="I96" s="8">
        <f t="shared" si="3"/>
        <v>0.3642172524</v>
      </c>
      <c r="J96" s="83">
        <f t="shared" si="4"/>
        <v>0.6357827476</v>
      </c>
      <c r="K96" s="2">
        <f t="shared" si="5"/>
        <v>-0.05787711243</v>
      </c>
      <c r="L96" s="2">
        <f t="shared" si="6"/>
        <v>-0.2307077718</v>
      </c>
      <c r="M96" s="2">
        <f t="shared" si="7"/>
        <v>0.2021656967</v>
      </c>
      <c r="N96" s="2">
        <f t="shared" si="8"/>
        <v>0.9210149473</v>
      </c>
      <c r="O96" s="2">
        <f t="shared" si="9"/>
        <v>0.08648643773</v>
      </c>
      <c r="P96" s="2">
        <f t="shared" si="10"/>
        <v>-0.2656153451</v>
      </c>
      <c r="Q96" s="2">
        <f t="shared" si="11"/>
        <v>-0.1849305143</v>
      </c>
      <c r="R96" s="2">
        <f t="shared" si="12"/>
        <v>0.03036437133</v>
      </c>
      <c r="S96" s="1">
        <f t="shared" si="13"/>
        <v>73</v>
      </c>
      <c r="T96" s="1">
        <f t="shared" si="14"/>
        <v>73</v>
      </c>
      <c r="U96" s="2"/>
      <c r="V96" s="2"/>
      <c r="W96" s="2"/>
    </row>
    <row r="97">
      <c r="A97" s="1" t="s">
        <v>78</v>
      </c>
      <c r="B97" s="15" t="s">
        <v>109</v>
      </c>
      <c r="C97" s="12">
        <v>114.0</v>
      </c>
      <c r="D97" s="13">
        <v>101.0</v>
      </c>
      <c r="E97" s="5">
        <v>33.0</v>
      </c>
      <c r="F97" s="6">
        <v>20.0</v>
      </c>
      <c r="G97" s="8">
        <f t="shared" si="1"/>
        <v>0.8507462687</v>
      </c>
      <c r="H97" s="84">
        <f t="shared" si="2"/>
        <v>0.8344198635</v>
      </c>
      <c r="I97" s="8">
        <f t="shared" si="3"/>
        <v>0.5485074627</v>
      </c>
      <c r="J97" s="83">
        <f t="shared" si="4"/>
        <v>0.802238806</v>
      </c>
      <c r="K97" s="2">
        <f t="shared" si="5"/>
        <v>-0.05787711243</v>
      </c>
      <c r="L97" s="2">
        <f t="shared" si="6"/>
        <v>-0.2911100185</v>
      </c>
      <c r="M97" s="2">
        <f t="shared" si="7"/>
        <v>0.3218824667</v>
      </c>
      <c r="N97" s="2">
        <f t="shared" si="8"/>
        <v>1.75018369</v>
      </c>
      <c r="O97" s="2">
        <f t="shared" si="9"/>
        <v>0.1737531915</v>
      </c>
      <c r="P97" s="2">
        <f t="shared" si="10"/>
        <v>-0.6368908982</v>
      </c>
      <c r="Q97" s="2">
        <f t="shared" si="11"/>
        <v>-0.5292337821</v>
      </c>
      <c r="R97" s="2">
        <f t="shared" si="12"/>
        <v>0.103712326</v>
      </c>
      <c r="S97" s="1">
        <f t="shared" si="13"/>
        <v>114</v>
      </c>
      <c r="T97" s="1">
        <f t="shared" si="14"/>
        <v>112</v>
      </c>
      <c r="U97" s="2"/>
      <c r="V97" s="2"/>
      <c r="W97" s="2"/>
    </row>
    <row r="98">
      <c r="A98" s="1" t="s">
        <v>78</v>
      </c>
      <c r="B98" s="15" t="s">
        <v>110</v>
      </c>
      <c r="C98" s="12">
        <v>46.0</v>
      </c>
      <c r="D98" s="13">
        <v>48.0</v>
      </c>
      <c r="E98" s="5">
        <v>18.0</v>
      </c>
      <c r="F98" s="6">
        <v>40.0</v>
      </c>
      <c r="G98" s="8">
        <f t="shared" si="1"/>
        <v>0.5348837209</v>
      </c>
      <c r="H98" s="84">
        <f t="shared" si="2"/>
        <v>0.5402347417</v>
      </c>
      <c r="I98" s="8">
        <f t="shared" si="3"/>
        <v>0.4210526316</v>
      </c>
      <c r="J98" s="83">
        <f t="shared" si="4"/>
        <v>0.6184210526</v>
      </c>
      <c r="K98" s="2">
        <f t="shared" si="5"/>
        <v>-0.05787711243</v>
      </c>
      <c r="L98" s="2">
        <f t="shared" si="6"/>
        <v>-0.2244076984</v>
      </c>
      <c r="M98" s="2">
        <f t="shared" si="7"/>
        <v>0.1912751364</v>
      </c>
      <c r="N98" s="2">
        <f t="shared" si="8"/>
        <v>1.035662086</v>
      </c>
      <c r="O98" s="2">
        <f t="shared" si="9"/>
        <v>0.07959294785</v>
      </c>
      <c r="P98" s="2">
        <f t="shared" si="10"/>
        <v>-0.2905227105</v>
      </c>
      <c r="Q98" s="2">
        <f t="shared" si="11"/>
        <v>-0.2404007669</v>
      </c>
      <c r="R98" s="2">
        <f t="shared" si="12"/>
        <v>0.04691286005</v>
      </c>
      <c r="S98" s="1">
        <f t="shared" si="13"/>
        <v>46</v>
      </c>
      <c r="T98" s="1">
        <f t="shared" si="14"/>
        <v>46</v>
      </c>
      <c r="U98" s="2"/>
      <c r="V98" s="2"/>
      <c r="W98" s="2"/>
    </row>
    <row r="99">
      <c r="A99" s="1" t="s">
        <v>78</v>
      </c>
      <c r="B99" s="15" t="s">
        <v>111</v>
      </c>
      <c r="C99" s="12">
        <v>13.0</v>
      </c>
      <c r="D99" s="13">
        <v>20.0</v>
      </c>
      <c r="E99" s="5">
        <v>10.0</v>
      </c>
      <c r="F99" s="6">
        <v>26.0</v>
      </c>
      <c r="G99" s="8">
        <f t="shared" si="1"/>
        <v>0.3333333333</v>
      </c>
      <c r="H99" s="84">
        <f t="shared" si="2"/>
        <v>0.3230626792</v>
      </c>
      <c r="I99" s="8">
        <f t="shared" si="3"/>
        <v>0.3333333333</v>
      </c>
      <c r="J99" s="83">
        <f t="shared" si="4"/>
        <v>0.4782608696</v>
      </c>
      <c r="K99" s="2">
        <f t="shared" si="5"/>
        <v>-0.05787711243</v>
      </c>
      <c r="L99" s="2">
        <f t="shared" si="6"/>
        <v>-0.1735474893</v>
      </c>
      <c r="M99" s="2">
        <f t="shared" si="7"/>
        <v>0.1143983307</v>
      </c>
      <c r="N99" s="2">
        <f t="shared" si="8"/>
        <v>0.6340755692</v>
      </c>
      <c r="O99" s="2">
        <f t="shared" si="9"/>
        <v>0.03681428247</v>
      </c>
      <c r="P99" s="2">
        <f t="shared" si="10"/>
        <v>-0.1375572907</v>
      </c>
      <c r="Q99" s="2">
        <f t="shared" si="11"/>
        <v>-0.116520181</v>
      </c>
      <c r="R99" s="2">
        <f t="shared" si="12"/>
        <v>0.02327657024</v>
      </c>
      <c r="S99" s="1">
        <f t="shared" si="13"/>
        <v>13</v>
      </c>
      <c r="T99" s="1">
        <f t="shared" si="14"/>
        <v>13</v>
      </c>
      <c r="U99" s="2"/>
      <c r="V99" s="2"/>
      <c r="W99" s="2"/>
    </row>
    <row r="100">
      <c r="A100" s="1" t="s">
        <v>78</v>
      </c>
      <c r="B100" s="15" t="s">
        <v>112</v>
      </c>
      <c r="C100" s="12">
        <v>110.0</v>
      </c>
      <c r="D100" s="13">
        <v>96.0</v>
      </c>
      <c r="E100" s="5">
        <v>53.0</v>
      </c>
      <c r="F100" s="6">
        <v>66.0</v>
      </c>
      <c r="G100" s="8">
        <f t="shared" si="1"/>
        <v>0.625</v>
      </c>
      <c r="H100" s="84">
        <f t="shared" si="2"/>
        <v>0.6293056647</v>
      </c>
      <c r="I100" s="8">
        <f t="shared" si="3"/>
        <v>0.5015384615</v>
      </c>
      <c r="J100" s="83">
        <f t="shared" si="4"/>
        <v>0.6338461538</v>
      </c>
      <c r="K100" s="2">
        <f t="shared" si="5"/>
        <v>-0.05787711243</v>
      </c>
      <c r="L100" s="2">
        <f t="shared" si="6"/>
        <v>-0.2300050361</v>
      </c>
      <c r="M100" s="2">
        <f t="shared" si="7"/>
        <v>0.2009359793</v>
      </c>
      <c r="N100" s="2">
        <f t="shared" si="8"/>
        <v>1.264403032</v>
      </c>
      <c r="O100" s="2">
        <f t="shared" si="9"/>
        <v>0.08569852971</v>
      </c>
      <c r="P100" s="2">
        <f t="shared" si="10"/>
        <v>-0.3635357554</v>
      </c>
      <c r="Q100" s="2">
        <f t="shared" si="11"/>
        <v>-0.3495997853</v>
      </c>
      <c r="R100" s="2">
        <f t="shared" si="12"/>
        <v>0.0792858128</v>
      </c>
      <c r="S100" s="1">
        <f t="shared" si="13"/>
        <v>110</v>
      </c>
      <c r="T100" s="1">
        <f t="shared" si="14"/>
        <v>110</v>
      </c>
      <c r="U100" s="2"/>
      <c r="V100" s="2"/>
      <c r="W100" s="2"/>
    </row>
    <row r="101">
      <c r="A101" s="1" t="s">
        <v>78</v>
      </c>
      <c r="B101" s="15" t="s">
        <v>113</v>
      </c>
      <c r="C101" s="12">
        <v>55.0</v>
      </c>
      <c r="D101" s="13">
        <v>57.0</v>
      </c>
      <c r="E101" s="5">
        <v>27.0</v>
      </c>
      <c r="F101" s="6">
        <v>37.0</v>
      </c>
      <c r="G101" s="8">
        <f t="shared" si="1"/>
        <v>0.597826087</v>
      </c>
      <c r="H101" s="84">
        <f t="shared" si="2"/>
        <v>0.5999793008</v>
      </c>
      <c r="I101" s="8">
        <f t="shared" si="3"/>
        <v>0.4659090909</v>
      </c>
      <c r="J101" s="83">
        <f t="shared" si="4"/>
        <v>0.6363636364</v>
      </c>
      <c r="K101" s="2">
        <f t="shared" si="5"/>
        <v>-0.05787711243</v>
      </c>
      <c r="L101" s="2">
        <f t="shared" si="6"/>
        <v>-0.2309185601</v>
      </c>
      <c r="M101" s="2">
        <f t="shared" si="7"/>
        <v>0.2025352866</v>
      </c>
      <c r="N101" s="2">
        <f t="shared" si="8"/>
        <v>1.179244787</v>
      </c>
      <c r="O101" s="2">
        <f t="shared" si="9"/>
        <v>0.08672371178</v>
      </c>
      <c r="P101" s="2">
        <f t="shared" si="10"/>
        <v>-0.3403980506</v>
      </c>
      <c r="Q101" s="2">
        <f t="shared" si="11"/>
        <v>-0.3028911157</v>
      </c>
      <c r="R101" s="2">
        <f t="shared" si="12"/>
        <v>0.06356035382</v>
      </c>
      <c r="S101" s="1">
        <f t="shared" si="13"/>
        <v>55</v>
      </c>
      <c r="T101" s="1">
        <f t="shared" si="14"/>
        <v>55</v>
      </c>
      <c r="U101" s="2"/>
      <c r="V101" s="2"/>
      <c r="W101" s="2"/>
    </row>
    <row r="102">
      <c r="A102" s="1" t="s">
        <v>78</v>
      </c>
      <c r="B102" s="15" t="s">
        <v>114</v>
      </c>
      <c r="C102" s="12">
        <v>19.0</v>
      </c>
      <c r="D102" s="13">
        <v>26.0</v>
      </c>
      <c r="E102" s="5">
        <v>22.0</v>
      </c>
      <c r="F102" s="6">
        <v>39.0</v>
      </c>
      <c r="G102" s="8">
        <f t="shared" si="1"/>
        <v>0.3275862069</v>
      </c>
      <c r="H102" s="84">
        <f t="shared" si="2"/>
        <v>0.3283979788</v>
      </c>
      <c r="I102" s="8">
        <f t="shared" si="3"/>
        <v>0.3867924528</v>
      </c>
      <c r="J102" s="83">
        <f t="shared" si="4"/>
        <v>0.4245283019</v>
      </c>
      <c r="K102" s="2">
        <f t="shared" si="5"/>
        <v>-0.05787711243</v>
      </c>
      <c r="L102" s="2">
        <f t="shared" si="6"/>
        <v>-0.1540494437</v>
      </c>
      <c r="M102" s="2">
        <f t="shared" si="7"/>
        <v>0.09013703873</v>
      </c>
      <c r="N102" s="2">
        <f t="shared" si="8"/>
        <v>0.6531035821</v>
      </c>
      <c r="O102" s="2">
        <f t="shared" si="9"/>
        <v>0.02574789553</v>
      </c>
      <c r="P102" s="2">
        <f t="shared" si="10"/>
        <v>-0.1257669296</v>
      </c>
      <c r="Q102" s="2">
        <f t="shared" si="11"/>
        <v>-0.1392648265</v>
      </c>
      <c r="R102" s="2">
        <f t="shared" si="12"/>
        <v>0.03636777461</v>
      </c>
      <c r="S102" s="1">
        <f t="shared" si="13"/>
        <v>19</v>
      </c>
      <c r="T102" s="1">
        <f t="shared" si="14"/>
        <v>19</v>
      </c>
      <c r="U102" s="2"/>
      <c r="V102" s="2"/>
      <c r="W102" s="2"/>
    </row>
    <row r="103">
      <c r="A103" s="1" t="s">
        <v>78</v>
      </c>
      <c r="B103" s="15" t="s">
        <v>115</v>
      </c>
      <c r="C103" s="12">
        <v>28.0</v>
      </c>
      <c r="D103" s="13">
        <v>31.0</v>
      </c>
      <c r="E103" s="5">
        <v>15.0</v>
      </c>
      <c r="F103" s="6">
        <v>16.0</v>
      </c>
      <c r="G103" s="8">
        <f t="shared" si="1"/>
        <v>0.6363636364</v>
      </c>
      <c r="H103" s="84">
        <f t="shared" si="2"/>
        <v>0.6297158875</v>
      </c>
      <c r="I103" s="8">
        <f t="shared" si="3"/>
        <v>0.4777777778</v>
      </c>
      <c r="J103" s="83">
        <f t="shared" si="4"/>
        <v>0.6555555556</v>
      </c>
      <c r="K103" s="2">
        <f t="shared" si="5"/>
        <v>-0.05787711243</v>
      </c>
      <c r="L103" s="2">
        <f t="shared" si="6"/>
        <v>-0.2378827706</v>
      </c>
      <c r="M103" s="2">
        <f t="shared" si="7"/>
        <v>0.2149359164</v>
      </c>
      <c r="N103" s="2">
        <f t="shared" si="8"/>
        <v>1.245755675</v>
      </c>
      <c r="O103" s="2">
        <f t="shared" si="9"/>
        <v>0.09480916014</v>
      </c>
      <c r="P103" s="2">
        <f t="shared" si="10"/>
        <v>-0.3704419149</v>
      </c>
      <c r="Q103" s="2">
        <f t="shared" si="11"/>
        <v>-0.3281256684</v>
      </c>
      <c r="R103" s="2">
        <f t="shared" si="12"/>
        <v>0.06854260261</v>
      </c>
      <c r="S103" s="1">
        <f t="shared" si="13"/>
        <v>28</v>
      </c>
      <c r="T103" s="1">
        <f t="shared" si="14"/>
        <v>28</v>
      </c>
      <c r="U103" s="2"/>
      <c r="V103" s="2"/>
      <c r="W103" s="2"/>
    </row>
    <row r="104">
      <c r="A104" s="1" t="s">
        <v>78</v>
      </c>
      <c r="B104" s="15" t="s">
        <v>116</v>
      </c>
      <c r="C104" s="12">
        <v>72.0</v>
      </c>
      <c r="D104" s="13">
        <v>114.0</v>
      </c>
      <c r="E104" s="5">
        <v>30.0</v>
      </c>
      <c r="F104" s="6">
        <v>36.0</v>
      </c>
      <c r="G104" s="8">
        <f t="shared" si="1"/>
        <v>0.6666666667</v>
      </c>
      <c r="H104" s="84">
        <f t="shared" si="2"/>
        <v>0.6490242614</v>
      </c>
      <c r="I104" s="8">
        <f t="shared" si="3"/>
        <v>0.4047619048</v>
      </c>
      <c r="J104" s="83">
        <f t="shared" si="4"/>
        <v>0.7380952381</v>
      </c>
      <c r="K104" s="2">
        <f t="shared" si="5"/>
        <v>-0.05787711243</v>
      </c>
      <c r="L104" s="2">
        <f t="shared" si="6"/>
        <v>-0.2678341122</v>
      </c>
      <c r="M104" s="2">
        <f t="shared" si="7"/>
        <v>0.2724675558</v>
      </c>
      <c r="N104" s="2">
        <f t="shared" si="8"/>
        <v>1.18825448</v>
      </c>
      <c r="O104" s="2">
        <f t="shared" si="9"/>
        <v>0.1353190696</v>
      </c>
      <c r="P104" s="2">
        <f t="shared" si="10"/>
        <v>-0.3978319036</v>
      </c>
      <c r="Q104" s="2">
        <f t="shared" si="11"/>
        <v>-0.2651492948</v>
      </c>
      <c r="R104" s="2">
        <f t="shared" si="12"/>
        <v>0.0416755793</v>
      </c>
      <c r="S104" s="1">
        <f t="shared" si="13"/>
        <v>72</v>
      </c>
      <c r="T104" s="1">
        <f t="shared" si="14"/>
        <v>71</v>
      </c>
      <c r="U104" s="2"/>
      <c r="V104" s="2"/>
      <c r="W104" s="2"/>
    </row>
    <row r="105">
      <c r="A105" s="1" t="s">
        <v>78</v>
      </c>
      <c r="B105" s="15" t="s">
        <v>117</v>
      </c>
      <c r="C105" s="12">
        <v>30.0</v>
      </c>
      <c r="D105" s="13">
        <v>62.0</v>
      </c>
      <c r="E105" s="5">
        <v>17.0</v>
      </c>
      <c r="F105" s="6">
        <v>34.0</v>
      </c>
      <c r="G105" s="8">
        <f t="shared" si="1"/>
        <v>0.46875</v>
      </c>
      <c r="H105" s="84">
        <f t="shared" si="2"/>
        <v>0.4708082292</v>
      </c>
      <c r="I105" s="8">
        <f t="shared" si="3"/>
        <v>0.3286713287</v>
      </c>
      <c r="J105" s="83">
        <f t="shared" si="4"/>
        <v>0.6433566434</v>
      </c>
      <c r="K105" s="2">
        <f t="shared" si="5"/>
        <v>-0.05787711243</v>
      </c>
      <c r="L105" s="2">
        <f t="shared" si="6"/>
        <v>-0.2334561267</v>
      </c>
      <c r="M105" s="2">
        <f t="shared" si="7"/>
        <v>0.2070110694</v>
      </c>
      <c r="N105" s="2">
        <f t="shared" si="8"/>
        <v>0.8410291258</v>
      </c>
      <c r="O105" s="2">
        <f t="shared" si="9"/>
        <v>0.08961426816</v>
      </c>
      <c r="P105" s="2">
        <f t="shared" si="10"/>
        <v>-0.2454373031</v>
      </c>
      <c r="Q105" s="2">
        <f t="shared" si="11"/>
        <v>-0.1523892185</v>
      </c>
      <c r="R105" s="2">
        <f t="shared" si="12"/>
        <v>0.02231352654</v>
      </c>
      <c r="S105" s="1">
        <f t="shared" si="13"/>
        <v>30</v>
      </c>
      <c r="T105" s="1">
        <f t="shared" si="14"/>
        <v>30</v>
      </c>
      <c r="U105" s="2"/>
      <c r="V105" s="2"/>
      <c r="W105" s="2"/>
    </row>
    <row r="106">
      <c r="A106" s="1" t="s">
        <v>78</v>
      </c>
      <c r="B106" s="15" t="s">
        <v>118</v>
      </c>
      <c r="C106" s="12">
        <v>94.0</v>
      </c>
      <c r="D106" s="13">
        <v>121.0</v>
      </c>
      <c r="E106" s="5">
        <v>31.0</v>
      </c>
      <c r="F106" s="6">
        <v>69.0</v>
      </c>
      <c r="G106" s="8">
        <f t="shared" si="1"/>
        <v>0.5766871166</v>
      </c>
      <c r="H106" s="84">
        <f t="shared" si="2"/>
        <v>0.5817933492</v>
      </c>
      <c r="I106" s="8">
        <f t="shared" si="3"/>
        <v>0.3968253968</v>
      </c>
      <c r="J106" s="83">
        <f t="shared" si="4"/>
        <v>0.6825396825</v>
      </c>
      <c r="K106" s="2">
        <f t="shared" si="5"/>
        <v>-0.05787711243</v>
      </c>
      <c r="L106" s="2">
        <f t="shared" si="6"/>
        <v>-0.2476745554</v>
      </c>
      <c r="M106" s="2">
        <f t="shared" si="7"/>
        <v>0.2329945708</v>
      </c>
      <c r="N106" s="2">
        <f t="shared" si="8"/>
        <v>1.077270559</v>
      </c>
      <c r="O106" s="2">
        <f t="shared" si="9"/>
        <v>0.1070053548</v>
      </c>
      <c r="P106" s="2">
        <f t="shared" si="10"/>
        <v>-0.3335265733</v>
      </c>
      <c r="Q106" s="2">
        <f t="shared" si="11"/>
        <v>-0.2356707237</v>
      </c>
      <c r="R106" s="2">
        <f t="shared" si="12"/>
        <v>0.03927182918</v>
      </c>
      <c r="S106" s="1">
        <f t="shared" si="13"/>
        <v>94</v>
      </c>
      <c r="T106" s="1">
        <f t="shared" si="14"/>
        <v>94</v>
      </c>
      <c r="U106" s="2"/>
      <c r="V106" s="2"/>
      <c r="W106" s="2"/>
    </row>
    <row r="107">
      <c r="A107" s="1" t="s">
        <v>78</v>
      </c>
      <c r="B107" s="15" t="s">
        <v>119</v>
      </c>
      <c r="C107" s="12">
        <v>67.0</v>
      </c>
      <c r="D107" s="13">
        <v>55.0</v>
      </c>
      <c r="E107" s="5">
        <v>50.0</v>
      </c>
      <c r="F107" s="6">
        <v>71.0</v>
      </c>
      <c r="G107" s="8">
        <f t="shared" si="1"/>
        <v>0.4855072464</v>
      </c>
      <c r="H107" s="84">
        <f t="shared" si="2"/>
        <v>0.4860361494</v>
      </c>
      <c r="I107" s="8">
        <f t="shared" si="3"/>
        <v>0.4814814815</v>
      </c>
      <c r="J107" s="83">
        <f t="shared" si="4"/>
        <v>0.5020576132</v>
      </c>
      <c r="K107" s="2">
        <f t="shared" si="5"/>
        <v>-0.05787711243</v>
      </c>
      <c r="L107" s="2">
        <f t="shared" si="6"/>
        <v>-0.1821826618</v>
      </c>
      <c r="M107" s="2">
        <f t="shared" si="7"/>
        <v>0.1260657475</v>
      </c>
      <c r="N107" s="2">
        <f t="shared" si="8"/>
        <v>0.9614585615</v>
      </c>
      <c r="O107" s="2">
        <f t="shared" si="9"/>
        <v>0.04258753113</v>
      </c>
      <c r="P107" s="2">
        <f t="shared" si="10"/>
        <v>-0.2189585318</v>
      </c>
      <c r="Q107" s="2">
        <f t="shared" si="11"/>
        <v>-0.25520639</v>
      </c>
      <c r="R107" s="2">
        <f t="shared" si="12"/>
        <v>0.07014900525</v>
      </c>
      <c r="S107" s="1">
        <f t="shared" si="13"/>
        <v>67</v>
      </c>
      <c r="T107" s="1">
        <f t="shared" si="14"/>
        <v>67</v>
      </c>
      <c r="U107" s="2"/>
      <c r="V107" s="2"/>
      <c r="W107" s="2"/>
    </row>
    <row r="108">
      <c r="A108" s="1" t="s">
        <v>78</v>
      </c>
      <c r="B108" s="15" t="s">
        <v>120</v>
      </c>
      <c r="C108" s="12">
        <v>147.0</v>
      </c>
      <c r="D108" s="13">
        <v>211.0</v>
      </c>
      <c r="E108" s="5">
        <v>54.0</v>
      </c>
      <c r="F108" s="6">
        <v>90.0</v>
      </c>
      <c r="G108" s="8">
        <f t="shared" si="1"/>
        <v>0.6202531646</v>
      </c>
      <c r="H108" s="84">
        <f t="shared" si="2"/>
        <v>0.6177318312</v>
      </c>
      <c r="I108" s="8">
        <f t="shared" si="3"/>
        <v>0.4003984064</v>
      </c>
      <c r="J108" s="83">
        <f t="shared" si="4"/>
        <v>0.7131474104</v>
      </c>
      <c r="K108" s="2">
        <f t="shared" si="5"/>
        <v>-0.05787711243</v>
      </c>
      <c r="L108" s="2">
        <f t="shared" si="6"/>
        <v>-0.2587812435</v>
      </c>
      <c r="M108" s="2">
        <f t="shared" si="7"/>
        <v>0.254359878</v>
      </c>
      <c r="N108" s="2">
        <f t="shared" si="8"/>
        <v>1.135714252</v>
      </c>
      <c r="O108" s="2">
        <f t="shared" si="9"/>
        <v>0.1220561653</v>
      </c>
      <c r="P108" s="2">
        <f t="shared" si="10"/>
        <v>-0.3673889833</v>
      </c>
      <c r="Q108" s="2">
        <f t="shared" si="11"/>
        <v>-0.2506933426</v>
      </c>
      <c r="R108" s="2">
        <f t="shared" si="12"/>
        <v>0.04034221813</v>
      </c>
      <c r="S108" s="1">
        <f t="shared" si="13"/>
        <v>147</v>
      </c>
      <c r="T108" s="1">
        <f t="shared" si="14"/>
        <v>147</v>
      </c>
      <c r="U108" s="2"/>
      <c r="V108" s="2"/>
      <c r="W108" s="2"/>
    </row>
    <row r="109">
      <c r="A109" s="1" t="s">
        <v>78</v>
      </c>
      <c r="B109" s="15" t="s">
        <v>121</v>
      </c>
      <c r="C109" s="12">
        <v>71.0</v>
      </c>
      <c r="D109" s="13">
        <v>97.0</v>
      </c>
      <c r="E109" s="5">
        <v>18.0</v>
      </c>
      <c r="F109" s="6">
        <v>51.0</v>
      </c>
      <c r="G109" s="8">
        <f t="shared" si="1"/>
        <v>0.5819672131</v>
      </c>
      <c r="H109" s="84">
        <f t="shared" si="2"/>
        <v>0.5884949846</v>
      </c>
      <c r="I109" s="8">
        <f t="shared" si="3"/>
        <v>0.3755274262</v>
      </c>
      <c r="J109" s="83">
        <f t="shared" si="4"/>
        <v>0.7088607595</v>
      </c>
      <c r="K109" s="2">
        <f t="shared" si="5"/>
        <v>-0.05787711243</v>
      </c>
      <c r="L109" s="2">
        <f t="shared" si="6"/>
        <v>-0.2572257378</v>
      </c>
      <c r="M109" s="2">
        <f t="shared" si="7"/>
        <v>0.2513112096</v>
      </c>
      <c r="N109" s="2">
        <f t="shared" si="8"/>
        <v>1.058766087</v>
      </c>
      <c r="O109" s="2">
        <f t="shared" si="9"/>
        <v>0.1198683701</v>
      </c>
      <c r="P109" s="2">
        <f t="shared" si="10"/>
        <v>-0.3404385264</v>
      </c>
      <c r="Q109" s="2">
        <f t="shared" si="11"/>
        <v>-0.2191911766</v>
      </c>
      <c r="R109" s="2">
        <f t="shared" si="12"/>
        <v>0.03328187111</v>
      </c>
      <c r="S109" s="1">
        <f t="shared" si="13"/>
        <v>71</v>
      </c>
      <c r="T109" s="1">
        <f t="shared" si="14"/>
        <v>71</v>
      </c>
      <c r="U109" s="2"/>
      <c r="V109" s="2"/>
      <c r="W109" s="2"/>
    </row>
    <row r="110">
      <c r="A110" s="1" t="s">
        <v>78</v>
      </c>
      <c r="B110" s="15" t="s">
        <v>122</v>
      </c>
      <c r="C110" s="12">
        <v>90.0</v>
      </c>
      <c r="D110" s="13">
        <v>122.0</v>
      </c>
      <c r="E110" s="5">
        <v>41.0</v>
      </c>
      <c r="F110" s="6">
        <v>65.0</v>
      </c>
      <c r="G110" s="8">
        <f t="shared" si="1"/>
        <v>0.5806451613</v>
      </c>
      <c r="H110" s="84">
        <f t="shared" si="2"/>
        <v>0.5800681501</v>
      </c>
      <c r="I110" s="8">
        <f t="shared" si="3"/>
        <v>0.4119496855</v>
      </c>
      <c r="J110" s="83">
        <f t="shared" si="4"/>
        <v>0.6666666667</v>
      </c>
      <c r="K110" s="2">
        <f t="shared" si="5"/>
        <v>-0.05787711243</v>
      </c>
      <c r="L110" s="2">
        <f t="shared" si="6"/>
        <v>-0.241914682</v>
      </c>
      <c r="M110" s="2">
        <f t="shared" si="7"/>
        <v>0.2222836252</v>
      </c>
      <c r="N110" s="2">
        <f t="shared" si="8"/>
        <v>1.092321149</v>
      </c>
      <c r="O110" s="2">
        <f t="shared" si="9"/>
        <v>0.09971213508</v>
      </c>
      <c r="P110" s="2">
        <f t="shared" si="10"/>
        <v>-0.330321489</v>
      </c>
      <c r="Q110" s="2">
        <f t="shared" si="11"/>
        <v>-0.2480709463</v>
      </c>
      <c r="R110" s="2">
        <f t="shared" si="12"/>
        <v>0.04393547029</v>
      </c>
      <c r="S110" s="1">
        <f t="shared" si="13"/>
        <v>90</v>
      </c>
      <c r="T110" s="1">
        <f t="shared" si="14"/>
        <v>90</v>
      </c>
      <c r="U110" s="2"/>
      <c r="V110" s="2"/>
      <c r="W110" s="2"/>
    </row>
    <row r="111">
      <c r="A111" s="1" t="s">
        <v>78</v>
      </c>
      <c r="B111" s="15" t="s">
        <v>123</v>
      </c>
      <c r="C111" s="12">
        <v>49.0</v>
      </c>
      <c r="D111" s="13">
        <v>62.0</v>
      </c>
      <c r="E111" s="5">
        <v>17.0</v>
      </c>
      <c r="F111" s="6">
        <v>27.0</v>
      </c>
      <c r="G111" s="8">
        <f t="shared" si="1"/>
        <v>0.6447368421</v>
      </c>
      <c r="H111" s="84">
        <f t="shared" si="2"/>
        <v>0.6450162888</v>
      </c>
      <c r="I111" s="8">
        <f t="shared" si="3"/>
        <v>0.4258064516</v>
      </c>
      <c r="J111" s="83">
        <f t="shared" si="4"/>
        <v>0.7161290323</v>
      </c>
      <c r="K111" s="2">
        <f t="shared" si="5"/>
        <v>-0.05787711243</v>
      </c>
      <c r="L111" s="2">
        <f t="shared" si="6"/>
        <v>-0.2598631907</v>
      </c>
      <c r="M111" s="2">
        <f t="shared" si="7"/>
        <v>0.2564912478</v>
      </c>
      <c r="N111" s="2">
        <f t="shared" si="8"/>
        <v>1.212832829</v>
      </c>
      <c r="O111" s="2">
        <f t="shared" si="9"/>
        <v>0.123593501</v>
      </c>
      <c r="P111" s="2">
        <f t="shared" si="10"/>
        <v>-0.3939761833</v>
      </c>
      <c r="Q111" s="2">
        <f t="shared" si="11"/>
        <v>-0.2847046539</v>
      </c>
      <c r="R111" s="2">
        <f t="shared" si="12"/>
        <v>0.04851985167</v>
      </c>
      <c r="S111" s="1">
        <f t="shared" si="13"/>
        <v>49</v>
      </c>
      <c r="T111" s="1">
        <f t="shared" si="14"/>
        <v>49</v>
      </c>
      <c r="U111" s="2"/>
      <c r="V111" s="2"/>
      <c r="W111" s="2"/>
    </row>
    <row r="112">
      <c r="A112" s="1" t="s">
        <v>78</v>
      </c>
      <c r="B112" s="15" t="s">
        <v>124</v>
      </c>
      <c r="C112" s="12">
        <v>91.0</v>
      </c>
      <c r="D112" s="13">
        <v>112.0</v>
      </c>
      <c r="E112" s="5">
        <v>40.0</v>
      </c>
      <c r="F112" s="6">
        <v>53.0</v>
      </c>
      <c r="G112" s="8">
        <f t="shared" si="1"/>
        <v>0.6319444444</v>
      </c>
      <c r="H112" s="84">
        <f t="shared" si="2"/>
        <v>0.6286448005</v>
      </c>
      <c r="I112" s="8">
        <f t="shared" si="3"/>
        <v>0.4425675676</v>
      </c>
      <c r="J112" s="83">
        <f t="shared" si="4"/>
        <v>0.6858108108</v>
      </c>
      <c r="K112" s="2">
        <f t="shared" si="5"/>
        <v>-0.05787711243</v>
      </c>
      <c r="L112" s="2">
        <f t="shared" si="6"/>
        <v>-0.2488615563</v>
      </c>
      <c r="M112" s="2">
        <f t="shared" si="7"/>
        <v>0.2352332142</v>
      </c>
      <c r="N112" s="2">
        <f t="shared" si="8"/>
        <v>1.207205867</v>
      </c>
      <c r="O112" s="2">
        <f t="shared" si="9"/>
        <v>0.1085512361</v>
      </c>
      <c r="P112" s="2">
        <f t="shared" si="10"/>
        <v>-0.3755462315</v>
      </c>
      <c r="Q112" s="2">
        <f t="shared" si="11"/>
        <v>-0.2945386602</v>
      </c>
      <c r="R112" s="2">
        <f t="shared" si="12"/>
        <v>0.05447804401</v>
      </c>
      <c r="S112" s="1">
        <f t="shared" si="13"/>
        <v>91</v>
      </c>
      <c r="T112" s="1">
        <f t="shared" si="14"/>
        <v>91</v>
      </c>
      <c r="U112" s="2"/>
      <c r="V112" s="2"/>
      <c r="W112" s="2"/>
    </row>
    <row r="113">
      <c r="A113" s="1" t="s">
        <v>78</v>
      </c>
      <c r="B113" s="15" t="s">
        <v>125</v>
      </c>
      <c r="C113" s="12">
        <v>66.0</v>
      </c>
      <c r="D113" s="13">
        <v>131.0</v>
      </c>
      <c r="E113" s="5">
        <v>41.0</v>
      </c>
      <c r="F113" s="6">
        <v>84.0</v>
      </c>
      <c r="G113" s="8">
        <f t="shared" si="1"/>
        <v>0.44</v>
      </c>
      <c r="H113" s="84">
        <f t="shared" si="2"/>
        <v>0.443516519</v>
      </c>
      <c r="I113" s="8">
        <f t="shared" si="3"/>
        <v>0.3322981366</v>
      </c>
      <c r="J113" s="83">
        <f t="shared" si="4"/>
        <v>0.6118012422</v>
      </c>
      <c r="K113" s="2">
        <f t="shared" si="5"/>
        <v>-0.05787711243</v>
      </c>
      <c r="L113" s="2">
        <f t="shared" si="6"/>
        <v>-0.2220055544</v>
      </c>
      <c r="M113" s="2">
        <f t="shared" si="7"/>
        <v>0.1872020921</v>
      </c>
      <c r="N113" s="2">
        <f t="shared" si="8"/>
        <v>0.8086036293</v>
      </c>
      <c r="O113" s="2">
        <f t="shared" si="9"/>
        <v>0.07706423227</v>
      </c>
      <c r="P113" s="2">
        <f t="shared" si="10"/>
        <v>-0.2244004817</v>
      </c>
      <c r="Q113" s="2">
        <f t="shared" si="11"/>
        <v>-0.1481306667</v>
      </c>
      <c r="R113" s="2">
        <f t="shared" si="12"/>
        <v>0.02306038058</v>
      </c>
      <c r="S113" s="1">
        <f t="shared" si="13"/>
        <v>66</v>
      </c>
      <c r="T113" s="1">
        <f t="shared" si="14"/>
        <v>66</v>
      </c>
      <c r="U113" s="2"/>
      <c r="V113" s="2"/>
      <c r="W113" s="2"/>
    </row>
    <row r="114">
      <c r="A114" s="1" t="s">
        <v>78</v>
      </c>
      <c r="B114" s="15" t="s">
        <v>126</v>
      </c>
      <c r="C114" s="12">
        <v>148.0</v>
      </c>
      <c r="D114" s="13">
        <v>213.0</v>
      </c>
      <c r="E114" s="5">
        <v>53.0</v>
      </c>
      <c r="F114" s="6">
        <v>92.0</v>
      </c>
      <c r="G114" s="8">
        <f t="shared" si="1"/>
        <v>0.6166666667</v>
      </c>
      <c r="H114" s="84">
        <f t="shared" si="2"/>
        <v>0.6149702084</v>
      </c>
      <c r="I114" s="8">
        <f t="shared" si="3"/>
        <v>0.3972332016</v>
      </c>
      <c r="J114" s="83">
        <f t="shared" si="4"/>
        <v>0.7134387352</v>
      </c>
      <c r="K114" s="2">
        <f t="shared" si="5"/>
        <v>-0.05787711243</v>
      </c>
      <c r="L114" s="2">
        <f t="shared" si="6"/>
        <v>-0.2588869571</v>
      </c>
      <c r="M114" s="2">
        <f t="shared" si="7"/>
        <v>0.2545677354</v>
      </c>
      <c r="N114" s="2">
        <f t="shared" si="8"/>
        <v>1.127196552</v>
      </c>
      <c r="O114" s="2">
        <f t="shared" si="9"/>
        <v>0.1222058083</v>
      </c>
      <c r="P114" s="2">
        <f t="shared" si="10"/>
        <v>-0.3647825716</v>
      </c>
      <c r="Q114" s="2">
        <f t="shared" si="11"/>
        <v>-0.2468462746</v>
      </c>
      <c r="R114" s="2">
        <f t="shared" si="12"/>
        <v>0.03939302886</v>
      </c>
      <c r="S114" s="1">
        <f t="shared" si="13"/>
        <v>148</v>
      </c>
      <c r="T114" s="1">
        <f t="shared" si="14"/>
        <v>148</v>
      </c>
      <c r="U114" s="2"/>
      <c r="V114" s="2"/>
      <c r="W114" s="2"/>
    </row>
    <row r="115">
      <c r="A115" s="1" t="s">
        <v>78</v>
      </c>
      <c r="B115" s="15" t="s">
        <v>127</v>
      </c>
      <c r="C115" s="12">
        <v>88.0</v>
      </c>
      <c r="D115" s="13">
        <v>129.0</v>
      </c>
      <c r="E115" s="5">
        <v>35.0</v>
      </c>
      <c r="F115" s="6">
        <v>77.0</v>
      </c>
      <c r="G115" s="8">
        <f t="shared" si="1"/>
        <v>0.5333333333</v>
      </c>
      <c r="H115" s="84">
        <f t="shared" si="2"/>
        <v>0.5349634838</v>
      </c>
      <c r="I115" s="8">
        <f t="shared" si="3"/>
        <v>0.3738601824</v>
      </c>
      <c r="J115" s="83">
        <f t="shared" si="4"/>
        <v>0.6595744681</v>
      </c>
      <c r="K115" s="2">
        <f t="shared" si="5"/>
        <v>-0.05787711243</v>
      </c>
      <c r="L115" s="2">
        <f t="shared" si="6"/>
        <v>-0.2393411216</v>
      </c>
      <c r="M115" s="2">
        <f t="shared" si="7"/>
        <v>0.2175793429</v>
      </c>
      <c r="N115" s="2">
        <f t="shared" si="8"/>
        <v>0.9807774572</v>
      </c>
      <c r="O115" s="2">
        <f t="shared" si="9"/>
        <v>0.09656356713</v>
      </c>
      <c r="P115" s="2">
        <f t="shared" si="10"/>
        <v>-0.2934350955</v>
      </c>
      <c r="Q115" s="2">
        <f t="shared" si="11"/>
        <v>-0.2021441018</v>
      </c>
      <c r="R115" s="2">
        <f t="shared" si="12"/>
        <v>0.03284054781</v>
      </c>
      <c r="S115" s="1">
        <f t="shared" si="13"/>
        <v>88</v>
      </c>
      <c r="T115" s="1">
        <f t="shared" si="14"/>
        <v>88</v>
      </c>
      <c r="U115" s="2"/>
      <c r="V115" s="2"/>
      <c r="W115" s="2"/>
    </row>
    <row r="116">
      <c r="A116" s="1" t="s">
        <v>78</v>
      </c>
      <c r="B116" s="15" t="s">
        <v>128</v>
      </c>
      <c r="C116" s="12">
        <v>43.0</v>
      </c>
      <c r="D116" s="13">
        <v>53.0</v>
      </c>
      <c r="E116" s="5">
        <v>25.0</v>
      </c>
      <c r="F116" s="6">
        <v>62.0</v>
      </c>
      <c r="G116" s="8">
        <f t="shared" si="1"/>
        <v>0.4095238095</v>
      </c>
      <c r="H116" s="84">
        <f t="shared" si="2"/>
        <v>0.402222921</v>
      </c>
      <c r="I116" s="8">
        <f t="shared" si="3"/>
        <v>0.3715846995</v>
      </c>
      <c r="J116" s="83">
        <f t="shared" si="4"/>
        <v>0.5245901639</v>
      </c>
      <c r="K116" s="2">
        <f t="shared" si="5"/>
        <v>-0.05787711243</v>
      </c>
      <c r="L116" s="2">
        <f t="shared" si="6"/>
        <v>-0.190359094</v>
      </c>
      <c r="M116" s="2">
        <f t="shared" si="7"/>
        <v>0.13763544</v>
      </c>
      <c r="N116" s="2">
        <f t="shared" si="8"/>
        <v>0.7753100117</v>
      </c>
      <c r="O116" s="2">
        <f t="shared" si="9"/>
        <v>0.04858276439</v>
      </c>
      <c r="P116" s="2">
        <f t="shared" si="10"/>
        <v>-0.1844901906</v>
      </c>
      <c r="Q116" s="2">
        <f t="shared" si="11"/>
        <v>-0.1588234407</v>
      </c>
      <c r="R116" s="2">
        <f t="shared" si="12"/>
        <v>0.03224454265</v>
      </c>
      <c r="S116" s="1">
        <f t="shared" si="13"/>
        <v>43</v>
      </c>
      <c r="T116" s="1">
        <f t="shared" si="14"/>
        <v>43</v>
      </c>
      <c r="U116" s="2"/>
      <c r="V116" s="2"/>
      <c r="W116" s="2"/>
    </row>
    <row r="117">
      <c r="A117" s="1" t="s">
        <v>78</v>
      </c>
      <c r="B117" s="15" t="s">
        <v>129</v>
      </c>
      <c r="C117" s="12">
        <v>72.0</v>
      </c>
      <c r="D117" s="13">
        <v>91.0</v>
      </c>
      <c r="E117" s="5">
        <v>42.0</v>
      </c>
      <c r="F117" s="6">
        <v>61.0</v>
      </c>
      <c r="G117" s="8">
        <f t="shared" si="1"/>
        <v>0.5413533835</v>
      </c>
      <c r="H117" s="84">
        <f t="shared" si="2"/>
        <v>0.5418801284</v>
      </c>
      <c r="I117" s="8">
        <f t="shared" si="3"/>
        <v>0.4285714286</v>
      </c>
      <c r="J117" s="83">
        <f t="shared" si="4"/>
        <v>0.6127819549</v>
      </c>
      <c r="K117" s="2">
        <f t="shared" si="5"/>
        <v>-0.05787711243</v>
      </c>
      <c r="L117" s="2">
        <f t="shared" si="6"/>
        <v>-0.2223614276</v>
      </c>
      <c r="M117" s="2">
        <f t="shared" si="7"/>
        <v>0.1878027402</v>
      </c>
      <c r="N117" s="2">
        <f t="shared" si="8"/>
        <v>1.044543686</v>
      </c>
      <c r="O117" s="2">
        <f t="shared" si="9"/>
        <v>0.07743542676</v>
      </c>
      <c r="P117" s="2">
        <f t="shared" si="10"/>
        <v>-0.2903423049</v>
      </c>
      <c r="Q117" s="2">
        <f t="shared" si="11"/>
        <v>-0.2467920742</v>
      </c>
      <c r="R117" s="2">
        <f t="shared" si="12"/>
        <v>0.04947119448</v>
      </c>
      <c r="S117" s="1">
        <f t="shared" si="13"/>
        <v>72</v>
      </c>
      <c r="T117" s="1">
        <f t="shared" si="14"/>
        <v>72</v>
      </c>
      <c r="U117" s="2"/>
      <c r="V117" s="2"/>
      <c r="W117" s="2"/>
    </row>
    <row r="118">
      <c r="A118" s="1" t="s">
        <v>78</v>
      </c>
      <c r="B118" s="15" t="s">
        <v>130</v>
      </c>
      <c r="C118" s="12">
        <v>74.0</v>
      </c>
      <c r="D118" s="13">
        <v>70.0</v>
      </c>
      <c r="E118" s="5">
        <v>79.0</v>
      </c>
      <c r="F118" s="6">
        <v>118.0</v>
      </c>
      <c r="G118" s="8">
        <f t="shared" si="1"/>
        <v>0.3854166667</v>
      </c>
      <c r="H118" s="84">
        <f t="shared" si="2"/>
        <v>0.3830261915</v>
      </c>
      <c r="I118" s="8">
        <f t="shared" si="3"/>
        <v>0.4486803519</v>
      </c>
      <c r="J118" s="83">
        <f t="shared" si="4"/>
        <v>0.42228739</v>
      </c>
      <c r="K118" s="2">
        <f t="shared" si="5"/>
        <v>-0.05787711243</v>
      </c>
      <c r="L118" s="2">
        <f t="shared" si="6"/>
        <v>-0.1532362795</v>
      </c>
      <c r="M118" s="2">
        <f t="shared" si="7"/>
        <v>0.08918795689</v>
      </c>
      <c r="N118" s="2">
        <f t="shared" si="8"/>
        <v>0.7536029516</v>
      </c>
      <c r="O118" s="2">
        <f t="shared" si="9"/>
        <v>0.02534230609</v>
      </c>
      <c r="P118" s="2">
        <f t="shared" si="10"/>
        <v>-0.1443538755</v>
      </c>
      <c r="Q118" s="2">
        <f t="shared" si="11"/>
        <v>-0.1864064895</v>
      </c>
      <c r="R118" s="2">
        <f t="shared" si="12"/>
        <v>0.05676673394</v>
      </c>
      <c r="S118" s="1">
        <f t="shared" si="13"/>
        <v>74</v>
      </c>
      <c r="T118" s="1">
        <f t="shared" si="14"/>
        <v>74</v>
      </c>
      <c r="U118" s="2"/>
      <c r="V118" s="2"/>
      <c r="W118" s="2"/>
    </row>
    <row r="119">
      <c r="A119" s="1" t="s">
        <v>78</v>
      </c>
      <c r="B119" s="15" t="s">
        <v>131</v>
      </c>
      <c r="C119" s="12">
        <v>175.0</v>
      </c>
      <c r="D119" s="13">
        <v>214.0</v>
      </c>
      <c r="E119" s="5">
        <v>60.0</v>
      </c>
      <c r="F119" s="6">
        <v>80.0</v>
      </c>
      <c r="G119" s="8">
        <f t="shared" si="1"/>
        <v>0.6862745098</v>
      </c>
      <c r="H119" s="84">
        <f t="shared" si="2"/>
        <v>0.6823381551</v>
      </c>
      <c r="I119" s="8">
        <f t="shared" si="3"/>
        <v>0.4442344045</v>
      </c>
      <c r="J119" s="83">
        <f t="shared" si="4"/>
        <v>0.7353497164</v>
      </c>
      <c r="K119" s="2">
        <f t="shared" si="5"/>
        <v>-0.05787711243</v>
      </c>
      <c r="L119" s="2">
        <f t="shared" si="6"/>
        <v>-0.2668378392</v>
      </c>
      <c r="M119" s="2">
        <f t="shared" si="7"/>
        <v>0.2704443094</v>
      </c>
      <c r="N119" s="2">
        <f t="shared" si="8"/>
        <v>1.299282369</v>
      </c>
      <c r="O119" s="2">
        <f t="shared" si="9"/>
        <v>0.1338146248</v>
      </c>
      <c r="P119" s="2">
        <f t="shared" si="10"/>
        <v>-0.4333863402</v>
      </c>
      <c r="Q119" s="2">
        <f t="shared" si="11"/>
        <v>-0.318197762</v>
      </c>
      <c r="R119" s="2">
        <f t="shared" si="12"/>
        <v>0.05509590525</v>
      </c>
      <c r="S119" s="1">
        <f t="shared" si="13"/>
        <v>175</v>
      </c>
      <c r="T119" s="1">
        <f t="shared" si="14"/>
        <v>174</v>
      </c>
      <c r="U119" s="2"/>
      <c r="V119" s="2"/>
      <c r="W119" s="2"/>
    </row>
    <row r="120">
      <c r="A120" s="1" t="s">
        <v>78</v>
      </c>
      <c r="B120" s="15" t="s">
        <v>132</v>
      </c>
      <c r="C120" s="12">
        <v>134.0</v>
      </c>
      <c r="D120" s="13">
        <v>164.0</v>
      </c>
      <c r="E120" s="5">
        <v>67.0</v>
      </c>
      <c r="F120" s="6">
        <v>104.0</v>
      </c>
      <c r="G120" s="8">
        <f t="shared" si="1"/>
        <v>0.5630252101</v>
      </c>
      <c r="H120" s="84">
        <f t="shared" si="2"/>
        <v>0.5642981372</v>
      </c>
      <c r="I120" s="8">
        <f t="shared" si="3"/>
        <v>0.4285714286</v>
      </c>
      <c r="J120" s="83">
        <f t="shared" si="4"/>
        <v>0.6353944563</v>
      </c>
      <c r="K120" s="2">
        <f t="shared" si="5"/>
        <v>-0.05787711243</v>
      </c>
      <c r="L120" s="2">
        <f t="shared" si="6"/>
        <v>-0.2305668718</v>
      </c>
      <c r="M120" s="2">
        <f t="shared" si="7"/>
        <v>0.201918835</v>
      </c>
      <c r="N120" s="2">
        <f t="shared" si="8"/>
        <v>1.083088792</v>
      </c>
      <c r="O120" s="2">
        <f t="shared" si="9"/>
        <v>0.08632807502</v>
      </c>
      <c r="P120" s="2">
        <f t="shared" si="10"/>
        <v>-0.3121657325</v>
      </c>
      <c r="Q120" s="2">
        <f t="shared" si="11"/>
        <v>-0.255899043</v>
      </c>
      <c r="R120" s="2">
        <f t="shared" si="12"/>
        <v>0.04947119448</v>
      </c>
      <c r="S120" s="1">
        <f t="shared" si="13"/>
        <v>134</v>
      </c>
      <c r="T120" s="1">
        <f t="shared" si="14"/>
        <v>134</v>
      </c>
      <c r="U120" s="2"/>
      <c r="V120" s="2"/>
      <c r="W120" s="2"/>
    </row>
    <row r="121">
      <c r="A121" s="1" t="s">
        <v>78</v>
      </c>
      <c r="B121" s="15" t="s">
        <v>133</v>
      </c>
      <c r="C121" s="12">
        <v>151.0</v>
      </c>
      <c r="D121" s="13">
        <v>165.0</v>
      </c>
      <c r="E121" s="5">
        <v>54.0</v>
      </c>
      <c r="F121" s="6">
        <v>70.0</v>
      </c>
      <c r="G121" s="8">
        <f t="shared" si="1"/>
        <v>0.6832579186</v>
      </c>
      <c r="H121" s="84">
        <f t="shared" si="2"/>
        <v>0.6831701165</v>
      </c>
      <c r="I121" s="8">
        <f t="shared" si="3"/>
        <v>0.4659090909</v>
      </c>
      <c r="J121" s="83">
        <f t="shared" si="4"/>
        <v>0.7181818182</v>
      </c>
      <c r="K121" s="2">
        <f t="shared" si="5"/>
        <v>-0.05787711243</v>
      </c>
      <c r="L121" s="2">
        <f t="shared" si="6"/>
        <v>-0.2606080892</v>
      </c>
      <c r="M121" s="2">
        <f t="shared" si="7"/>
        <v>0.2579638211</v>
      </c>
      <c r="N121" s="2">
        <f t="shared" si="8"/>
        <v>1.330861974</v>
      </c>
      <c r="O121" s="2">
        <f t="shared" si="9"/>
        <v>0.124659394</v>
      </c>
      <c r="P121" s="2">
        <f t="shared" si="10"/>
        <v>-0.433555966</v>
      </c>
      <c r="Q121" s="2">
        <f t="shared" si="11"/>
        <v>-0.3418342592</v>
      </c>
      <c r="R121" s="2">
        <f t="shared" si="12"/>
        <v>0.06356035382</v>
      </c>
      <c r="S121" s="1">
        <f t="shared" si="13"/>
        <v>151</v>
      </c>
      <c r="T121" s="1">
        <f t="shared" si="14"/>
        <v>151</v>
      </c>
      <c r="U121" s="2"/>
      <c r="V121" s="2"/>
      <c r="W121" s="2"/>
    </row>
    <row r="122">
      <c r="A122" s="1" t="s">
        <v>78</v>
      </c>
      <c r="B122" s="15" t="s">
        <v>134</v>
      </c>
      <c r="C122" s="12">
        <v>236.0</v>
      </c>
      <c r="D122" s="13">
        <v>194.0</v>
      </c>
      <c r="E122" s="5">
        <v>46.0</v>
      </c>
      <c r="F122" s="6">
        <v>41.0</v>
      </c>
      <c r="G122" s="8">
        <f t="shared" si="1"/>
        <v>0.8519855596</v>
      </c>
      <c r="H122" s="84">
        <f t="shared" si="2"/>
        <v>0.8629618087</v>
      </c>
      <c r="I122" s="8">
        <f t="shared" si="3"/>
        <v>0.5454545455</v>
      </c>
      <c r="J122" s="83">
        <f t="shared" si="4"/>
        <v>0.83172147</v>
      </c>
      <c r="K122" s="2">
        <f t="shared" si="5"/>
        <v>-0.05787711243</v>
      </c>
      <c r="L122" s="2">
        <f t="shared" si="6"/>
        <v>-0.3018084524</v>
      </c>
      <c r="M122" s="2">
        <f t="shared" si="7"/>
        <v>0.3459758731</v>
      </c>
      <c r="N122" s="2">
        <f t="shared" si="8"/>
        <v>1.804404508</v>
      </c>
      <c r="O122" s="2">
        <f t="shared" si="9"/>
        <v>0.1936223694</v>
      </c>
      <c r="P122" s="2">
        <f t="shared" si="10"/>
        <v>-0.6807529942</v>
      </c>
      <c r="Q122" s="2">
        <f t="shared" si="11"/>
        <v>-0.5425925843</v>
      </c>
      <c r="R122" s="2">
        <f t="shared" si="12"/>
        <v>0.1019902011</v>
      </c>
      <c r="S122" s="1">
        <f t="shared" si="13"/>
        <v>236</v>
      </c>
      <c r="T122" s="1">
        <f t="shared" si="14"/>
        <v>239</v>
      </c>
      <c r="U122" s="2"/>
      <c r="V122" s="2"/>
      <c r="W122" s="2"/>
    </row>
    <row r="123">
      <c r="A123" s="1" t="s">
        <v>78</v>
      </c>
      <c r="B123" s="15" t="s">
        <v>135</v>
      </c>
      <c r="C123" s="12">
        <v>47.0</v>
      </c>
      <c r="D123" s="13">
        <v>46.0</v>
      </c>
      <c r="E123" s="5">
        <v>67.0</v>
      </c>
      <c r="F123" s="6">
        <v>103.0</v>
      </c>
      <c r="G123" s="8">
        <f t="shared" si="1"/>
        <v>0.3133333333</v>
      </c>
      <c r="H123" s="84">
        <f t="shared" si="2"/>
        <v>0.3085810078</v>
      </c>
      <c r="I123" s="8">
        <f t="shared" si="3"/>
        <v>0.433460076</v>
      </c>
      <c r="J123" s="83">
        <f t="shared" si="4"/>
        <v>0.3536121673</v>
      </c>
      <c r="K123" s="2">
        <f t="shared" si="5"/>
        <v>-0.05787711243</v>
      </c>
      <c r="L123" s="2">
        <f t="shared" si="6"/>
        <v>-0.1283159625</v>
      </c>
      <c r="M123" s="2">
        <f t="shared" si="7"/>
        <v>0.06253805775</v>
      </c>
      <c r="N123" s="2">
        <f t="shared" si="8"/>
        <v>0.6096403851</v>
      </c>
      <c r="O123" s="2">
        <f t="shared" si="9"/>
        <v>0.01488001582</v>
      </c>
      <c r="P123" s="2">
        <f t="shared" si="10"/>
        <v>-0.09778644842</v>
      </c>
      <c r="Q123" s="2">
        <f t="shared" si="11"/>
        <v>-0.145681437</v>
      </c>
      <c r="R123" s="2">
        <f t="shared" si="12"/>
        <v>0.05118350952</v>
      </c>
      <c r="S123" s="1">
        <f t="shared" si="13"/>
        <v>47</v>
      </c>
      <c r="T123" s="1">
        <f t="shared" si="14"/>
        <v>47</v>
      </c>
      <c r="U123" s="2"/>
      <c r="V123" s="2"/>
      <c r="W123" s="2"/>
    </row>
    <row r="124">
      <c r="A124" s="1" t="s">
        <v>78</v>
      </c>
      <c r="B124" s="15" t="s">
        <v>136</v>
      </c>
      <c r="C124" s="12">
        <v>115.0</v>
      </c>
      <c r="D124" s="13">
        <v>135.0</v>
      </c>
      <c r="E124" s="5">
        <v>38.0</v>
      </c>
      <c r="F124" s="6">
        <v>68.0</v>
      </c>
      <c r="G124" s="8">
        <f t="shared" si="1"/>
        <v>0.6284153005</v>
      </c>
      <c r="H124" s="84">
        <f t="shared" si="2"/>
        <v>0.6339867061</v>
      </c>
      <c r="I124" s="8">
        <f t="shared" si="3"/>
        <v>0.4297752809</v>
      </c>
      <c r="J124" s="83">
        <f t="shared" si="4"/>
        <v>0.702247191</v>
      </c>
      <c r="K124" s="2">
        <f t="shared" si="5"/>
        <v>-0.05787711243</v>
      </c>
      <c r="L124" s="2">
        <f t="shared" si="6"/>
        <v>-0.2548258588</v>
      </c>
      <c r="M124" s="2">
        <f t="shared" si="7"/>
        <v>0.2466436907</v>
      </c>
      <c r="N124" s="2">
        <f t="shared" si="8"/>
        <v>1.200407968</v>
      </c>
      <c r="O124" s="2">
        <f t="shared" si="9"/>
        <v>0.1165445113</v>
      </c>
      <c r="P124" s="2">
        <f t="shared" si="10"/>
        <v>-0.3823812814</v>
      </c>
      <c r="Q124" s="2">
        <f t="shared" si="11"/>
        <v>-0.2844144696</v>
      </c>
      <c r="R124" s="2">
        <f t="shared" si="12"/>
        <v>0.04988925871</v>
      </c>
      <c r="S124" s="1">
        <f t="shared" si="13"/>
        <v>115</v>
      </c>
      <c r="T124" s="1">
        <f t="shared" si="14"/>
        <v>116</v>
      </c>
      <c r="U124" s="2"/>
      <c r="V124" s="2"/>
      <c r="W124" s="2"/>
    </row>
    <row r="125">
      <c r="A125" s="1" t="s">
        <v>78</v>
      </c>
      <c r="B125" s="15" t="s">
        <v>137</v>
      </c>
      <c r="C125" s="12">
        <v>68.0</v>
      </c>
      <c r="D125" s="13">
        <v>64.0</v>
      </c>
      <c r="E125" s="5">
        <v>38.0</v>
      </c>
      <c r="F125" s="6">
        <v>60.0</v>
      </c>
      <c r="G125" s="8">
        <f t="shared" si="1"/>
        <v>0.53125</v>
      </c>
      <c r="H125" s="84">
        <f t="shared" si="2"/>
        <v>0.5345892141</v>
      </c>
      <c r="I125" s="8">
        <f t="shared" si="3"/>
        <v>0.4608695652</v>
      </c>
      <c r="J125" s="83">
        <f t="shared" si="4"/>
        <v>0.5739130435</v>
      </c>
      <c r="K125" s="2">
        <f t="shared" si="5"/>
        <v>-0.05787711243</v>
      </c>
      <c r="L125" s="2">
        <f t="shared" si="6"/>
        <v>-0.2082569871</v>
      </c>
      <c r="M125" s="2">
        <f t="shared" si="7"/>
        <v>0.1647335962</v>
      </c>
      <c r="N125" s="2">
        <f t="shared" si="8"/>
        <v>1.052014075</v>
      </c>
      <c r="O125" s="2">
        <f t="shared" si="9"/>
        <v>0.06361508011</v>
      </c>
      <c r="P125" s="2">
        <f t="shared" si="10"/>
        <v>-0.2738705851</v>
      </c>
      <c r="Q125" s="2">
        <f t="shared" si="11"/>
        <v>-0.2672889252</v>
      </c>
      <c r="R125" s="2">
        <f t="shared" si="12"/>
        <v>0.06152007272</v>
      </c>
      <c r="S125" s="1">
        <f t="shared" si="13"/>
        <v>68</v>
      </c>
      <c r="T125" s="1">
        <f t="shared" si="14"/>
        <v>68</v>
      </c>
      <c r="U125" s="2"/>
      <c r="V125" s="2"/>
      <c r="W125" s="2"/>
    </row>
    <row r="126">
      <c r="A126" s="1" t="s">
        <v>78</v>
      </c>
      <c r="B126" s="15" t="s">
        <v>138</v>
      </c>
      <c r="C126" s="12">
        <v>38.0</v>
      </c>
      <c r="D126" s="13">
        <v>51.0</v>
      </c>
      <c r="E126" s="5">
        <v>8.0</v>
      </c>
      <c r="F126" s="6">
        <v>23.0</v>
      </c>
      <c r="G126" s="8">
        <f t="shared" si="1"/>
        <v>0.6229508197</v>
      </c>
      <c r="H126" s="84">
        <f t="shared" si="2"/>
        <v>0.6321955445</v>
      </c>
      <c r="I126" s="8">
        <f t="shared" si="3"/>
        <v>0.3833333333</v>
      </c>
      <c r="J126" s="83">
        <f t="shared" si="4"/>
        <v>0.7416666667</v>
      </c>
      <c r="K126" s="2">
        <f t="shared" si="5"/>
        <v>-0.05787711243</v>
      </c>
      <c r="L126" s="2">
        <f t="shared" si="6"/>
        <v>-0.2691300837</v>
      </c>
      <c r="M126" s="2">
        <f t="shared" si="7"/>
        <v>0.2751107179</v>
      </c>
      <c r="N126" s="2">
        <f t="shared" si="8"/>
        <v>1.130792116</v>
      </c>
      <c r="O126" s="2">
        <f t="shared" si="9"/>
        <v>0.1372928987</v>
      </c>
      <c r="P126" s="2">
        <f t="shared" si="10"/>
        <v>-0.3804251993</v>
      </c>
      <c r="Q126" s="2">
        <f t="shared" si="11"/>
        <v>-0.2389685469</v>
      </c>
      <c r="R126" s="2">
        <f t="shared" si="12"/>
        <v>0.03540075377</v>
      </c>
      <c r="S126" s="1">
        <f t="shared" si="13"/>
        <v>38</v>
      </c>
      <c r="T126" s="1">
        <f t="shared" si="14"/>
        <v>38</v>
      </c>
      <c r="U126" s="2"/>
      <c r="V126" s="2"/>
      <c r="W126" s="2"/>
    </row>
    <row r="127">
      <c r="A127" s="1" t="s">
        <v>78</v>
      </c>
      <c r="B127" s="15" t="s">
        <v>139</v>
      </c>
      <c r="C127" s="12">
        <v>99.0</v>
      </c>
      <c r="D127" s="13">
        <v>156.0</v>
      </c>
      <c r="E127" s="5">
        <v>94.0</v>
      </c>
      <c r="F127" s="6">
        <v>190.0</v>
      </c>
      <c r="G127" s="8">
        <f t="shared" si="1"/>
        <v>0.3425605536</v>
      </c>
      <c r="H127" s="84">
        <f t="shared" si="2"/>
        <v>0.343059753</v>
      </c>
      <c r="I127" s="8">
        <f t="shared" si="3"/>
        <v>0.3580705009</v>
      </c>
      <c r="J127" s="83">
        <f t="shared" si="4"/>
        <v>0.4730983302</v>
      </c>
      <c r="K127" s="2">
        <f t="shared" si="5"/>
        <v>-0.05787711243</v>
      </c>
      <c r="L127" s="2">
        <f t="shared" si="6"/>
        <v>-0.1716741482</v>
      </c>
      <c r="M127" s="2">
        <f t="shared" si="7"/>
        <v>0.1119419375</v>
      </c>
      <c r="N127" s="2">
        <f t="shared" si="8"/>
        <v>0.6737788664</v>
      </c>
      <c r="O127" s="2">
        <f t="shared" si="9"/>
        <v>0.03563494055</v>
      </c>
      <c r="P127" s="2">
        <f t="shared" si="10"/>
        <v>-0.1445927589</v>
      </c>
      <c r="Q127" s="2">
        <f t="shared" si="11"/>
        <v>-0.1330047998</v>
      </c>
      <c r="R127" s="2">
        <f t="shared" si="12"/>
        <v>0.02885282781</v>
      </c>
      <c r="S127" s="1">
        <f t="shared" si="13"/>
        <v>99</v>
      </c>
      <c r="T127" s="1">
        <f t="shared" si="14"/>
        <v>99</v>
      </c>
      <c r="U127" s="2"/>
      <c r="V127" s="2"/>
      <c r="W127" s="2"/>
    </row>
    <row r="128">
      <c r="A128" s="1" t="s">
        <v>78</v>
      </c>
      <c r="B128" s="15" t="s">
        <v>140</v>
      </c>
      <c r="C128" s="12">
        <v>235.0</v>
      </c>
      <c r="D128" s="13">
        <v>192.0</v>
      </c>
      <c r="E128" s="5">
        <v>77.0</v>
      </c>
      <c r="F128" s="6">
        <v>88.0</v>
      </c>
      <c r="G128" s="8">
        <f t="shared" si="1"/>
        <v>0.7275541796</v>
      </c>
      <c r="H128" s="84">
        <f t="shared" si="2"/>
        <v>0.7368482904</v>
      </c>
      <c r="I128" s="8">
        <f t="shared" si="3"/>
        <v>0.527027027</v>
      </c>
      <c r="J128" s="83">
        <f t="shared" si="4"/>
        <v>0.7212837838</v>
      </c>
      <c r="K128" s="2">
        <f t="shared" si="5"/>
        <v>-0.05787711243</v>
      </c>
      <c r="L128" s="2">
        <f t="shared" si="6"/>
        <v>-0.2617337058</v>
      </c>
      <c r="M128" s="2">
        <f t="shared" si="7"/>
        <v>0.2601970244</v>
      </c>
      <c r="N128" s="2">
        <f t="shared" si="8"/>
        <v>1.5119467</v>
      </c>
      <c r="O128" s="2">
        <f t="shared" si="9"/>
        <v>0.1262816645</v>
      </c>
      <c r="P128" s="2">
        <f t="shared" si="10"/>
        <v>-0.4946754914</v>
      </c>
      <c r="Q128" s="2">
        <f t="shared" si="11"/>
        <v>-0.4392894303</v>
      </c>
      <c r="R128" s="2">
        <f t="shared" si="12"/>
        <v>0.09199864149</v>
      </c>
      <c r="S128" s="1">
        <f t="shared" si="13"/>
        <v>235</v>
      </c>
      <c r="T128" s="1">
        <f t="shared" si="14"/>
        <v>238</v>
      </c>
      <c r="U128" s="2"/>
      <c r="V128" s="2"/>
      <c r="W128" s="2"/>
    </row>
    <row r="129">
      <c r="A129" s="1" t="s">
        <v>78</v>
      </c>
      <c r="B129" s="15" t="s">
        <v>141</v>
      </c>
      <c r="C129" s="12">
        <v>72.0</v>
      </c>
      <c r="D129" s="13">
        <v>115.0</v>
      </c>
      <c r="E129" s="5">
        <v>17.0</v>
      </c>
      <c r="F129" s="6">
        <v>58.0</v>
      </c>
      <c r="G129" s="8">
        <f t="shared" si="1"/>
        <v>0.5538461538</v>
      </c>
      <c r="H129" s="84">
        <f t="shared" si="2"/>
        <v>0.5564374471</v>
      </c>
      <c r="I129" s="8">
        <f t="shared" si="3"/>
        <v>0.3396946565</v>
      </c>
      <c r="J129" s="83">
        <f t="shared" si="4"/>
        <v>0.713740458</v>
      </c>
      <c r="K129" s="2">
        <f t="shared" si="5"/>
        <v>-0.05787711243</v>
      </c>
      <c r="L129" s="2">
        <f t="shared" si="6"/>
        <v>-0.2589964439</v>
      </c>
      <c r="M129" s="2">
        <f t="shared" si="7"/>
        <v>0.2547831012</v>
      </c>
      <c r="N129" s="2">
        <f t="shared" si="8"/>
        <v>0.9643317289</v>
      </c>
      <c r="O129" s="2">
        <f t="shared" si="9"/>
        <v>0.1223609214</v>
      </c>
      <c r="P129" s="2">
        <f t="shared" si="10"/>
        <v>-0.3122083512</v>
      </c>
      <c r="Q129" s="2">
        <f t="shared" si="11"/>
        <v>-0.1805911888</v>
      </c>
      <c r="R129" s="2">
        <f t="shared" si="12"/>
        <v>0.02463479193</v>
      </c>
      <c r="S129" s="1">
        <f t="shared" si="13"/>
        <v>72</v>
      </c>
      <c r="T129" s="1">
        <f t="shared" si="14"/>
        <v>72</v>
      </c>
      <c r="U129" s="2"/>
      <c r="V129" s="2"/>
      <c r="W129" s="2"/>
    </row>
    <row r="130">
      <c r="A130" s="1" t="s">
        <v>78</v>
      </c>
      <c r="B130" s="15" t="s">
        <v>142</v>
      </c>
      <c r="C130" s="12">
        <v>31.0</v>
      </c>
      <c r="D130" s="13">
        <v>35.0</v>
      </c>
      <c r="E130" s="5">
        <v>15.0</v>
      </c>
      <c r="F130" s="6">
        <v>23.0</v>
      </c>
      <c r="G130" s="8">
        <f t="shared" si="1"/>
        <v>0.5740740741</v>
      </c>
      <c r="H130" s="84">
        <f t="shared" si="2"/>
        <v>0.5764753694</v>
      </c>
      <c r="I130" s="8">
        <f t="shared" si="3"/>
        <v>0.4423076923</v>
      </c>
      <c r="J130" s="83">
        <f t="shared" si="4"/>
        <v>0.6346153846</v>
      </c>
      <c r="K130" s="2">
        <f t="shared" si="5"/>
        <v>-0.05787711243</v>
      </c>
      <c r="L130" s="2">
        <f t="shared" si="6"/>
        <v>-0.2302841684</v>
      </c>
      <c r="M130" s="2">
        <f t="shared" si="7"/>
        <v>0.2014239839</v>
      </c>
      <c r="N130" s="2">
        <f t="shared" si="8"/>
        <v>1.116432613</v>
      </c>
      <c r="O130" s="2">
        <f t="shared" si="9"/>
        <v>0.08601091773</v>
      </c>
      <c r="P130" s="2">
        <f t="shared" si="10"/>
        <v>-0.3213814862</v>
      </c>
      <c r="Q130" s="2">
        <f t="shared" si="11"/>
        <v>-0.2722315099</v>
      </c>
      <c r="R130" s="2">
        <f t="shared" si="12"/>
        <v>0.05438213199</v>
      </c>
      <c r="S130" s="1">
        <f t="shared" si="13"/>
        <v>31</v>
      </c>
      <c r="T130" s="1">
        <f t="shared" si="14"/>
        <v>31</v>
      </c>
      <c r="U130" s="2"/>
      <c r="V130" s="2"/>
      <c r="W130" s="2"/>
    </row>
    <row r="131">
      <c r="A131" s="1" t="s">
        <v>78</v>
      </c>
      <c r="B131" s="15" t="s">
        <v>143</v>
      </c>
      <c r="C131" s="12">
        <v>62.0</v>
      </c>
      <c r="D131" s="13">
        <v>67.0</v>
      </c>
      <c r="E131" s="5">
        <v>21.0</v>
      </c>
      <c r="F131" s="6">
        <v>52.0</v>
      </c>
      <c r="G131" s="8">
        <f t="shared" si="1"/>
        <v>0.5438596491</v>
      </c>
      <c r="H131" s="84">
        <f t="shared" si="2"/>
        <v>0.5505301083</v>
      </c>
      <c r="I131" s="8">
        <f t="shared" si="3"/>
        <v>0.4108910891</v>
      </c>
      <c r="J131" s="83">
        <f t="shared" si="4"/>
        <v>0.6386138614</v>
      </c>
      <c r="K131" s="2">
        <f t="shared" si="5"/>
        <v>-0.05787711243</v>
      </c>
      <c r="L131" s="2">
        <f t="shared" si="6"/>
        <v>-0.2317351038</v>
      </c>
      <c r="M131" s="2">
        <f t="shared" si="7"/>
        <v>0.2039701761</v>
      </c>
      <c r="N131" s="2">
        <f t="shared" si="8"/>
        <v>1.043668293</v>
      </c>
      <c r="O131" s="2">
        <f t="shared" si="9"/>
        <v>0.08764695153</v>
      </c>
      <c r="P131" s="2">
        <f t="shared" si="10"/>
        <v>-0.3023281417</v>
      </c>
      <c r="Q131" s="2">
        <f t="shared" si="11"/>
        <v>-0.2364125882</v>
      </c>
      <c r="R131" s="2">
        <f t="shared" si="12"/>
        <v>0.043597634</v>
      </c>
      <c r="S131" s="1">
        <f t="shared" si="13"/>
        <v>62</v>
      </c>
      <c r="T131" s="1">
        <f t="shared" si="14"/>
        <v>62</v>
      </c>
      <c r="U131" s="2"/>
      <c r="V131" s="2"/>
      <c r="W131" s="2"/>
    </row>
    <row r="132">
      <c r="A132" s="1" t="s">
        <v>78</v>
      </c>
      <c r="B132" s="15" t="s">
        <v>144</v>
      </c>
      <c r="C132" s="12">
        <v>25.0</v>
      </c>
      <c r="D132" s="13">
        <v>17.0</v>
      </c>
      <c r="E132" s="5">
        <v>8.0</v>
      </c>
      <c r="F132" s="6">
        <v>23.0</v>
      </c>
      <c r="G132" s="8">
        <f t="shared" si="1"/>
        <v>0.5208333333</v>
      </c>
      <c r="H132" s="84">
        <f t="shared" si="2"/>
        <v>0.5277392291</v>
      </c>
      <c r="I132" s="8">
        <f t="shared" si="3"/>
        <v>0.4520547945</v>
      </c>
      <c r="J132" s="83">
        <f t="shared" si="4"/>
        <v>0.5753424658</v>
      </c>
      <c r="K132" s="2">
        <f t="shared" si="5"/>
        <v>-0.05787711243</v>
      </c>
      <c r="L132" s="2">
        <f t="shared" si="6"/>
        <v>-0.2087756845</v>
      </c>
      <c r="M132" s="2">
        <f t="shared" si="7"/>
        <v>0.1655552089</v>
      </c>
      <c r="N132" s="2">
        <f t="shared" si="8"/>
        <v>1.034462938</v>
      </c>
      <c r="O132" s="2">
        <f t="shared" si="9"/>
        <v>0.06409159559</v>
      </c>
      <c r="P132" s="2">
        <f t="shared" si="10"/>
        <v>-0.2699722402</v>
      </c>
      <c r="Q132" s="2">
        <f t="shared" si="11"/>
        <v>-0.257802664</v>
      </c>
      <c r="R132" s="2">
        <f t="shared" si="12"/>
        <v>0.0580571873</v>
      </c>
      <c r="S132" s="1">
        <f t="shared" si="13"/>
        <v>25</v>
      </c>
      <c r="T132" s="1">
        <f t="shared" si="14"/>
        <v>25</v>
      </c>
      <c r="U132" s="2"/>
      <c r="V132" s="2"/>
      <c r="W132" s="19"/>
    </row>
    <row r="133">
      <c r="A133" s="1" t="s">
        <v>78</v>
      </c>
      <c r="B133" s="15" t="s">
        <v>145</v>
      </c>
      <c r="C133" s="12">
        <v>33.0</v>
      </c>
      <c r="D133" s="13">
        <v>46.0</v>
      </c>
      <c r="E133" s="5">
        <v>14.0</v>
      </c>
      <c r="F133" s="6">
        <v>21.0</v>
      </c>
      <c r="G133" s="8">
        <f t="shared" si="1"/>
        <v>0.6111111111</v>
      </c>
      <c r="H133" s="84">
        <f t="shared" si="2"/>
        <v>0.6077441582</v>
      </c>
      <c r="I133" s="8">
        <f t="shared" si="3"/>
        <v>0.4122807018</v>
      </c>
      <c r="J133" s="83">
        <f t="shared" si="4"/>
        <v>0.6929824561</v>
      </c>
      <c r="K133" s="2">
        <f t="shared" si="5"/>
        <v>-0.05787711243</v>
      </c>
      <c r="L133" s="2">
        <f t="shared" si="6"/>
        <v>-0.2514639458</v>
      </c>
      <c r="M133" s="2">
        <f t="shared" si="7"/>
        <v>0.2401786885</v>
      </c>
      <c r="N133" s="2">
        <f t="shared" si="8"/>
        <v>1.136351455</v>
      </c>
      <c r="O133" s="2">
        <f t="shared" si="9"/>
        <v>0.1119923899</v>
      </c>
      <c r="P133" s="2">
        <f t="shared" si="10"/>
        <v>-0.3572009921</v>
      </c>
      <c r="Q133" s="2">
        <f t="shared" si="11"/>
        <v>-0.2582777915</v>
      </c>
      <c r="R133" s="2">
        <f t="shared" si="12"/>
        <v>0.04404146655</v>
      </c>
      <c r="S133" s="1">
        <f t="shared" si="13"/>
        <v>33</v>
      </c>
      <c r="T133" s="1">
        <f t="shared" si="14"/>
        <v>33</v>
      </c>
      <c r="U133" s="2"/>
      <c r="V133" s="2"/>
      <c r="W133" s="19"/>
    </row>
    <row r="134">
      <c r="A134" s="1" t="s">
        <v>78</v>
      </c>
      <c r="B134" s="15" t="s">
        <v>146</v>
      </c>
      <c r="C134" s="12">
        <v>111.0</v>
      </c>
      <c r="D134" s="13">
        <v>164.0</v>
      </c>
      <c r="E134" s="5">
        <v>93.0</v>
      </c>
      <c r="F134" s="6">
        <v>205.0</v>
      </c>
      <c r="G134" s="8">
        <f t="shared" si="1"/>
        <v>0.3512658228</v>
      </c>
      <c r="H134" s="84">
        <f t="shared" si="2"/>
        <v>0.3469931107</v>
      </c>
      <c r="I134" s="8">
        <f t="shared" si="3"/>
        <v>0.3560209424</v>
      </c>
      <c r="J134" s="83">
        <f t="shared" si="4"/>
        <v>0.479930192</v>
      </c>
      <c r="K134" s="2">
        <f t="shared" si="5"/>
        <v>-0.05787711243</v>
      </c>
      <c r="L134" s="2">
        <f t="shared" si="6"/>
        <v>-0.1741532397</v>
      </c>
      <c r="M134" s="2">
        <f t="shared" si="7"/>
        <v>0.1151983166</v>
      </c>
      <c r="N134" s="2">
        <f t="shared" si="8"/>
        <v>0.6795963586</v>
      </c>
      <c r="O134" s="2">
        <f t="shared" si="9"/>
        <v>0.03720111942</v>
      </c>
      <c r="P134" s="2">
        <f t="shared" si="10"/>
        <v>-0.1479472371</v>
      </c>
      <c r="Q134" s="2">
        <f t="shared" si="11"/>
        <v>-0.1333853012</v>
      </c>
      <c r="R134" s="2">
        <f t="shared" si="12"/>
        <v>0.0283602065</v>
      </c>
      <c r="S134" s="1">
        <f t="shared" si="13"/>
        <v>111</v>
      </c>
      <c r="T134" s="1">
        <f t="shared" si="14"/>
        <v>110</v>
      </c>
      <c r="U134" s="2"/>
      <c r="V134" s="2"/>
      <c r="W134" s="19"/>
    </row>
    <row r="135">
      <c r="A135" s="1" t="s">
        <v>78</v>
      </c>
      <c r="B135" s="15" t="s">
        <v>147</v>
      </c>
      <c r="C135" s="12">
        <v>94.0</v>
      </c>
      <c r="D135" s="13">
        <v>114.0</v>
      </c>
      <c r="E135" s="5">
        <v>33.0</v>
      </c>
      <c r="F135" s="6">
        <v>45.0</v>
      </c>
      <c r="G135" s="8">
        <f t="shared" si="1"/>
        <v>0.6762589928</v>
      </c>
      <c r="H135" s="84">
        <f t="shared" si="2"/>
        <v>0.673532116</v>
      </c>
      <c r="I135" s="8">
        <f t="shared" si="3"/>
        <v>0.4440559441</v>
      </c>
      <c r="J135" s="83">
        <f t="shared" si="4"/>
        <v>0.7272727273</v>
      </c>
      <c r="K135" s="2">
        <f t="shared" si="5"/>
        <v>-0.05787711243</v>
      </c>
      <c r="L135" s="2">
        <f t="shared" si="6"/>
        <v>-0.2639069258</v>
      </c>
      <c r="M135" s="2">
        <f t="shared" si="7"/>
        <v>0.2645358845</v>
      </c>
      <c r="N135" s="2">
        <f t="shared" si="8"/>
        <v>1.284494992</v>
      </c>
      <c r="O135" s="2">
        <f t="shared" si="9"/>
        <v>0.1294534706</v>
      </c>
      <c r="P135" s="2">
        <f t="shared" si="10"/>
        <v>-0.4237478049</v>
      </c>
      <c r="Q135" s="2">
        <f t="shared" si="11"/>
        <v>-0.3144499199</v>
      </c>
      <c r="R135" s="2">
        <f t="shared" si="12"/>
        <v>0.05502953156</v>
      </c>
      <c r="S135" s="1">
        <f t="shared" si="13"/>
        <v>94</v>
      </c>
      <c r="T135" s="1">
        <f t="shared" si="14"/>
        <v>94</v>
      </c>
      <c r="U135" s="2"/>
      <c r="V135" s="2"/>
      <c r="W135" s="19"/>
    </row>
    <row r="136">
      <c r="A136" s="1" t="s">
        <v>78</v>
      </c>
      <c r="B136" s="15" t="s">
        <v>148</v>
      </c>
      <c r="C136" s="12">
        <v>115.0</v>
      </c>
      <c r="D136" s="13">
        <v>173.0</v>
      </c>
      <c r="E136" s="5">
        <v>15.0</v>
      </c>
      <c r="F136" s="6">
        <v>36.0</v>
      </c>
      <c r="G136" s="8">
        <f t="shared" si="1"/>
        <v>0.761589404</v>
      </c>
      <c r="H136" s="84">
        <f t="shared" si="2"/>
        <v>0.7591018368</v>
      </c>
      <c r="I136" s="8">
        <f t="shared" si="3"/>
        <v>0.383480826</v>
      </c>
      <c r="J136" s="83">
        <f t="shared" si="4"/>
        <v>0.8495575221</v>
      </c>
      <c r="K136" s="2">
        <f t="shared" si="5"/>
        <v>-0.05787711243</v>
      </c>
      <c r="L136" s="2">
        <f t="shared" si="6"/>
        <v>-0.3082806567</v>
      </c>
      <c r="M136" s="2">
        <f t="shared" si="7"/>
        <v>0.3609737059</v>
      </c>
      <c r="N136" s="2">
        <f t="shared" si="8"/>
        <v>1.295787749</v>
      </c>
      <c r="O136" s="2">
        <f t="shared" si="9"/>
        <v>0.2063479514</v>
      </c>
      <c r="P136" s="2">
        <f t="shared" si="10"/>
        <v>-0.4993492515</v>
      </c>
      <c r="Q136" s="2">
        <f t="shared" si="11"/>
        <v>-0.2739421808</v>
      </c>
      <c r="R136" s="2">
        <f t="shared" si="12"/>
        <v>0.03544163224</v>
      </c>
      <c r="S136" s="1">
        <f t="shared" si="13"/>
        <v>115</v>
      </c>
      <c r="T136" s="1">
        <f t="shared" si="14"/>
        <v>115</v>
      </c>
      <c r="U136" s="2"/>
      <c r="V136" s="2"/>
      <c r="W136" s="19"/>
    </row>
    <row r="137">
      <c r="A137" s="1" t="s">
        <v>78</v>
      </c>
      <c r="B137" s="15" t="s">
        <v>149</v>
      </c>
      <c r="C137" s="12">
        <v>97.0</v>
      </c>
      <c r="D137" s="13">
        <v>182.0</v>
      </c>
      <c r="E137" s="5">
        <v>14.0</v>
      </c>
      <c r="F137" s="6">
        <v>42.0</v>
      </c>
      <c r="G137" s="8">
        <f t="shared" si="1"/>
        <v>0.6978417266</v>
      </c>
      <c r="H137" s="84">
        <f t="shared" si="2"/>
        <v>0.6865227215</v>
      </c>
      <c r="I137" s="8">
        <f t="shared" si="3"/>
        <v>0.3313432836</v>
      </c>
      <c r="J137" s="83">
        <f t="shared" si="4"/>
        <v>0.8328358209</v>
      </c>
      <c r="K137" s="2">
        <f t="shared" si="5"/>
        <v>-0.05787711243</v>
      </c>
      <c r="L137" s="2">
        <f t="shared" si="6"/>
        <v>-0.3022128192</v>
      </c>
      <c r="M137" s="2">
        <f t="shared" si="7"/>
        <v>0.3469035798</v>
      </c>
      <c r="N137" s="2">
        <f t="shared" si="8"/>
        <v>1.09757699</v>
      </c>
      <c r="O137" s="2">
        <f t="shared" si="9"/>
        <v>0.1944016656</v>
      </c>
      <c r="P137" s="2">
        <f t="shared" si="10"/>
        <v>-0.4146408959</v>
      </c>
      <c r="Q137" s="2">
        <f t="shared" si="11"/>
        <v>-0.2004908471</v>
      </c>
      <c r="R137" s="2">
        <f t="shared" si="12"/>
        <v>0.02286216041</v>
      </c>
      <c r="S137" s="1">
        <f t="shared" si="13"/>
        <v>97</v>
      </c>
      <c r="T137" s="1">
        <f t="shared" si="14"/>
        <v>96</v>
      </c>
      <c r="U137" s="2"/>
      <c r="V137" s="2"/>
      <c r="W137" s="19"/>
    </row>
    <row r="138">
      <c r="A138" s="1" t="s">
        <v>78</v>
      </c>
      <c r="B138" s="15" t="s">
        <v>150</v>
      </c>
      <c r="C138" s="12">
        <v>53.0</v>
      </c>
      <c r="D138" s="13">
        <v>142.0</v>
      </c>
      <c r="E138" s="5">
        <v>38.0</v>
      </c>
      <c r="F138" s="6">
        <v>125.0</v>
      </c>
      <c r="G138" s="8">
        <f t="shared" si="1"/>
        <v>0.297752809</v>
      </c>
      <c r="H138" s="84">
        <f t="shared" si="2"/>
        <v>0.2950202697</v>
      </c>
      <c r="I138" s="8">
        <f t="shared" si="3"/>
        <v>0.2541899441</v>
      </c>
      <c r="J138" s="83">
        <f t="shared" si="4"/>
        <v>0.5446927374</v>
      </c>
      <c r="K138" s="2">
        <f t="shared" si="5"/>
        <v>-0.05787711243</v>
      </c>
      <c r="L138" s="2">
        <f t="shared" si="6"/>
        <v>-0.1976537555</v>
      </c>
      <c r="M138" s="2">
        <f t="shared" si="7"/>
        <v>0.1483860788</v>
      </c>
      <c r="N138" s="2">
        <f t="shared" si="8"/>
        <v>0.5506902359</v>
      </c>
      <c r="O138" s="2">
        <f t="shared" si="9"/>
        <v>0.05438467618</v>
      </c>
      <c r="P138" s="2">
        <f t="shared" si="10"/>
        <v>-0.1360619545</v>
      </c>
      <c r="Q138" s="2">
        <f t="shared" si="11"/>
        <v>-0.07716975599</v>
      </c>
      <c r="R138" s="2">
        <f t="shared" si="12"/>
        <v>0.01032185727</v>
      </c>
      <c r="S138" s="1">
        <f t="shared" si="13"/>
        <v>53</v>
      </c>
      <c r="T138" s="1">
        <f t="shared" si="14"/>
        <v>53</v>
      </c>
      <c r="U138" s="2"/>
      <c r="V138" s="2"/>
      <c r="W138" s="19"/>
    </row>
    <row r="139">
      <c r="A139" s="1" t="s">
        <v>78</v>
      </c>
      <c r="B139" s="15" t="s">
        <v>151</v>
      </c>
      <c r="C139" s="12">
        <v>83.0</v>
      </c>
      <c r="D139" s="13">
        <v>180.0</v>
      </c>
      <c r="E139" s="5">
        <v>53.0</v>
      </c>
      <c r="F139" s="6">
        <v>124.0</v>
      </c>
      <c r="G139" s="8">
        <f t="shared" si="1"/>
        <v>0.4009661836</v>
      </c>
      <c r="H139" s="84">
        <f t="shared" si="2"/>
        <v>0.4047178269</v>
      </c>
      <c r="I139" s="8">
        <f t="shared" si="3"/>
        <v>0.3090909091</v>
      </c>
      <c r="J139" s="83">
        <f t="shared" si="4"/>
        <v>0.5977272727</v>
      </c>
      <c r="K139" s="2">
        <f t="shared" si="5"/>
        <v>-0.05787711243</v>
      </c>
      <c r="L139" s="2">
        <f t="shared" si="6"/>
        <v>-0.2168985047</v>
      </c>
      <c r="M139" s="2">
        <f t="shared" si="7"/>
        <v>0.1786883066</v>
      </c>
      <c r="N139" s="2">
        <f t="shared" si="8"/>
        <v>0.7348297484</v>
      </c>
      <c r="O139" s="2">
        <f t="shared" si="9"/>
        <v>0.07186724701</v>
      </c>
      <c r="P139" s="2">
        <f t="shared" si="10"/>
        <v>-0.199235877</v>
      </c>
      <c r="Q139" s="2">
        <f t="shared" si="11"/>
        <v>-0.1252144202</v>
      </c>
      <c r="R139" s="2">
        <f t="shared" si="12"/>
        <v>0.01855843919</v>
      </c>
      <c r="S139" s="1">
        <f t="shared" si="13"/>
        <v>83</v>
      </c>
      <c r="T139" s="1">
        <f t="shared" si="14"/>
        <v>83</v>
      </c>
      <c r="U139" s="2"/>
      <c r="V139" s="2"/>
      <c r="W139" s="19"/>
    </row>
    <row r="140">
      <c r="A140" s="1" t="s">
        <v>78</v>
      </c>
      <c r="B140" s="15" t="s">
        <v>152</v>
      </c>
      <c r="C140" s="12">
        <v>52.0</v>
      </c>
      <c r="D140" s="13">
        <v>70.0</v>
      </c>
      <c r="E140" s="5">
        <v>19.0</v>
      </c>
      <c r="F140" s="6">
        <v>56.0</v>
      </c>
      <c r="G140" s="8">
        <f t="shared" si="1"/>
        <v>0.4814814815</v>
      </c>
      <c r="H140" s="84">
        <f t="shared" si="2"/>
        <v>0.480538255</v>
      </c>
      <c r="I140" s="8">
        <f t="shared" si="3"/>
        <v>0.3604060914</v>
      </c>
      <c r="J140" s="83">
        <f t="shared" si="4"/>
        <v>0.6192893401</v>
      </c>
      <c r="K140" s="2">
        <f t="shared" si="5"/>
        <v>-0.05787711243</v>
      </c>
      <c r="L140" s="2">
        <f t="shared" si="6"/>
        <v>-0.2247227757</v>
      </c>
      <c r="M140" s="2">
        <f t="shared" si="7"/>
        <v>0.1918126291</v>
      </c>
      <c r="N140" s="2">
        <f t="shared" si="8"/>
        <v>0.8877346118</v>
      </c>
      <c r="O140" s="2">
        <f t="shared" si="9"/>
        <v>0.07992867367</v>
      </c>
      <c r="P140" s="2">
        <f t="shared" si="10"/>
        <v>-0.2493759121</v>
      </c>
      <c r="Q140" s="2">
        <f t="shared" si="11"/>
        <v>-0.1763829738</v>
      </c>
      <c r="R140" s="2">
        <f t="shared" si="12"/>
        <v>0.02942111449</v>
      </c>
      <c r="S140" s="1">
        <f t="shared" si="13"/>
        <v>52</v>
      </c>
      <c r="T140" s="1">
        <f t="shared" si="14"/>
        <v>52</v>
      </c>
      <c r="U140" s="2"/>
      <c r="V140" s="2"/>
      <c r="W140" s="19"/>
    </row>
    <row r="141">
      <c r="A141" s="1" t="s">
        <v>78</v>
      </c>
      <c r="B141" s="15" t="s">
        <v>153</v>
      </c>
      <c r="C141" s="12">
        <v>186.0</v>
      </c>
      <c r="D141" s="13">
        <v>219.0</v>
      </c>
      <c r="E141" s="5">
        <v>43.0</v>
      </c>
      <c r="F141" s="6">
        <v>95.0</v>
      </c>
      <c r="G141" s="8">
        <f t="shared" si="1"/>
        <v>0.6619217082</v>
      </c>
      <c r="H141" s="84">
        <f t="shared" si="2"/>
        <v>0.6734142733</v>
      </c>
      <c r="I141" s="8">
        <f t="shared" si="3"/>
        <v>0.4217311234</v>
      </c>
      <c r="J141" s="83">
        <f t="shared" si="4"/>
        <v>0.7458563536</v>
      </c>
      <c r="K141" s="2">
        <f t="shared" si="5"/>
        <v>-0.05787711243</v>
      </c>
      <c r="L141" s="2">
        <f t="shared" si="6"/>
        <v>-0.2706504039</v>
      </c>
      <c r="M141" s="2">
        <f t="shared" si="7"/>
        <v>0.2782277068</v>
      </c>
      <c r="N141" s="2">
        <f t="shared" si="8"/>
        <v>1.251089192</v>
      </c>
      <c r="O141" s="2">
        <f t="shared" si="9"/>
        <v>0.1396327765</v>
      </c>
      <c r="P141" s="2">
        <f t="shared" si="10"/>
        <v>-0.4232736273</v>
      </c>
      <c r="Q141" s="2">
        <f t="shared" si="11"/>
        <v>-0.2908742725</v>
      </c>
      <c r="R141" s="2">
        <f t="shared" si="12"/>
        <v>0.04714001438</v>
      </c>
      <c r="S141" s="1">
        <f t="shared" si="13"/>
        <v>186</v>
      </c>
      <c r="T141" s="1">
        <f t="shared" si="14"/>
        <v>189</v>
      </c>
      <c r="U141" s="2"/>
      <c r="V141" s="2"/>
      <c r="W141" s="19"/>
    </row>
    <row r="142">
      <c r="A142" s="1" t="s">
        <v>78</v>
      </c>
      <c r="B142" s="15" t="s">
        <v>154</v>
      </c>
      <c r="C142" s="12">
        <v>109.0</v>
      </c>
      <c r="D142" s="13">
        <v>142.0</v>
      </c>
      <c r="E142" s="5">
        <v>105.0</v>
      </c>
      <c r="F142" s="6">
        <v>192.0</v>
      </c>
      <c r="G142" s="8">
        <f t="shared" si="1"/>
        <v>0.3621262458</v>
      </c>
      <c r="H142" s="84">
        <f t="shared" si="2"/>
        <v>0.3610569916</v>
      </c>
      <c r="I142" s="8">
        <f t="shared" si="3"/>
        <v>0.3905109489</v>
      </c>
      <c r="J142" s="83">
        <f t="shared" si="4"/>
        <v>0.4580291971</v>
      </c>
      <c r="K142" s="2">
        <f t="shared" si="5"/>
        <v>-0.05787711243</v>
      </c>
      <c r="L142" s="2">
        <f t="shared" si="6"/>
        <v>-0.1662059813</v>
      </c>
      <c r="M142" s="2">
        <f t="shared" si="7"/>
        <v>0.1049243567</v>
      </c>
      <c r="N142" s="2">
        <f t="shared" si="8"/>
        <v>0.7114162871</v>
      </c>
      <c r="O142" s="2">
        <f t="shared" si="9"/>
        <v>0.0323371158</v>
      </c>
      <c r="P142" s="2">
        <f t="shared" si="10"/>
        <v>-0.1478069008</v>
      </c>
      <c r="Q142" s="2">
        <f t="shared" si="11"/>
        <v>-0.1531575476</v>
      </c>
      <c r="R142" s="2">
        <f t="shared" si="12"/>
        <v>0.0374267742</v>
      </c>
      <c r="S142" s="1">
        <f t="shared" si="13"/>
        <v>109</v>
      </c>
      <c r="T142" s="1">
        <f t="shared" si="14"/>
        <v>109</v>
      </c>
      <c r="U142" s="2"/>
      <c r="V142" s="2"/>
      <c r="W142" s="19"/>
    </row>
    <row r="143">
      <c r="A143" s="1" t="s">
        <v>78</v>
      </c>
      <c r="B143" s="15" t="s">
        <v>155</v>
      </c>
      <c r="C143" s="12">
        <v>128.0</v>
      </c>
      <c r="D143" s="13">
        <v>140.0</v>
      </c>
      <c r="E143" s="5">
        <v>34.0</v>
      </c>
      <c r="F143" s="6">
        <v>53.0</v>
      </c>
      <c r="G143" s="8">
        <f t="shared" si="1"/>
        <v>0.7071823204</v>
      </c>
      <c r="H143" s="84">
        <f t="shared" si="2"/>
        <v>0.7140210749</v>
      </c>
      <c r="I143" s="8">
        <f t="shared" si="3"/>
        <v>0.4563380282</v>
      </c>
      <c r="J143" s="83">
        <f t="shared" si="4"/>
        <v>0.7549295775</v>
      </c>
      <c r="K143" s="2">
        <f t="shared" si="5"/>
        <v>-0.05787711243</v>
      </c>
      <c r="L143" s="2">
        <f t="shared" si="6"/>
        <v>-0.273942823</v>
      </c>
      <c r="M143" s="2">
        <f t="shared" si="7"/>
        <v>0.2850380715</v>
      </c>
      <c r="N143" s="2">
        <f t="shared" si="8"/>
        <v>1.370220713</v>
      </c>
      <c r="O143" s="2">
        <f t="shared" si="9"/>
        <v>0.1447908494</v>
      </c>
      <c r="P143" s="2">
        <f t="shared" si="10"/>
        <v>-0.4692180533</v>
      </c>
      <c r="Q143" s="2">
        <f t="shared" si="11"/>
        <v>-0.3447137246</v>
      </c>
      <c r="R143" s="2">
        <f t="shared" si="12"/>
        <v>0.05972315428</v>
      </c>
      <c r="S143" s="1">
        <f t="shared" si="13"/>
        <v>128</v>
      </c>
      <c r="T143" s="1">
        <f t="shared" si="14"/>
        <v>129</v>
      </c>
      <c r="U143" s="2"/>
      <c r="V143" s="2"/>
      <c r="W143" s="19"/>
    </row>
    <row r="144">
      <c r="A144" s="1" t="s">
        <v>78</v>
      </c>
      <c r="B144" s="15" t="s">
        <v>156</v>
      </c>
      <c r="C144" s="12">
        <v>27.0</v>
      </c>
      <c r="D144" s="13">
        <v>23.0</v>
      </c>
      <c r="E144" s="5">
        <v>18.0</v>
      </c>
      <c r="F144" s="6">
        <v>23.0</v>
      </c>
      <c r="G144" s="8">
        <f t="shared" si="1"/>
        <v>0.54</v>
      </c>
      <c r="H144" s="84">
        <f t="shared" si="2"/>
        <v>0.5422785295</v>
      </c>
      <c r="I144" s="8">
        <f t="shared" si="3"/>
        <v>0.4945054945</v>
      </c>
      <c r="J144" s="83">
        <f t="shared" si="4"/>
        <v>0.5494505495</v>
      </c>
      <c r="K144" s="2">
        <f t="shared" si="5"/>
        <v>-0.05787711243</v>
      </c>
      <c r="L144" s="2">
        <f t="shared" si="6"/>
        <v>-0.1993802324</v>
      </c>
      <c r="M144" s="2">
        <f t="shared" si="7"/>
        <v>0.1509896621</v>
      </c>
      <c r="N144" s="2">
        <f t="shared" si="8"/>
        <v>1.080680112</v>
      </c>
      <c r="O144" s="2">
        <f t="shared" si="9"/>
        <v>0.05582228747</v>
      </c>
      <c r="P144" s="2">
        <f t="shared" si="10"/>
        <v>-0.2693416495</v>
      </c>
      <c r="Q144" s="2">
        <f t="shared" si="11"/>
        <v>-0.2946114801</v>
      </c>
      <c r="R144" s="2">
        <f t="shared" si="12"/>
        <v>0.07599694191</v>
      </c>
      <c r="S144" s="1">
        <f t="shared" si="13"/>
        <v>27</v>
      </c>
      <c r="T144" s="1">
        <f t="shared" si="14"/>
        <v>27</v>
      </c>
      <c r="U144" s="2"/>
      <c r="V144" s="2"/>
      <c r="W144" s="19"/>
    </row>
    <row r="145">
      <c r="A145" s="1" t="s">
        <v>78</v>
      </c>
      <c r="B145" s="15" t="s">
        <v>157</v>
      </c>
      <c r="C145" s="12">
        <v>62.0</v>
      </c>
      <c r="D145" s="13">
        <v>196.0</v>
      </c>
      <c r="E145" s="5">
        <v>61.0</v>
      </c>
      <c r="F145" s="6">
        <v>211.0</v>
      </c>
      <c r="G145" s="8">
        <f t="shared" si="1"/>
        <v>0.2271062271</v>
      </c>
      <c r="H145" s="84">
        <f t="shared" si="2"/>
        <v>0.223299325</v>
      </c>
      <c r="I145" s="8">
        <f t="shared" si="3"/>
        <v>0.2320754717</v>
      </c>
      <c r="J145" s="83">
        <f t="shared" si="4"/>
        <v>0.4867924528</v>
      </c>
      <c r="K145" s="2">
        <f t="shared" si="5"/>
        <v>-0.05787711243</v>
      </c>
      <c r="L145" s="2">
        <f t="shared" si="6"/>
        <v>-0.1766433621</v>
      </c>
      <c r="M145" s="2">
        <f t="shared" si="7"/>
        <v>0.1185161846</v>
      </c>
      <c r="N145" s="2">
        <f t="shared" si="8"/>
        <v>0.4493352645</v>
      </c>
      <c r="O145" s="2">
        <f t="shared" si="9"/>
        <v>0.03881980075</v>
      </c>
      <c r="P145" s="2">
        <f t="shared" si="10"/>
        <v>-0.09921836921</v>
      </c>
      <c r="Q145" s="2">
        <f t="shared" si="11"/>
        <v>-0.05748852037</v>
      </c>
      <c r="R145" s="2">
        <f t="shared" si="12"/>
        <v>0.007855439315</v>
      </c>
      <c r="S145" s="1">
        <f t="shared" si="13"/>
        <v>62</v>
      </c>
      <c r="T145" s="1">
        <f t="shared" si="14"/>
        <v>61</v>
      </c>
      <c r="U145" s="2"/>
      <c r="V145" s="2"/>
      <c r="W145" s="19"/>
    </row>
    <row r="146">
      <c r="A146" s="1" t="s">
        <v>78</v>
      </c>
      <c r="B146" s="15" t="s">
        <v>158</v>
      </c>
      <c r="C146" s="12">
        <v>88.0</v>
      </c>
      <c r="D146" s="13">
        <v>228.0</v>
      </c>
      <c r="E146" s="5">
        <v>55.0</v>
      </c>
      <c r="F146" s="6">
        <v>223.0</v>
      </c>
      <c r="G146" s="8">
        <f t="shared" si="1"/>
        <v>0.2829581994</v>
      </c>
      <c r="H146" s="84">
        <f t="shared" si="2"/>
        <v>0.2689200515</v>
      </c>
      <c r="I146" s="8">
        <f t="shared" si="3"/>
        <v>0.2407407407</v>
      </c>
      <c r="J146" s="83">
        <f t="shared" si="4"/>
        <v>0.531986532</v>
      </c>
      <c r="K146" s="2">
        <f t="shared" si="5"/>
        <v>-0.05787711243</v>
      </c>
      <c r="L146" s="2">
        <f t="shared" si="6"/>
        <v>-0.1930430291</v>
      </c>
      <c r="M146" s="2">
        <f t="shared" si="7"/>
        <v>0.1415439348</v>
      </c>
      <c r="N146" s="2">
        <f t="shared" si="8"/>
        <v>0.509386764</v>
      </c>
      <c r="O146" s="2">
        <f t="shared" si="9"/>
        <v>0.05066682679</v>
      </c>
      <c r="P146" s="2">
        <f t="shared" si="10"/>
        <v>-0.1229209867</v>
      </c>
      <c r="Q146" s="2">
        <f t="shared" si="11"/>
        <v>-0.06760497143</v>
      </c>
      <c r="R146" s="2">
        <f t="shared" si="12"/>
        <v>0.008768625656</v>
      </c>
      <c r="S146" s="1">
        <f t="shared" si="13"/>
        <v>88</v>
      </c>
      <c r="T146" s="1">
        <f t="shared" si="14"/>
        <v>84</v>
      </c>
      <c r="U146" s="2"/>
      <c r="V146" s="2"/>
      <c r="W146" s="19"/>
    </row>
    <row r="147">
      <c r="A147" s="1" t="s">
        <v>78</v>
      </c>
      <c r="B147" s="15" t="s">
        <v>159</v>
      </c>
      <c r="C147" s="12">
        <v>97.0</v>
      </c>
      <c r="D147" s="13">
        <v>209.0</v>
      </c>
      <c r="E147" s="5">
        <v>58.0</v>
      </c>
      <c r="F147" s="6">
        <v>204.0</v>
      </c>
      <c r="G147" s="8">
        <f t="shared" si="1"/>
        <v>0.3222591362</v>
      </c>
      <c r="H147" s="84">
        <f t="shared" si="2"/>
        <v>0.3110486875</v>
      </c>
      <c r="I147" s="8">
        <f t="shared" si="3"/>
        <v>0.2728873239</v>
      </c>
      <c r="J147" s="83">
        <f t="shared" si="4"/>
        <v>0.5387323944</v>
      </c>
      <c r="K147" s="2">
        <f t="shared" si="5"/>
        <v>-0.05787711243</v>
      </c>
      <c r="L147" s="2">
        <f t="shared" si="6"/>
        <v>-0.1954909138</v>
      </c>
      <c r="M147" s="2">
        <f t="shared" si="7"/>
        <v>0.1451563939</v>
      </c>
      <c r="N147" s="2">
        <f t="shared" si="8"/>
        <v>0.5847279843</v>
      </c>
      <c r="O147" s="2">
        <f t="shared" si="9"/>
        <v>0.05261881522</v>
      </c>
      <c r="P147" s="2">
        <f t="shared" si="10"/>
        <v>-0.1428909468</v>
      </c>
      <c r="Q147" s="2">
        <f t="shared" si="11"/>
        <v>-0.08796676615</v>
      </c>
      <c r="R147" s="2">
        <f t="shared" si="12"/>
        <v>0.01277123334</v>
      </c>
      <c r="S147" s="1">
        <f t="shared" si="13"/>
        <v>97</v>
      </c>
      <c r="T147" s="1">
        <f t="shared" si="14"/>
        <v>94</v>
      </c>
      <c r="U147" s="2"/>
      <c r="V147" s="2"/>
      <c r="W147" s="19"/>
    </row>
    <row r="148">
      <c r="A148" s="1" t="s">
        <v>78</v>
      </c>
      <c r="B148" s="15" t="s">
        <v>160</v>
      </c>
      <c r="C148" s="12">
        <v>55.0</v>
      </c>
      <c r="D148" s="13">
        <v>172.0</v>
      </c>
      <c r="E148" s="5">
        <v>45.0</v>
      </c>
      <c r="F148" s="6">
        <v>115.0</v>
      </c>
      <c r="G148" s="8">
        <f t="shared" si="1"/>
        <v>0.3235294118</v>
      </c>
      <c r="H148" s="84">
        <f t="shared" si="2"/>
        <v>0.336676249</v>
      </c>
      <c r="I148" s="8">
        <f t="shared" si="3"/>
        <v>0.2583979328</v>
      </c>
      <c r="J148" s="83">
        <f t="shared" si="4"/>
        <v>0.5865633075</v>
      </c>
      <c r="K148" s="2">
        <f t="shared" si="5"/>
        <v>-0.05787711243</v>
      </c>
      <c r="L148" s="2">
        <f t="shared" si="6"/>
        <v>-0.212847414</v>
      </c>
      <c r="M148" s="2">
        <f t="shared" si="7"/>
        <v>0.1720757905</v>
      </c>
      <c r="N148" s="2">
        <f t="shared" si="8"/>
        <v>0.602839017</v>
      </c>
      <c r="O148" s="2">
        <f t="shared" si="9"/>
        <v>0.06791511953</v>
      </c>
      <c r="P148" s="2">
        <f t="shared" si="10"/>
        <v>-0.1603961683</v>
      </c>
      <c r="Q148" s="2">
        <f t="shared" si="11"/>
        <v>-0.08587599323</v>
      </c>
      <c r="R148" s="2">
        <f t="shared" si="12"/>
        <v>0.01084300998</v>
      </c>
      <c r="S148" s="1">
        <f t="shared" si="13"/>
        <v>55</v>
      </c>
      <c r="T148" s="1">
        <f t="shared" si="14"/>
        <v>57</v>
      </c>
      <c r="U148" s="2"/>
      <c r="V148" s="2"/>
      <c r="W148" s="19"/>
    </row>
    <row r="149">
      <c r="A149" s="1" t="s">
        <v>78</v>
      </c>
      <c r="B149" s="15" t="s">
        <v>161</v>
      </c>
      <c r="C149" s="12">
        <v>57.0</v>
      </c>
      <c r="D149" s="13">
        <v>96.0</v>
      </c>
      <c r="E149" s="5">
        <v>27.0</v>
      </c>
      <c r="F149" s="6">
        <v>54.0</v>
      </c>
      <c r="G149" s="8">
        <f t="shared" si="1"/>
        <v>0.5135135135</v>
      </c>
      <c r="H149" s="84">
        <f t="shared" si="2"/>
        <v>0.5137382298</v>
      </c>
      <c r="I149" s="8">
        <f t="shared" si="3"/>
        <v>0.358974359</v>
      </c>
      <c r="J149" s="83">
        <f t="shared" si="4"/>
        <v>0.6538461538</v>
      </c>
      <c r="K149" s="2">
        <f t="shared" si="5"/>
        <v>-0.05787711243</v>
      </c>
      <c r="L149" s="2">
        <f t="shared" si="6"/>
        <v>-0.2372624766</v>
      </c>
      <c r="M149" s="2">
        <f t="shared" si="7"/>
        <v>0.2138164604</v>
      </c>
      <c r="N149" s="2">
        <f t="shared" si="8"/>
        <v>0.9335475164</v>
      </c>
      <c r="O149" s="2">
        <f t="shared" si="9"/>
        <v>0.09406943012</v>
      </c>
      <c r="P149" s="2">
        <f t="shared" si="10"/>
        <v>-0.2768788264</v>
      </c>
      <c r="Q149" s="2">
        <f t="shared" si="11"/>
        <v>-0.1847486364</v>
      </c>
      <c r="R149" s="2">
        <f t="shared" si="12"/>
        <v>0.02907187472</v>
      </c>
      <c r="S149" s="1">
        <f t="shared" si="13"/>
        <v>57</v>
      </c>
      <c r="T149" s="1">
        <f t="shared" si="14"/>
        <v>57</v>
      </c>
      <c r="U149" s="2"/>
      <c r="V149" s="2"/>
      <c r="W149" s="19"/>
    </row>
    <row r="150">
      <c r="A150" s="1" t="s">
        <v>78</v>
      </c>
      <c r="B150" s="15" t="s">
        <v>162</v>
      </c>
      <c r="C150" s="12">
        <v>60.0</v>
      </c>
      <c r="D150" s="13">
        <v>211.0</v>
      </c>
      <c r="E150" s="5">
        <v>62.0</v>
      </c>
      <c r="F150" s="6">
        <v>166.0</v>
      </c>
      <c r="G150" s="8">
        <f t="shared" si="1"/>
        <v>0.2654867257</v>
      </c>
      <c r="H150" s="84">
        <f t="shared" si="2"/>
        <v>0.2824851974</v>
      </c>
      <c r="I150" s="8">
        <f t="shared" si="3"/>
        <v>0.244488978</v>
      </c>
      <c r="J150" s="83">
        <f t="shared" si="4"/>
        <v>0.5430861723</v>
      </c>
      <c r="K150" s="2">
        <f t="shared" si="5"/>
        <v>-0.05787711243</v>
      </c>
      <c r="L150" s="2">
        <f t="shared" si="6"/>
        <v>-0.197070778</v>
      </c>
      <c r="M150" s="2">
        <f t="shared" si="7"/>
        <v>0.1475120436</v>
      </c>
      <c r="N150" s="2">
        <f t="shared" si="8"/>
        <v>0.5281112951</v>
      </c>
      <c r="O150" s="2">
        <f t="shared" si="9"/>
        <v>0.05390487317</v>
      </c>
      <c r="P150" s="2">
        <f t="shared" si="10"/>
        <v>-0.130098397</v>
      </c>
      <c r="Q150" s="2">
        <f t="shared" si="11"/>
        <v>-0.07118133458</v>
      </c>
      <c r="R150" s="2">
        <f t="shared" si="12"/>
        <v>0.009184607625</v>
      </c>
      <c r="S150" s="1">
        <f t="shared" si="13"/>
        <v>60</v>
      </c>
      <c r="T150" s="1">
        <f t="shared" si="14"/>
        <v>63</v>
      </c>
      <c r="U150" s="2"/>
      <c r="V150" s="2"/>
      <c r="W150" s="19"/>
    </row>
    <row r="151">
      <c r="A151" s="1" t="s">
        <v>78</v>
      </c>
      <c r="B151" s="15" t="s">
        <v>163</v>
      </c>
      <c r="C151" s="12">
        <v>87.0</v>
      </c>
      <c r="D151" s="13">
        <v>219.0</v>
      </c>
      <c r="E151" s="5">
        <v>87.0</v>
      </c>
      <c r="F151" s="6">
        <v>224.0</v>
      </c>
      <c r="G151" s="8">
        <f t="shared" si="1"/>
        <v>0.2797427653</v>
      </c>
      <c r="H151" s="84">
        <f t="shared" si="2"/>
        <v>0.2849759613</v>
      </c>
      <c r="I151" s="8">
        <f t="shared" si="3"/>
        <v>0.2820097245</v>
      </c>
      <c r="J151" s="83">
        <f t="shared" si="4"/>
        <v>0.4959481361</v>
      </c>
      <c r="K151" s="2">
        <f t="shared" si="5"/>
        <v>-0.05787711243</v>
      </c>
      <c r="L151" s="2">
        <f t="shared" si="6"/>
        <v>-0.1799657035</v>
      </c>
      <c r="M151" s="2">
        <f t="shared" si="7"/>
        <v>0.1230162585</v>
      </c>
      <c r="N151" s="2">
        <f t="shared" si="8"/>
        <v>0.5562855418</v>
      </c>
      <c r="O151" s="2">
        <f t="shared" si="9"/>
        <v>0.04105164647</v>
      </c>
      <c r="P151" s="2">
        <f t="shared" si="10"/>
        <v>-0.1251445034</v>
      </c>
      <c r="Q151" s="2">
        <f t="shared" si="11"/>
        <v>-0.08648548832</v>
      </c>
      <c r="R151" s="2">
        <f t="shared" si="12"/>
        <v>0.01409532212</v>
      </c>
      <c r="S151" s="1">
        <f t="shared" si="13"/>
        <v>87</v>
      </c>
      <c r="T151" s="1">
        <f t="shared" si="14"/>
        <v>88</v>
      </c>
      <c r="U151" s="2"/>
      <c r="V151" s="2"/>
      <c r="W151" s="19"/>
    </row>
    <row r="152">
      <c r="A152" s="1" t="s">
        <v>78</v>
      </c>
      <c r="B152" s="15" t="s">
        <v>164</v>
      </c>
      <c r="C152" s="12">
        <v>58.0</v>
      </c>
      <c r="D152" s="13">
        <v>122.0</v>
      </c>
      <c r="E152" s="5">
        <v>44.0</v>
      </c>
      <c r="F152" s="6">
        <v>124.0</v>
      </c>
      <c r="G152" s="8">
        <f t="shared" si="1"/>
        <v>0.3186813187</v>
      </c>
      <c r="H152" s="84">
        <f t="shared" si="2"/>
        <v>0.31471269</v>
      </c>
      <c r="I152" s="8">
        <f t="shared" si="3"/>
        <v>0.2931034483</v>
      </c>
      <c r="J152" s="83">
        <f t="shared" si="4"/>
        <v>0.5172413793</v>
      </c>
      <c r="K152" s="2">
        <f t="shared" si="5"/>
        <v>-0.05787711243</v>
      </c>
      <c r="L152" s="2">
        <f t="shared" si="6"/>
        <v>-0.1876924257</v>
      </c>
      <c r="M152" s="2">
        <f t="shared" si="7"/>
        <v>0.1338062845</v>
      </c>
      <c r="N152" s="2">
        <f t="shared" si="8"/>
        <v>0.6029920895</v>
      </c>
      <c r="O152" s="2">
        <f t="shared" si="9"/>
        <v>0.04656950013</v>
      </c>
      <c r="P152" s="2">
        <f t="shared" si="10"/>
        <v>-0.1414759504</v>
      </c>
      <c r="Q152" s="2">
        <f t="shared" si="11"/>
        <v>-0.0974347618</v>
      </c>
      <c r="R152" s="2">
        <f t="shared" si="12"/>
        <v>0.01582506622</v>
      </c>
      <c r="S152" s="1">
        <f t="shared" si="13"/>
        <v>58</v>
      </c>
      <c r="T152" s="1">
        <f t="shared" si="14"/>
        <v>58</v>
      </c>
      <c r="U152" s="2"/>
      <c r="V152" s="2"/>
      <c r="W152" s="19"/>
    </row>
    <row r="153">
      <c r="A153" s="1" t="s">
        <v>78</v>
      </c>
      <c r="B153" s="15" t="s">
        <v>165</v>
      </c>
      <c r="C153" s="12">
        <v>114.0</v>
      </c>
      <c r="D153" s="13">
        <v>122.0</v>
      </c>
      <c r="E153" s="5">
        <v>35.0</v>
      </c>
      <c r="F153" s="6">
        <v>60.0</v>
      </c>
      <c r="G153" s="8">
        <f t="shared" si="1"/>
        <v>0.6551724138</v>
      </c>
      <c r="H153" s="84">
        <f t="shared" si="2"/>
        <v>0.6638503564</v>
      </c>
      <c r="I153" s="8">
        <f t="shared" si="3"/>
        <v>0.4501510574</v>
      </c>
      <c r="J153" s="83">
        <f t="shared" si="4"/>
        <v>0.7129909366</v>
      </c>
      <c r="K153" s="2">
        <f t="shared" si="5"/>
        <v>-0.05787711243</v>
      </c>
      <c r="L153" s="2">
        <f t="shared" si="6"/>
        <v>-0.2587244635</v>
      </c>
      <c r="M153" s="2">
        <f t="shared" si="7"/>
        <v>0.2542482706</v>
      </c>
      <c r="N153" s="2">
        <f t="shared" si="8"/>
        <v>1.276555525</v>
      </c>
      <c r="O153" s="2">
        <f t="shared" si="9"/>
        <v>0.1219758408</v>
      </c>
      <c r="P153" s="2">
        <f t="shared" si="10"/>
        <v>-0.4128587212</v>
      </c>
      <c r="Q153" s="2">
        <f t="shared" si="11"/>
        <v>-0.3167957666</v>
      </c>
      <c r="R153" s="2">
        <f t="shared" si="12"/>
        <v>0.05732678368</v>
      </c>
      <c r="S153" s="1">
        <f t="shared" si="13"/>
        <v>114</v>
      </c>
      <c r="T153" s="1">
        <f t="shared" si="14"/>
        <v>115</v>
      </c>
      <c r="U153" s="2"/>
      <c r="V153" s="2"/>
      <c r="W153" s="19"/>
    </row>
    <row r="154">
      <c r="A154" s="1" t="s">
        <v>166</v>
      </c>
      <c r="B154" s="15" t="s">
        <v>167</v>
      </c>
      <c r="C154" s="12">
        <v>274.0</v>
      </c>
      <c r="D154" s="13">
        <v>252.0</v>
      </c>
      <c r="E154" s="5">
        <v>188.0</v>
      </c>
      <c r="F154" s="6">
        <v>225.0</v>
      </c>
      <c r="G154" s="8">
        <f t="shared" si="1"/>
        <v>0.5490981964</v>
      </c>
      <c r="H154" s="84">
        <f t="shared" si="2"/>
        <v>0.5501275807</v>
      </c>
      <c r="I154" s="8">
        <f t="shared" si="3"/>
        <v>0.4920127796</v>
      </c>
      <c r="J154" s="83">
        <f t="shared" si="4"/>
        <v>0.560170394</v>
      </c>
      <c r="K154" s="2">
        <f t="shared" si="5"/>
        <v>-0.05787711243</v>
      </c>
      <c r="L154" s="2">
        <f t="shared" si="6"/>
        <v>-0.2032701641</v>
      </c>
      <c r="M154" s="2">
        <f t="shared" si="7"/>
        <v>0.1569387875</v>
      </c>
      <c r="N154" s="2">
        <f t="shared" si="8"/>
        <v>1.096210509</v>
      </c>
      <c r="O154" s="2">
        <f t="shared" si="9"/>
        <v>0.0591537455</v>
      </c>
      <c r="P154" s="2">
        <f t="shared" si="10"/>
        <v>-0.2785427488</v>
      </c>
      <c r="Q154" s="2">
        <f t="shared" si="11"/>
        <v>-0.2973388993</v>
      </c>
      <c r="R154" s="2">
        <f t="shared" si="12"/>
        <v>0.07485346388</v>
      </c>
      <c r="S154" s="1">
        <f t="shared" si="13"/>
        <v>274</v>
      </c>
      <c r="T154" s="1">
        <f t="shared" si="14"/>
        <v>274</v>
      </c>
      <c r="U154" s="2"/>
      <c r="V154" s="2"/>
      <c r="W154" s="19"/>
    </row>
    <row r="155">
      <c r="A155" s="1" t="s">
        <v>166</v>
      </c>
      <c r="B155" s="15" t="s">
        <v>168</v>
      </c>
      <c r="C155" s="12">
        <v>108.0</v>
      </c>
      <c r="D155" s="13">
        <v>131.0</v>
      </c>
      <c r="E155" s="5">
        <v>89.0</v>
      </c>
      <c r="F155" s="6">
        <v>133.0</v>
      </c>
      <c r="G155" s="8">
        <f t="shared" si="1"/>
        <v>0.4481327801</v>
      </c>
      <c r="H155" s="84">
        <f t="shared" si="2"/>
        <v>0.4507177788</v>
      </c>
      <c r="I155" s="8">
        <f t="shared" si="3"/>
        <v>0.4273318872</v>
      </c>
      <c r="J155" s="83">
        <f t="shared" si="4"/>
        <v>0.5184381779</v>
      </c>
      <c r="K155" s="2">
        <f t="shared" si="5"/>
        <v>-0.05787711243</v>
      </c>
      <c r="L155" s="2">
        <f t="shared" si="6"/>
        <v>-0.1881267104</v>
      </c>
      <c r="M155" s="2">
        <f t="shared" si="7"/>
        <v>0.1344262056</v>
      </c>
      <c r="N155" s="2">
        <f t="shared" si="8"/>
        <v>0.8811699985</v>
      </c>
      <c r="O155" s="2">
        <f t="shared" si="9"/>
        <v>0.04689350767</v>
      </c>
      <c r="P155" s="2">
        <f t="shared" si="10"/>
        <v>-0.2072213133</v>
      </c>
      <c r="Q155" s="2">
        <f t="shared" si="11"/>
        <v>-0.2075899805</v>
      </c>
      <c r="R155" s="2">
        <f t="shared" si="12"/>
        <v>0.04904318365</v>
      </c>
      <c r="S155" s="1">
        <f t="shared" si="13"/>
        <v>108</v>
      </c>
      <c r="T155" s="1">
        <f t="shared" si="14"/>
        <v>108</v>
      </c>
      <c r="U155" s="2"/>
      <c r="V155" s="2"/>
      <c r="W155" s="19"/>
    </row>
    <row r="156">
      <c r="A156" s="1" t="s">
        <v>166</v>
      </c>
      <c r="B156" s="15" t="s">
        <v>169</v>
      </c>
      <c r="C156" s="12">
        <v>67.0</v>
      </c>
      <c r="D156" s="13">
        <v>46.0</v>
      </c>
      <c r="E156" s="5">
        <v>130.0</v>
      </c>
      <c r="F156" s="6">
        <v>164.0</v>
      </c>
      <c r="G156" s="8">
        <f t="shared" si="1"/>
        <v>0.29004329</v>
      </c>
      <c r="H156" s="84">
        <f t="shared" si="2"/>
        <v>0.2829613667</v>
      </c>
      <c r="I156" s="8">
        <f t="shared" si="3"/>
        <v>0.484029484</v>
      </c>
      <c r="J156" s="83">
        <f t="shared" si="4"/>
        <v>0.2776412776</v>
      </c>
      <c r="K156" s="2">
        <f t="shared" si="5"/>
        <v>-0.05787711243</v>
      </c>
      <c r="L156" s="2">
        <f t="shared" si="6"/>
        <v>-0.1007482521</v>
      </c>
      <c r="M156" s="2">
        <f t="shared" si="7"/>
        <v>0.03855298928</v>
      </c>
      <c r="N156" s="2">
        <f t="shared" si="8"/>
        <v>0.5345068521</v>
      </c>
      <c r="O156" s="2">
        <f t="shared" si="9"/>
        <v>0.007202344584</v>
      </c>
      <c r="P156" s="2">
        <f t="shared" si="10"/>
        <v>-0.06731549682</v>
      </c>
      <c r="Q156" s="2">
        <f t="shared" si="11"/>
        <v>-0.1426285539</v>
      </c>
      <c r="R156" s="2">
        <f t="shared" si="12"/>
        <v>0.071268596</v>
      </c>
      <c r="S156" s="1">
        <f t="shared" si="13"/>
        <v>67</v>
      </c>
      <c r="T156" s="1">
        <f t="shared" si="14"/>
        <v>66</v>
      </c>
      <c r="U156" s="2"/>
      <c r="V156" s="2"/>
      <c r="W156" s="19"/>
    </row>
    <row r="157">
      <c r="A157" s="1" t="s">
        <v>166</v>
      </c>
      <c r="B157" s="15" t="s">
        <v>170</v>
      </c>
      <c r="C157" s="12">
        <v>33.0</v>
      </c>
      <c r="D157" s="13">
        <v>38.0</v>
      </c>
      <c r="E157" s="5">
        <v>49.0</v>
      </c>
      <c r="F157" s="6">
        <v>95.0</v>
      </c>
      <c r="G157" s="8">
        <f t="shared" si="1"/>
        <v>0.2578125</v>
      </c>
      <c r="H157" s="84">
        <f t="shared" si="2"/>
        <v>0.2443976537</v>
      </c>
      <c r="I157" s="8">
        <f t="shared" si="3"/>
        <v>0.3813953488</v>
      </c>
      <c r="J157" s="83">
        <f t="shared" si="4"/>
        <v>0.3302325581</v>
      </c>
      <c r="K157" s="2">
        <f t="shared" si="5"/>
        <v>-0.05787711243</v>
      </c>
      <c r="L157" s="2">
        <f t="shared" si="6"/>
        <v>-0.1198321564</v>
      </c>
      <c r="M157" s="2">
        <f t="shared" si="7"/>
        <v>0.05454183769</v>
      </c>
      <c r="N157" s="2">
        <f t="shared" si="8"/>
        <v>0.5009480693</v>
      </c>
      <c r="O157" s="2">
        <f t="shared" si="9"/>
        <v>0.01211940948</v>
      </c>
      <c r="P157" s="2">
        <f t="shared" si="10"/>
        <v>-0.07503957057</v>
      </c>
      <c r="Q157" s="2">
        <f t="shared" si="11"/>
        <v>-0.1053293695</v>
      </c>
      <c r="R157" s="2">
        <f t="shared" si="12"/>
        <v>0.03486654624</v>
      </c>
      <c r="S157" s="1">
        <f t="shared" si="13"/>
        <v>33</v>
      </c>
      <c r="T157" s="1">
        <f t="shared" si="14"/>
        <v>32</v>
      </c>
      <c r="U157" s="2"/>
      <c r="V157" s="2"/>
      <c r="W157" s="19"/>
    </row>
    <row r="158">
      <c r="A158" s="1" t="s">
        <v>166</v>
      </c>
      <c r="B158" s="15" t="s">
        <v>171</v>
      </c>
      <c r="C158" s="12">
        <v>94.0</v>
      </c>
      <c r="D158" s="13">
        <v>114.0</v>
      </c>
      <c r="E158" s="5">
        <v>187.0</v>
      </c>
      <c r="F158" s="6">
        <v>281.0</v>
      </c>
      <c r="G158" s="8">
        <f t="shared" si="1"/>
        <v>0.2506666667</v>
      </c>
      <c r="H158" s="84">
        <f t="shared" si="2"/>
        <v>0.2538985295</v>
      </c>
      <c r="I158" s="8">
        <f t="shared" si="3"/>
        <v>0.4156804734</v>
      </c>
      <c r="J158" s="83">
        <f t="shared" si="4"/>
        <v>0.3076923077</v>
      </c>
      <c r="K158" s="2">
        <f t="shared" si="5"/>
        <v>-0.05787711243</v>
      </c>
      <c r="L158" s="2">
        <f t="shared" si="6"/>
        <v>-0.1116529302</v>
      </c>
      <c r="M158" s="2">
        <f t="shared" si="7"/>
        <v>0.04735035802</v>
      </c>
      <c r="N158" s="2">
        <f t="shared" si="8"/>
        <v>0.5087139989</v>
      </c>
      <c r="O158" s="2">
        <f t="shared" si="9"/>
        <v>0.009803286836</v>
      </c>
      <c r="P158" s="2">
        <f t="shared" si="10"/>
        <v>-0.07100158961</v>
      </c>
      <c r="Q158" s="2">
        <f t="shared" si="11"/>
        <v>-0.1165774893</v>
      </c>
      <c r="R158" s="2">
        <f t="shared" si="12"/>
        <v>0.04514000723</v>
      </c>
      <c r="S158" s="1">
        <f t="shared" si="13"/>
        <v>94</v>
      </c>
      <c r="T158" s="1">
        <f t="shared" si="14"/>
        <v>95</v>
      </c>
      <c r="U158" s="2"/>
      <c r="V158" s="2"/>
      <c r="W158" s="19"/>
    </row>
    <row r="159">
      <c r="A159" s="1" t="s">
        <v>166</v>
      </c>
      <c r="B159" s="15" t="s">
        <v>172</v>
      </c>
      <c r="C159" s="12">
        <v>102.0</v>
      </c>
      <c r="D159" s="13">
        <v>101.0</v>
      </c>
      <c r="E159" s="5">
        <v>86.0</v>
      </c>
      <c r="F159" s="6">
        <v>130.0</v>
      </c>
      <c r="G159" s="8">
        <f t="shared" si="1"/>
        <v>0.4396551724</v>
      </c>
      <c r="H159" s="84">
        <f t="shared" si="2"/>
        <v>0.4394863761</v>
      </c>
      <c r="I159" s="8">
        <f t="shared" si="3"/>
        <v>0.4486873508</v>
      </c>
      <c r="J159" s="83">
        <f t="shared" si="4"/>
        <v>0.4844868735</v>
      </c>
      <c r="K159" s="2">
        <f t="shared" si="5"/>
        <v>-0.05787711243</v>
      </c>
      <c r="L159" s="2">
        <f t="shared" si="6"/>
        <v>-0.1758067319</v>
      </c>
      <c r="M159" s="2">
        <f t="shared" si="7"/>
        <v>0.1173961945</v>
      </c>
      <c r="N159" s="2">
        <f t="shared" si="8"/>
        <v>0.8646159981</v>
      </c>
      <c r="O159" s="2">
        <f t="shared" si="9"/>
        <v>0.03827082617</v>
      </c>
      <c r="P159" s="2">
        <f t="shared" si="10"/>
        <v>-0.1900128737</v>
      </c>
      <c r="Q159" s="2">
        <f t="shared" si="11"/>
        <v>-0.213869315</v>
      </c>
      <c r="R159" s="2">
        <f t="shared" si="12"/>
        <v>0.05676939048</v>
      </c>
      <c r="S159" s="1">
        <f t="shared" si="13"/>
        <v>102</v>
      </c>
      <c r="T159" s="1">
        <f t="shared" si="14"/>
        <v>102</v>
      </c>
      <c r="U159" s="2"/>
      <c r="V159" s="2"/>
      <c r="W159" s="19"/>
    </row>
    <row r="160">
      <c r="A160" s="1" t="s">
        <v>166</v>
      </c>
      <c r="B160" s="15" t="s">
        <v>173</v>
      </c>
      <c r="C160" s="12">
        <v>93.0</v>
      </c>
      <c r="D160" s="13">
        <v>81.0</v>
      </c>
      <c r="E160" s="5">
        <v>105.0</v>
      </c>
      <c r="F160" s="6">
        <v>152.0</v>
      </c>
      <c r="G160" s="8">
        <f t="shared" si="1"/>
        <v>0.3795918367</v>
      </c>
      <c r="H160" s="84">
        <f t="shared" si="2"/>
        <v>0.3759720055</v>
      </c>
      <c r="I160" s="8">
        <f t="shared" si="3"/>
        <v>0.4593967517</v>
      </c>
      <c r="J160" s="83">
        <f t="shared" si="4"/>
        <v>0.403712297</v>
      </c>
      <c r="K160" s="2">
        <f t="shared" si="5"/>
        <v>-0.05787711243</v>
      </c>
      <c r="L160" s="2">
        <f t="shared" si="6"/>
        <v>-0.1464958979</v>
      </c>
      <c r="M160" s="2">
        <f t="shared" si="7"/>
        <v>0.08151432663</v>
      </c>
      <c r="N160" s="2">
        <f t="shared" si="8"/>
        <v>0.737661851</v>
      </c>
      <c r="O160" s="2">
        <f t="shared" si="9"/>
        <v>0.02214306461</v>
      </c>
      <c r="P160" s="2">
        <f t="shared" si="10"/>
        <v>-0.1350849749</v>
      </c>
      <c r="Q160" s="2">
        <f t="shared" si="11"/>
        <v>-0.186821403</v>
      </c>
      <c r="R160" s="2">
        <f t="shared" si="12"/>
        <v>0.06093215143</v>
      </c>
      <c r="S160" s="1">
        <f t="shared" si="13"/>
        <v>93</v>
      </c>
      <c r="T160" s="1">
        <f t="shared" si="14"/>
        <v>93</v>
      </c>
      <c r="U160" s="2"/>
      <c r="V160" s="2"/>
      <c r="W160" s="19"/>
    </row>
    <row r="161">
      <c r="A161" s="1" t="s">
        <v>166</v>
      </c>
      <c r="B161" s="15" t="s">
        <v>174</v>
      </c>
      <c r="C161" s="12">
        <v>136.0</v>
      </c>
      <c r="D161" s="13">
        <v>169.0</v>
      </c>
      <c r="E161" s="5">
        <v>109.0</v>
      </c>
      <c r="F161" s="6">
        <v>130.0</v>
      </c>
      <c r="G161" s="8">
        <f t="shared" si="1"/>
        <v>0.5112781955</v>
      </c>
      <c r="H161" s="84">
        <f t="shared" si="2"/>
        <v>0.5121461484</v>
      </c>
      <c r="I161" s="8">
        <f t="shared" si="3"/>
        <v>0.4503676471</v>
      </c>
      <c r="J161" s="83">
        <f t="shared" si="4"/>
        <v>0.5606617647</v>
      </c>
      <c r="K161" s="2">
        <f t="shared" si="5"/>
        <v>-0.05787711243</v>
      </c>
      <c r="L161" s="2">
        <f t="shared" si="6"/>
        <v>-0.2034484688</v>
      </c>
      <c r="M161" s="2">
        <f t="shared" si="7"/>
        <v>0.1572142356</v>
      </c>
      <c r="N161" s="2">
        <f t="shared" si="8"/>
        <v>1.004304827</v>
      </c>
      <c r="O161" s="2">
        <f t="shared" si="9"/>
        <v>0.05930954766</v>
      </c>
      <c r="P161" s="2">
        <f t="shared" si="10"/>
        <v>-0.2554137268</v>
      </c>
      <c r="Q161" s="2">
        <f t="shared" si="11"/>
        <v>-0.2493527257</v>
      </c>
      <c r="R161" s="2">
        <f t="shared" si="12"/>
        <v>0.05740957164</v>
      </c>
      <c r="S161" s="1">
        <f t="shared" si="13"/>
        <v>136</v>
      </c>
      <c r="T161" s="1">
        <f t="shared" si="14"/>
        <v>136</v>
      </c>
      <c r="U161" s="2"/>
      <c r="V161" s="2"/>
      <c r="W161" s="19"/>
    </row>
    <row r="162">
      <c r="A162" s="1" t="s">
        <v>166</v>
      </c>
      <c r="B162" s="15" t="s">
        <v>175</v>
      </c>
      <c r="C162" s="12">
        <v>56.0</v>
      </c>
      <c r="D162" s="13">
        <v>69.0</v>
      </c>
      <c r="E162" s="5">
        <v>95.0</v>
      </c>
      <c r="F162" s="6">
        <v>148.0</v>
      </c>
      <c r="G162" s="8">
        <f t="shared" si="1"/>
        <v>0.2745098039</v>
      </c>
      <c r="H162" s="84">
        <f t="shared" si="2"/>
        <v>0.2767183482</v>
      </c>
      <c r="I162" s="8">
        <f t="shared" si="3"/>
        <v>0.410326087</v>
      </c>
      <c r="J162" s="83">
        <f t="shared" si="4"/>
        <v>0.339673913</v>
      </c>
      <c r="K162" s="2">
        <f t="shared" si="5"/>
        <v>-0.05787711243</v>
      </c>
      <c r="L162" s="2">
        <f t="shared" si="6"/>
        <v>-0.12325816</v>
      </c>
      <c r="M162" s="2">
        <f t="shared" si="7"/>
        <v>0.05770512388</v>
      </c>
      <c r="N162" s="2">
        <f t="shared" si="8"/>
        <v>0.5543559954</v>
      </c>
      <c r="O162" s="2">
        <f t="shared" si="9"/>
        <v>0.01318889394</v>
      </c>
      <c r="P162" s="2">
        <f t="shared" si="10"/>
        <v>-0.08541392656</v>
      </c>
      <c r="Q162" s="2">
        <f t="shared" si="11"/>
        <v>-0.1254004984</v>
      </c>
      <c r="R162" s="2">
        <f t="shared" si="12"/>
        <v>0.04341803239</v>
      </c>
      <c r="S162" s="1">
        <f t="shared" si="13"/>
        <v>56</v>
      </c>
      <c r="T162" s="1">
        <f t="shared" si="14"/>
        <v>56</v>
      </c>
      <c r="U162" s="2"/>
      <c r="V162" s="2"/>
      <c r="W162" s="19"/>
    </row>
    <row r="163">
      <c r="A163" s="1" t="s">
        <v>166</v>
      </c>
      <c r="B163" s="15" t="s">
        <v>176</v>
      </c>
      <c r="C163" s="12">
        <v>60.0</v>
      </c>
      <c r="D163" s="13">
        <v>65.0</v>
      </c>
      <c r="E163" s="5">
        <v>52.0</v>
      </c>
      <c r="F163" s="6">
        <v>70.0</v>
      </c>
      <c r="G163" s="8">
        <f t="shared" si="1"/>
        <v>0.4615384615</v>
      </c>
      <c r="H163" s="84">
        <f t="shared" si="2"/>
        <v>0.463815773</v>
      </c>
      <c r="I163" s="8">
        <f t="shared" si="3"/>
        <v>0.4534412955</v>
      </c>
      <c r="J163" s="83">
        <f t="shared" si="4"/>
        <v>0.5060728745</v>
      </c>
      <c r="K163" s="2">
        <f t="shared" si="5"/>
        <v>-0.05787711243</v>
      </c>
      <c r="L163" s="2">
        <f t="shared" si="6"/>
        <v>-0.1836396878</v>
      </c>
      <c r="M163" s="2">
        <f t="shared" si="7"/>
        <v>0.1280902604</v>
      </c>
      <c r="N163" s="2">
        <f t="shared" si="8"/>
        <v>0.9127073649</v>
      </c>
      <c r="O163" s="2">
        <f t="shared" si="9"/>
        <v>0.04361752032</v>
      </c>
      <c r="P163" s="2">
        <f t="shared" si="10"/>
        <v>-0.2095184916</v>
      </c>
      <c r="Q163" s="2">
        <f t="shared" si="11"/>
        <v>-0.2281571113</v>
      </c>
      <c r="R163" s="2">
        <f t="shared" si="12"/>
        <v>0.05859303048</v>
      </c>
      <c r="S163" s="1">
        <f t="shared" si="13"/>
        <v>60</v>
      </c>
      <c r="T163" s="1">
        <f t="shared" si="14"/>
        <v>60</v>
      </c>
      <c r="U163" s="2"/>
      <c r="V163" s="2"/>
      <c r="W163" s="19"/>
    </row>
    <row r="164">
      <c r="A164" s="1" t="s">
        <v>166</v>
      </c>
      <c r="B164" s="15" t="s">
        <v>177</v>
      </c>
      <c r="C164" s="12">
        <v>157.0</v>
      </c>
      <c r="D164" s="13">
        <v>201.0</v>
      </c>
      <c r="E164" s="5">
        <v>199.0</v>
      </c>
      <c r="F164" s="6">
        <v>371.0</v>
      </c>
      <c r="G164" s="8">
        <f t="shared" si="1"/>
        <v>0.2973484848</v>
      </c>
      <c r="H164" s="84">
        <f t="shared" si="2"/>
        <v>0.2925006558</v>
      </c>
      <c r="I164" s="8">
        <f t="shared" si="3"/>
        <v>0.3836206897</v>
      </c>
      <c r="J164" s="83">
        <f t="shared" si="4"/>
        <v>0.3857758621</v>
      </c>
      <c r="K164" s="2">
        <f t="shared" si="5"/>
        <v>-0.05787711243</v>
      </c>
      <c r="L164" s="2">
        <f t="shared" si="6"/>
        <v>-0.1399872675</v>
      </c>
      <c r="M164" s="2">
        <f t="shared" si="7"/>
        <v>0.07443206876</v>
      </c>
      <c r="N164" s="2">
        <f t="shared" si="8"/>
        <v>0.5886193001</v>
      </c>
      <c r="O164" s="2">
        <f t="shared" si="9"/>
        <v>0.01932088182</v>
      </c>
      <c r="P164" s="2">
        <f t="shared" si="10"/>
        <v>-0.1030023878</v>
      </c>
      <c r="Q164" s="2">
        <f t="shared" si="11"/>
        <v>-0.1244852526</v>
      </c>
      <c r="R164" s="2">
        <f t="shared" si="12"/>
        <v>0.03548042535</v>
      </c>
      <c r="S164" s="1">
        <f t="shared" si="13"/>
        <v>157</v>
      </c>
      <c r="T164" s="1">
        <f t="shared" si="14"/>
        <v>155</v>
      </c>
      <c r="U164" s="2"/>
      <c r="V164" s="2"/>
      <c r="W164" s="19"/>
    </row>
    <row r="165">
      <c r="A165" s="1" t="s">
        <v>166</v>
      </c>
      <c r="B165" s="15" t="s">
        <v>178</v>
      </c>
      <c r="C165" s="12">
        <v>88.0</v>
      </c>
      <c r="D165" s="13">
        <v>86.0</v>
      </c>
      <c r="E165" s="5">
        <v>133.0</v>
      </c>
      <c r="F165" s="6">
        <v>215.0</v>
      </c>
      <c r="G165" s="8">
        <f t="shared" si="1"/>
        <v>0.2904290429</v>
      </c>
      <c r="H165" s="84">
        <f t="shared" si="2"/>
        <v>0.2823174605</v>
      </c>
      <c r="I165" s="8">
        <f t="shared" si="3"/>
        <v>0.4233716475</v>
      </c>
      <c r="J165" s="83">
        <f t="shared" si="4"/>
        <v>0.3333333333</v>
      </c>
      <c r="K165" s="2">
        <f t="shared" si="5"/>
        <v>-0.05787711243</v>
      </c>
      <c r="L165" s="2">
        <f t="shared" si="6"/>
        <v>-0.120957341</v>
      </c>
      <c r="M165" s="2">
        <f t="shared" si="7"/>
        <v>0.05557090629</v>
      </c>
      <c r="N165" s="2">
        <f t="shared" si="8"/>
        <v>0.5613037475</v>
      </c>
      <c r="O165" s="2">
        <f t="shared" si="9"/>
        <v>0.01246401689</v>
      </c>
      <c r="P165" s="2">
        <f t="shared" si="10"/>
        <v>-0.08487004476</v>
      </c>
      <c r="Q165" s="2">
        <f t="shared" si="11"/>
        <v>-0.1310089897</v>
      </c>
      <c r="R165" s="2">
        <f t="shared" si="12"/>
        <v>0.04769227774</v>
      </c>
      <c r="S165" s="1">
        <f t="shared" si="13"/>
        <v>88</v>
      </c>
      <c r="T165" s="1">
        <f t="shared" si="14"/>
        <v>86</v>
      </c>
      <c r="U165" s="2"/>
      <c r="V165" s="2"/>
      <c r="W165" s="19"/>
    </row>
    <row r="166">
      <c r="A166" s="1" t="s">
        <v>166</v>
      </c>
      <c r="B166" s="15" t="s">
        <v>179</v>
      </c>
      <c r="C166" s="12">
        <v>37.0</v>
      </c>
      <c r="D166" s="13">
        <v>38.0</v>
      </c>
      <c r="E166" s="5">
        <v>19.0</v>
      </c>
      <c r="F166" s="6">
        <v>20.0</v>
      </c>
      <c r="G166" s="8">
        <f t="shared" si="1"/>
        <v>0.649122807</v>
      </c>
      <c r="H166" s="84">
        <f t="shared" si="2"/>
        <v>0.6438921399</v>
      </c>
      <c r="I166" s="8">
        <f t="shared" si="3"/>
        <v>0.4912280702</v>
      </c>
      <c r="J166" s="83">
        <f t="shared" si="4"/>
        <v>0.6578947368</v>
      </c>
      <c r="K166" s="2">
        <f t="shared" si="5"/>
        <v>-0.05787711243</v>
      </c>
      <c r="L166" s="2">
        <f t="shared" si="6"/>
        <v>-0.2387315941</v>
      </c>
      <c r="M166" s="2">
        <f t="shared" si="7"/>
        <v>0.2164725401</v>
      </c>
      <c r="N166" s="2">
        <f t="shared" si="8"/>
        <v>1.285396206</v>
      </c>
      <c r="O166" s="2">
        <f t="shared" si="9"/>
        <v>0.09582769215</v>
      </c>
      <c r="P166" s="2">
        <f t="shared" si="10"/>
        <v>-0.3835934385</v>
      </c>
      <c r="Q166" s="2">
        <f t="shared" si="11"/>
        <v>-0.3480980371</v>
      </c>
      <c r="R166" s="2">
        <f t="shared" si="12"/>
        <v>0.07449588424</v>
      </c>
      <c r="S166" s="1">
        <f t="shared" si="13"/>
        <v>37</v>
      </c>
      <c r="T166" s="1">
        <f t="shared" si="14"/>
        <v>37</v>
      </c>
      <c r="U166" s="2"/>
      <c r="V166" s="2"/>
      <c r="W166" s="19"/>
    </row>
    <row r="167">
      <c r="A167" s="1" t="s">
        <v>166</v>
      </c>
      <c r="B167" s="15" t="s">
        <v>180</v>
      </c>
      <c r="C167" s="12">
        <v>104.0</v>
      </c>
      <c r="D167" s="13">
        <v>121.0</v>
      </c>
      <c r="E167" s="5">
        <v>58.0</v>
      </c>
      <c r="F167" s="6">
        <v>75.0</v>
      </c>
      <c r="G167" s="8">
        <f t="shared" si="1"/>
        <v>0.5810055866</v>
      </c>
      <c r="H167" s="84">
        <f t="shared" si="2"/>
        <v>0.5798952896</v>
      </c>
      <c r="I167" s="8">
        <f t="shared" si="3"/>
        <v>0.4525139665</v>
      </c>
      <c r="J167" s="83">
        <f t="shared" si="4"/>
        <v>0.6284916201</v>
      </c>
      <c r="K167" s="2">
        <f t="shared" si="5"/>
        <v>-0.05787711243</v>
      </c>
      <c r="L167" s="2">
        <f t="shared" si="6"/>
        <v>-0.2280620256</v>
      </c>
      <c r="M167" s="2">
        <f t="shared" si="7"/>
        <v>0.1975554304</v>
      </c>
      <c r="N167" s="2">
        <f t="shared" si="8"/>
        <v>1.131172674</v>
      </c>
      <c r="O167" s="2">
        <f t="shared" si="9"/>
        <v>0.08354496227</v>
      </c>
      <c r="P167" s="2">
        <f t="shared" si="10"/>
        <v>-0.3224824917</v>
      </c>
      <c r="Q167" s="2">
        <f t="shared" si="11"/>
        <v>-0.282190428</v>
      </c>
      <c r="R167" s="2">
        <f t="shared" si="12"/>
        <v>0.05823428078</v>
      </c>
      <c r="S167" s="1">
        <f t="shared" si="13"/>
        <v>104</v>
      </c>
      <c r="T167" s="1">
        <f t="shared" si="14"/>
        <v>104</v>
      </c>
      <c r="U167" s="2"/>
      <c r="V167" s="2"/>
      <c r="W167" s="19"/>
    </row>
    <row r="168">
      <c r="A168" s="1" t="s">
        <v>166</v>
      </c>
      <c r="B168" s="15" t="s">
        <v>181</v>
      </c>
      <c r="C168" s="12">
        <v>98.0</v>
      </c>
      <c r="D168" s="13">
        <v>121.0</v>
      </c>
      <c r="E168" s="5">
        <v>131.0</v>
      </c>
      <c r="F168" s="6">
        <v>188.0</v>
      </c>
      <c r="G168" s="8">
        <f t="shared" si="1"/>
        <v>0.3426573427</v>
      </c>
      <c r="H168" s="84">
        <f t="shared" si="2"/>
        <v>0.3486356105</v>
      </c>
      <c r="I168" s="8">
        <f t="shared" si="3"/>
        <v>0.4256505576</v>
      </c>
      <c r="J168" s="83">
        <f t="shared" si="4"/>
        <v>0.407063197</v>
      </c>
      <c r="K168" s="2">
        <f t="shared" si="5"/>
        <v>-0.05787711243</v>
      </c>
      <c r="L168" s="2">
        <f t="shared" si="6"/>
        <v>-0.1477118458</v>
      </c>
      <c r="M168" s="2">
        <f t="shared" si="7"/>
        <v>0.0828731158</v>
      </c>
      <c r="N168" s="2">
        <f t="shared" si="8"/>
        <v>0.6891479549</v>
      </c>
      <c r="O168" s="2">
        <f t="shared" si="9"/>
        <v>0.0226990306</v>
      </c>
      <c r="P168" s="2">
        <f t="shared" si="10"/>
        <v>-0.1272483193</v>
      </c>
      <c r="Q168" s="2">
        <f t="shared" si="11"/>
        <v>-0.161713793</v>
      </c>
      <c r="R168" s="2">
        <f t="shared" si="12"/>
        <v>0.04846657969</v>
      </c>
      <c r="S168" s="1">
        <f t="shared" si="13"/>
        <v>98</v>
      </c>
      <c r="T168" s="1">
        <f t="shared" si="14"/>
        <v>99</v>
      </c>
      <c r="U168" s="2"/>
      <c r="V168" s="2"/>
      <c r="W168" s="19"/>
    </row>
    <row r="169">
      <c r="A169" s="1" t="s">
        <v>166</v>
      </c>
      <c r="B169" s="15" t="s">
        <v>182</v>
      </c>
      <c r="C169" s="12">
        <v>137.0</v>
      </c>
      <c r="D169" s="13">
        <v>140.0</v>
      </c>
      <c r="E169" s="5">
        <v>112.0</v>
      </c>
      <c r="F169" s="6">
        <v>112.0</v>
      </c>
      <c r="G169" s="8">
        <f t="shared" si="1"/>
        <v>0.5502008032</v>
      </c>
      <c r="H169" s="84">
        <f t="shared" si="2"/>
        <v>0.5477962762</v>
      </c>
      <c r="I169" s="8">
        <f t="shared" si="3"/>
        <v>0.497005988</v>
      </c>
      <c r="J169" s="83">
        <f t="shared" si="4"/>
        <v>0.5528942116</v>
      </c>
      <c r="K169" s="2">
        <f t="shared" si="5"/>
        <v>-0.05787711243</v>
      </c>
      <c r="L169" s="2">
        <f t="shared" si="6"/>
        <v>-0.2006298411</v>
      </c>
      <c r="M169" s="2">
        <f t="shared" si="7"/>
        <v>0.152888238</v>
      </c>
      <c r="N169" s="2">
        <f t="shared" si="8"/>
        <v>1.092952003</v>
      </c>
      <c r="O169" s="2">
        <f t="shared" si="9"/>
        <v>0.0568784722</v>
      </c>
      <c r="P169" s="2">
        <f t="shared" si="10"/>
        <v>-0.2741074741</v>
      </c>
      <c r="Q169" s="2">
        <f t="shared" si="11"/>
        <v>-0.2994636383</v>
      </c>
      <c r="R169" s="2">
        <f t="shared" si="12"/>
        <v>0.077155629</v>
      </c>
      <c r="S169" s="1">
        <f t="shared" si="13"/>
        <v>137</v>
      </c>
      <c r="T169" s="1">
        <f t="shared" si="14"/>
        <v>137</v>
      </c>
      <c r="U169" s="2"/>
      <c r="V169" s="2"/>
      <c r="W169" s="19"/>
    </row>
    <row r="170">
      <c r="A170" s="1" t="s">
        <v>166</v>
      </c>
      <c r="B170" s="15" t="s">
        <v>183</v>
      </c>
      <c r="C170" s="12">
        <v>58.0</v>
      </c>
      <c r="D170" s="13">
        <v>64.0</v>
      </c>
      <c r="E170" s="5">
        <v>47.0</v>
      </c>
      <c r="F170" s="6">
        <v>44.0</v>
      </c>
      <c r="G170" s="8">
        <f t="shared" si="1"/>
        <v>0.568627451</v>
      </c>
      <c r="H170" s="84">
        <f t="shared" si="2"/>
        <v>0.5629308097</v>
      </c>
      <c r="I170" s="8">
        <f t="shared" si="3"/>
        <v>0.4929577465</v>
      </c>
      <c r="J170" s="83">
        <f t="shared" si="4"/>
        <v>0.5727699531</v>
      </c>
      <c r="K170" s="2">
        <f t="shared" si="5"/>
        <v>-0.05787711243</v>
      </c>
      <c r="L170" s="2">
        <f t="shared" si="6"/>
        <v>-0.2078421916</v>
      </c>
      <c r="M170" s="2">
        <f t="shared" si="7"/>
        <v>0.164078034</v>
      </c>
      <c r="N170" s="2">
        <f t="shared" si="8"/>
        <v>1.123019633</v>
      </c>
      <c r="O170" s="2">
        <f t="shared" si="9"/>
        <v>0.06323572098</v>
      </c>
      <c r="P170" s="2">
        <f t="shared" si="10"/>
        <v>-0.2917731473</v>
      </c>
      <c r="Q170" s="2">
        <f t="shared" si="11"/>
        <v>-0.3051957134</v>
      </c>
      <c r="R170" s="2">
        <f t="shared" si="12"/>
        <v>0.07528558672</v>
      </c>
      <c r="S170" s="1">
        <f t="shared" si="13"/>
        <v>58</v>
      </c>
      <c r="T170" s="1">
        <f t="shared" si="14"/>
        <v>58</v>
      </c>
      <c r="U170" s="2"/>
      <c r="V170" s="2"/>
      <c r="W170" s="19"/>
    </row>
    <row r="171">
      <c r="A171" s="1" t="s">
        <v>166</v>
      </c>
      <c r="B171" s="15" t="s">
        <v>184</v>
      </c>
      <c r="C171" s="12">
        <v>151.0</v>
      </c>
      <c r="D171" s="13">
        <v>185.0</v>
      </c>
      <c r="E171" s="5">
        <v>177.0</v>
      </c>
      <c r="F171" s="6">
        <v>285.0</v>
      </c>
      <c r="G171" s="8">
        <f t="shared" si="1"/>
        <v>0.3463302752</v>
      </c>
      <c r="H171" s="84">
        <f t="shared" si="2"/>
        <v>0.3476629455</v>
      </c>
      <c r="I171" s="8">
        <f t="shared" si="3"/>
        <v>0.4110275689</v>
      </c>
      <c r="J171" s="83">
        <f t="shared" si="4"/>
        <v>0.4210526316</v>
      </c>
      <c r="K171" s="2">
        <f t="shared" si="5"/>
        <v>-0.05787711243</v>
      </c>
      <c r="L171" s="2">
        <f t="shared" si="6"/>
        <v>-0.1527882202</v>
      </c>
      <c r="M171" s="2">
        <f t="shared" si="7"/>
        <v>0.08866715242</v>
      </c>
      <c r="N171" s="2">
        <f t="shared" si="8"/>
        <v>0.6883427844</v>
      </c>
      <c r="O171" s="2">
        <f t="shared" si="9"/>
        <v>0.02512065453</v>
      </c>
      <c r="P171" s="2">
        <f t="shared" si="10"/>
        <v>-0.1314676483</v>
      </c>
      <c r="Q171" s="2">
        <f t="shared" si="11"/>
        <v>-0.1559757569</v>
      </c>
      <c r="R171" s="2">
        <f t="shared" si="12"/>
        <v>0.04364109204</v>
      </c>
      <c r="S171" s="1">
        <f t="shared" si="13"/>
        <v>151</v>
      </c>
      <c r="T171" s="1">
        <f t="shared" si="14"/>
        <v>151</v>
      </c>
      <c r="U171" s="2"/>
      <c r="V171" s="2"/>
      <c r="W171" s="19"/>
    </row>
    <row r="172">
      <c r="A172" s="1" t="s">
        <v>166</v>
      </c>
      <c r="B172" s="15" t="s">
        <v>185</v>
      </c>
      <c r="C172" s="12">
        <v>82.0</v>
      </c>
      <c r="D172" s="13">
        <v>92.0</v>
      </c>
      <c r="E172" s="5">
        <v>42.0</v>
      </c>
      <c r="F172" s="6">
        <v>43.0</v>
      </c>
      <c r="G172" s="8">
        <f t="shared" si="1"/>
        <v>0.656</v>
      </c>
      <c r="H172" s="84">
        <f t="shared" si="2"/>
        <v>0.6468646922</v>
      </c>
      <c r="I172" s="8">
        <f t="shared" si="3"/>
        <v>0.4787644788</v>
      </c>
      <c r="J172" s="83">
        <f t="shared" si="4"/>
        <v>0.6718146718</v>
      </c>
      <c r="K172" s="2">
        <f t="shared" si="5"/>
        <v>-0.05787711243</v>
      </c>
      <c r="L172" s="2">
        <f t="shared" si="6"/>
        <v>-0.243782749</v>
      </c>
      <c r="M172" s="2">
        <f t="shared" si="7"/>
        <v>0.2257298315</v>
      </c>
      <c r="N172" s="2">
        <f t="shared" si="8"/>
        <v>1.279289487</v>
      </c>
      <c r="O172" s="2">
        <f t="shared" si="9"/>
        <v>0.102039952</v>
      </c>
      <c r="P172" s="2">
        <f t="shared" si="10"/>
        <v>-0.3898486723</v>
      </c>
      <c r="Q172" s="2">
        <f t="shared" si="11"/>
        <v>-0.3376541853</v>
      </c>
      <c r="R172" s="2">
        <f t="shared" si="12"/>
        <v>0.06896814032</v>
      </c>
      <c r="S172" s="1">
        <f t="shared" si="13"/>
        <v>82</v>
      </c>
      <c r="T172" s="1">
        <f t="shared" si="14"/>
        <v>81</v>
      </c>
      <c r="U172" s="2"/>
      <c r="V172" s="2"/>
      <c r="W172" s="19"/>
    </row>
    <row r="173">
      <c r="A173" s="1" t="s">
        <v>166</v>
      </c>
      <c r="B173" s="15" t="s">
        <v>186</v>
      </c>
      <c r="C173" s="12">
        <v>50.0</v>
      </c>
      <c r="D173" s="13">
        <v>62.0</v>
      </c>
      <c r="E173" s="5">
        <v>23.0</v>
      </c>
      <c r="F173" s="6">
        <v>21.0</v>
      </c>
      <c r="G173" s="8">
        <f t="shared" si="1"/>
        <v>0.7042253521</v>
      </c>
      <c r="H173" s="84">
        <f t="shared" si="2"/>
        <v>0.6846937389</v>
      </c>
      <c r="I173" s="8">
        <f t="shared" si="3"/>
        <v>0.4679487179</v>
      </c>
      <c r="J173" s="83">
        <f t="shared" si="4"/>
        <v>0.7179487179</v>
      </c>
      <c r="K173" s="2">
        <f t="shared" si="5"/>
        <v>-0.05787711243</v>
      </c>
      <c r="L173" s="2">
        <f t="shared" si="6"/>
        <v>-0.2605235037</v>
      </c>
      <c r="M173" s="2">
        <f t="shared" si="7"/>
        <v>0.2577963937</v>
      </c>
      <c r="N173" s="2">
        <f t="shared" si="8"/>
        <v>1.336254288</v>
      </c>
      <c r="O173" s="2">
        <f t="shared" si="9"/>
        <v>0.1245380513</v>
      </c>
      <c r="P173" s="2">
        <f t="shared" si="10"/>
        <v>-0.435171335</v>
      </c>
      <c r="Q173" s="2">
        <f t="shared" si="11"/>
        <v>-0.344721808</v>
      </c>
      <c r="R173" s="2">
        <f t="shared" si="12"/>
        <v>0.06439876484</v>
      </c>
      <c r="S173" s="1">
        <f t="shared" si="13"/>
        <v>50</v>
      </c>
      <c r="T173" s="1">
        <f t="shared" si="14"/>
        <v>49</v>
      </c>
      <c r="U173" s="2"/>
      <c r="V173" s="2"/>
      <c r="W173" s="19"/>
    </row>
    <row r="174">
      <c r="A174" s="1" t="s">
        <v>166</v>
      </c>
      <c r="B174" s="15" t="s">
        <v>187</v>
      </c>
      <c r="C174" s="12">
        <v>101.0</v>
      </c>
      <c r="D174" s="13">
        <v>102.0</v>
      </c>
      <c r="E174" s="5">
        <v>89.0</v>
      </c>
      <c r="F174" s="6">
        <v>111.0</v>
      </c>
      <c r="G174" s="8">
        <f t="shared" si="1"/>
        <v>0.4764150943</v>
      </c>
      <c r="H174" s="84">
        <f t="shared" si="2"/>
        <v>0.478353244</v>
      </c>
      <c r="I174" s="8">
        <f t="shared" si="3"/>
        <v>0.4714640199</v>
      </c>
      <c r="J174" s="83">
        <f t="shared" si="4"/>
        <v>0.5037220844</v>
      </c>
      <c r="K174" s="2">
        <f t="shared" si="5"/>
        <v>-0.05787711243</v>
      </c>
      <c r="L174" s="2">
        <f t="shared" si="6"/>
        <v>-0.1827866518</v>
      </c>
      <c r="M174" s="2">
        <f t="shared" si="7"/>
        <v>0.1269030244</v>
      </c>
      <c r="N174" s="2">
        <f t="shared" si="8"/>
        <v>0.9445761428</v>
      </c>
      <c r="O174" s="2">
        <f t="shared" si="9"/>
        <v>0.04301250817</v>
      </c>
      <c r="P174" s="2">
        <f t="shared" si="10"/>
        <v>-0.2158269673</v>
      </c>
      <c r="Q174" s="2">
        <f t="shared" si="11"/>
        <v>-0.2455087145</v>
      </c>
      <c r="R174" s="2">
        <f t="shared" si="12"/>
        <v>0.06586101461</v>
      </c>
      <c r="S174" s="1">
        <f t="shared" si="13"/>
        <v>101</v>
      </c>
      <c r="T174" s="1">
        <f t="shared" si="14"/>
        <v>101</v>
      </c>
      <c r="U174" s="2"/>
      <c r="V174" s="2"/>
      <c r="W174" s="19"/>
    </row>
    <row r="175">
      <c r="A175" s="1" t="s">
        <v>166</v>
      </c>
      <c r="B175" s="15" t="s">
        <v>188</v>
      </c>
      <c r="C175" s="12">
        <v>102.0</v>
      </c>
      <c r="D175" s="13">
        <v>107.0</v>
      </c>
      <c r="E175" s="5">
        <v>77.0</v>
      </c>
      <c r="F175" s="6">
        <v>133.0</v>
      </c>
      <c r="G175" s="8">
        <f t="shared" si="1"/>
        <v>0.4340425532</v>
      </c>
      <c r="H175" s="84">
        <f t="shared" si="2"/>
        <v>0.4324986469</v>
      </c>
      <c r="I175" s="8">
        <f t="shared" si="3"/>
        <v>0.4272076372</v>
      </c>
      <c r="J175" s="83">
        <f t="shared" si="4"/>
        <v>0.4988066826</v>
      </c>
      <c r="K175" s="2">
        <f t="shared" si="5"/>
        <v>-0.05787711243</v>
      </c>
      <c r="L175" s="2">
        <f t="shared" si="6"/>
        <v>-0.18100299</v>
      </c>
      <c r="M175" s="2">
        <f t="shared" si="7"/>
        <v>0.1244384278</v>
      </c>
      <c r="N175" s="2">
        <f t="shared" si="8"/>
        <v>0.8475565744</v>
      </c>
      <c r="O175" s="2">
        <f t="shared" si="9"/>
        <v>0.04176558629</v>
      </c>
      <c r="P175" s="2">
        <f t="shared" si="10"/>
        <v>-0.1917691328</v>
      </c>
      <c r="Q175" s="2">
        <f t="shared" si="11"/>
        <v>-0.1996131234</v>
      </c>
      <c r="R175" s="2">
        <f t="shared" si="12"/>
        <v>0.04900041706</v>
      </c>
      <c r="S175" s="1">
        <f t="shared" si="13"/>
        <v>102</v>
      </c>
      <c r="T175" s="1">
        <f t="shared" si="14"/>
        <v>102</v>
      </c>
      <c r="U175" s="2"/>
      <c r="V175" s="2"/>
      <c r="W175" s="19"/>
    </row>
    <row r="176">
      <c r="A176" s="1" t="s">
        <v>166</v>
      </c>
      <c r="B176" s="15" t="s">
        <v>189</v>
      </c>
      <c r="C176" s="12">
        <v>87.0</v>
      </c>
      <c r="D176" s="13">
        <v>100.0</v>
      </c>
      <c r="E176" s="5">
        <v>83.0</v>
      </c>
      <c r="F176" s="6">
        <v>104.0</v>
      </c>
      <c r="G176" s="8">
        <f t="shared" si="1"/>
        <v>0.4554973822</v>
      </c>
      <c r="H176" s="84">
        <f t="shared" si="2"/>
        <v>0.4592236655</v>
      </c>
      <c r="I176" s="8">
        <f t="shared" si="3"/>
        <v>0.4545454545</v>
      </c>
      <c r="J176" s="83">
        <f t="shared" si="4"/>
        <v>0.5</v>
      </c>
      <c r="K176" s="2">
        <f t="shared" si="5"/>
        <v>-0.05787711243</v>
      </c>
      <c r="L176" s="2">
        <f t="shared" si="6"/>
        <v>-0.1814360115</v>
      </c>
      <c r="M176" s="2">
        <f t="shared" si="7"/>
        <v>0.1250345392</v>
      </c>
      <c r="N176" s="2">
        <f t="shared" si="8"/>
        <v>0.9039507082</v>
      </c>
      <c r="O176" s="2">
        <f t="shared" si="9"/>
        <v>0.04206605699</v>
      </c>
      <c r="P176" s="2">
        <f t="shared" si="10"/>
        <v>-0.2050182385</v>
      </c>
      <c r="Q176" s="2">
        <f t="shared" si="11"/>
        <v>-0.2265183835</v>
      </c>
      <c r="R176" s="2">
        <f t="shared" si="12"/>
        <v>0.05902210712</v>
      </c>
      <c r="S176" s="1">
        <f t="shared" si="13"/>
        <v>87</v>
      </c>
      <c r="T176" s="1">
        <f t="shared" si="14"/>
        <v>87</v>
      </c>
      <c r="U176" s="2"/>
      <c r="V176" s="2"/>
      <c r="W176" s="19"/>
    </row>
    <row r="177">
      <c r="A177" s="1" t="s">
        <v>166</v>
      </c>
      <c r="B177" s="15" t="s">
        <v>190</v>
      </c>
      <c r="C177" s="12">
        <v>66.0</v>
      </c>
      <c r="D177" s="13">
        <v>77.0</v>
      </c>
      <c r="E177" s="5">
        <v>53.0</v>
      </c>
      <c r="F177" s="6">
        <v>75.0</v>
      </c>
      <c r="G177" s="8">
        <f t="shared" si="1"/>
        <v>0.4680851064</v>
      </c>
      <c r="H177" s="84">
        <f t="shared" si="2"/>
        <v>0.4704688122</v>
      </c>
      <c r="I177" s="8">
        <f t="shared" si="3"/>
        <v>0.4391143911</v>
      </c>
      <c r="J177" s="83">
        <f t="shared" si="4"/>
        <v>0.5276752768</v>
      </c>
      <c r="K177" s="2">
        <f t="shared" si="5"/>
        <v>-0.05787711243</v>
      </c>
      <c r="L177" s="2">
        <f t="shared" si="6"/>
        <v>-0.1914785952</v>
      </c>
      <c r="M177" s="2">
        <f t="shared" si="7"/>
        <v>0.1392590673</v>
      </c>
      <c r="N177" s="2">
        <f t="shared" si="8"/>
        <v>0.9215986776</v>
      </c>
      <c r="O177" s="2">
        <f t="shared" si="9"/>
        <v>0.04944496031</v>
      </c>
      <c r="P177" s="2">
        <f t="shared" si="10"/>
        <v>-0.2205902606</v>
      </c>
      <c r="Q177" s="2">
        <f t="shared" si="11"/>
        <v>-0.2231006824</v>
      </c>
      <c r="R177" s="2">
        <f t="shared" si="12"/>
        <v>0.0532127574</v>
      </c>
      <c r="S177" s="1">
        <f t="shared" si="13"/>
        <v>66</v>
      </c>
      <c r="T177" s="1">
        <f t="shared" si="14"/>
        <v>66</v>
      </c>
      <c r="U177" s="2"/>
      <c r="V177" s="2"/>
      <c r="W177" s="19"/>
    </row>
    <row r="178">
      <c r="A178" s="1" t="s">
        <v>166</v>
      </c>
      <c r="B178" s="15" t="s">
        <v>191</v>
      </c>
      <c r="C178" s="12">
        <v>123.0</v>
      </c>
      <c r="D178" s="13">
        <v>168.0</v>
      </c>
      <c r="E178" s="5">
        <v>151.0</v>
      </c>
      <c r="F178" s="6">
        <v>230.0</v>
      </c>
      <c r="G178" s="8">
        <f t="shared" si="1"/>
        <v>0.3484419263</v>
      </c>
      <c r="H178" s="84">
        <f t="shared" si="2"/>
        <v>0.3551664208</v>
      </c>
      <c r="I178" s="8">
        <f t="shared" si="3"/>
        <v>0.4077380952</v>
      </c>
      <c r="J178" s="83">
        <f t="shared" si="4"/>
        <v>0.4330357143</v>
      </c>
      <c r="K178" s="2">
        <f t="shared" si="5"/>
        <v>-0.05787711243</v>
      </c>
      <c r="L178" s="2">
        <f t="shared" si="6"/>
        <v>-0.1571365457</v>
      </c>
      <c r="M178" s="2">
        <f t="shared" si="7"/>
        <v>0.09378587204</v>
      </c>
      <c r="N178" s="2">
        <f t="shared" si="8"/>
        <v>0.7022672756</v>
      </c>
      <c r="O178" s="2">
        <f t="shared" si="9"/>
        <v>0.02732706191</v>
      </c>
      <c r="P178" s="2">
        <f t="shared" si="10"/>
        <v>-0.1379443419</v>
      </c>
      <c r="Q178" s="2">
        <f t="shared" si="11"/>
        <v>-0.1578574585</v>
      </c>
      <c r="R178" s="2">
        <f t="shared" si="12"/>
        <v>0.04260166979</v>
      </c>
      <c r="S178" s="1">
        <f t="shared" si="13"/>
        <v>123</v>
      </c>
      <c r="T178" s="1">
        <f t="shared" si="14"/>
        <v>125</v>
      </c>
      <c r="U178" s="2"/>
      <c r="V178" s="2"/>
      <c r="W178" s="19"/>
    </row>
    <row r="179">
      <c r="A179" s="1" t="s">
        <v>166</v>
      </c>
      <c r="B179" s="15" t="s">
        <v>192</v>
      </c>
      <c r="C179" s="12">
        <v>45.0</v>
      </c>
      <c r="D179" s="13">
        <v>53.0</v>
      </c>
      <c r="E179" s="5">
        <v>78.0</v>
      </c>
      <c r="F179" s="6">
        <v>97.0</v>
      </c>
      <c r="G179" s="8">
        <f t="shared" si="1"/>
        <v>0.3169014085</v>
      </c>
      <c r="H179" s="84">
        <f t="shared" si="2"/>
        <v>0.3281120112</v>
      </c>
      <c r="I179" s="8">
        <f t="shared" si="3"/>
        <v>0.4505494505</v>
      </c>
      <c r="J179" s="83">
        <f t="shared" si="4"/>
        <v>0.358974359</v>
      </c>
      <c r="K179" s="2">
        <f t="shared" si="5"/>
        <v>-0.05787711243</v>
      </c>
      <c r="L179" s="2">
        <f t="shared" si="6"/>
        <v>-0.1302617518</v>
      </c>
      <c r="M179" s="2">
        <f t="shared" si="7"/>
        <v>0.06444909842</v>
      </c>
      <c r="N179" s="2">
        <f t="shared" si="8"/>
        <v>0.6432848432</v>
      </c>
      <c r="O179" s="2">
        <f t="shared" si="9"/>
        <v>0.01556725641</v>
      </c>
      <c r="P179" s="2">
        <f t="shared" si="10"/>
        <v>-0.104747699</v>
      </c>
      <c r="Q179" s="2">
        <f t="shared" si="11"/>
        <v>-0.1597817482</v>
      </c>
      <c r="R179" s="2">
        <f t="shared" si="12"/>
        <v>0.05747912465</v>
      </c>
      <c r="S179" s="1">
        <f t="shared" si="13"/>
        <v>45</v>
      </c>
      <c r="T179" s="1">
        <f t="shared" si="14"/>
        <v>46</v>
      </c>
      <c r="U179" s="2"/>
      <c r="V179" s="2"/>
      <c r="W179" s="19"/>
    </row>
    <row r="180">
      <c r="A180" s="1" t="s">
        <v>166</v>
      </c>
      <c r="B180" s="15" t="s">
        <v>193</v>
      </c>
      <c r="C180" s="12">
        <v>52.0</v>
      </c>
      <c r="D180" s="13">
        <v>68.0</v>
      </c>
      <c r="E180" s="5">
        <v>125.0</v>
      </c>
      <c r="F180" s="6">
        <v>164.0</v>
      </c>
      <c r="G180" s="8">
        <f t="shared" si="1"/>
        <v>0.2407407407</v>
      </c>
      <c r="H180" s="84">
        <f t="shared" si="2"/>
        <v>0.2554655606</v>
      </c>
      <c r="I180" s="8">
        <f t="shared" si="3"/>
        <v>0.4327628362</v>
      </c>
      <c r="J180" s="83">
        <f t="shared" si="4"/>
        <v>0.293398533</v>
      </c>
      <c r="K180" s="2">
        <f t="shared" si="5"/>
        <v>-0.05787711243</v>
      </c>
      <c r="L180" s="2">
        <f t="shared" si="6"/>
        <v>-0.1064661192</v>
      </c>
      <c r="M180" s="2">
        <f t="shared" si="7"/>
        <v>0.04305324248</v>
      </c>
      <c r="N180" s="2">
        <f t="shared" si="8"/>
        <v>0.5050162145</v>
      </c>
      <c r="O180" s="2">
        <f t="shared" si="9"/>
        <v>0.008499543618</v>
      </c>
      <c r="P180" s="2">
        <f t="shared" si="10"/>
        <v>-0.06721110018</v>
      </c>
      <c r="Q180" s="2">
        <f t="shared" si="11"/>
        <v>-0.120486022</v>
      </c>
      <c r="R180" s="2">
        <f t="shared" si="12"/>
        <v>0.05093691373</v>
      </c>
      <c r="S180" s="1">
        <f t="shared" si="13"/>
        <v>52</v>
      </c>
      <c r="T180" s="1">
        <f t="shared" si="14"/>
        <v>55</v>
      </c>
      <c r="U180" s="2"/>
      <c r="V180" s="2"/>
      <c r="W180" s="19"/>
    </row>
    <row r="181">
      <c r="A181" s="1" t="s">
        <v>166</v>
      </c>
      <c r="B181" s="15" t="s">
        <v>194</v>
      </c>
      <c r="C181" s="12">
        <v>21.0</v>
      </c>
      <c r="D181" s="13">
        <v>33.0</v>
      </c>
      <c r="E181" s="5">
        <v>32.0</v>
      </c>
      <c r="F181" s="6">
        <v>56.0</v>
      </c>
      <c r="G181" s="8">
        <f t="shared" si="1"/>
        <v>0.2727272727</v>
      </c>
      <c r="H181" s="84">
        <f t="shared" si="2"/>
        <v>0.2786334706</v>
      </c>
      <c r="I181" s="8">
        <f t="shared" si="3"/>
        <v>0.3732394366</v>
      </c>
      <c r="J181" s="83">
        <f t="shared" si="4"/>
        <v>0.3802816901</v>
      </c>
      <c r="K181" s="2">
        <f t="shared" si="5"/>
        <v>-0.05787711243</v>
      </c>
      <c r="L181" s="2">
        <f t="shared" si="6"/>
        <v>-0.1379935862</v>
      </c>
      <c r="M181" s="2">
        <f t="shared" si="7"/>
        <v>0.07232706133</v>
      </c>
      <c r="N181" s="2">
        <f t="shared" si="8"/>
        <v>0.5645343423</v>
      </c>
      <c r="O181" s="2">
        <f t="shared" si="9"/>
        <v>0.01850708583</v>
      </c>
      <c r="P181" s="2">
        <f t="shared" si="10"/>
        <v>-0.09738084216</v>
      </c>
      <c r="Q181" s="2">
        <f t="shared" si="11"/>
        <v>-0.1161607151</v>
      </c>
      <c r="R181" s="2">
        <f t="shared" si="12"/>
        <v>0.03267723701</v>
      </c>
      <c r="S181" s="1">
        <f t="shared" si="13"/>
        <v>21</v>
      </c>
      <c r="T181" s="1">
        <f t="shared" si="14"/>
        <v>21</v>
      </c>
      <c r="U181" s="2"/>
      <c r="V181" s="2"/>
      <c r="W181" s="19"/>
    </row>
    <row r="182">
      <c r="A182" s="1" t="s">
        <v>166</v>
      </c>
      <c r="B182" s="15" t="s">
        <v>195</v>
      </c>
      <c r="C182" s="12">
        <v>52.0</v>
      </c>
      <c r="D182" s="13">
        <v>55.0</v>
      </c>
      <c r="E182" s="5">
        <v>79.0</v>
      </c>
      <c r="F182" s="6">
        <v>107.0</v>
      </c>
      <c r="G182" s="8">
        <f t="shared" si="1"/>
        <v>0.3270440252</v>
      </c>
      <c r="H182" s="84">
        <f t="shared" si="2"/>
        <v>0.3306295333</v>
      </c>
      <c r="I182" s="8">
        <f t="shared" si="3"/>
        <v>0.4470989761</v>
      </c>
      <c r="J182" s="83">
        <f t="shared" si="4"/>
        <v>0.3651877133</v>
      </c>
      <c r="K182" s="2">
        <f t="shared" si="5"/>
        <v>-0.05787711243</v>
      </c>
      <c r="L182" s="2">
        <f t="shared" si="6"/>
        <v>-0.1325164043</v>
      </c>
      <c r="M182" s="2">
        <f t="shared" si="7"/>
        <v>0.06669945783</v>
      </c>
      <c r="N182" s="2">
        <f t="shared" si="8"/>
        <v>0.6494074379</v>
      </c>
      <c r="O182" s="2">
        <f t="shared" si="9"/>
        <v>0.0163896721</v>
      </c>
      <c r="P182" s="2">
        <f t="shared" si="10"/>
        <v>-0.1075749517</v>
      </c>
      <c r="Q182" s="2">
        <f t="shared" si="11"/>
        <v>-0.1600671893</v>
      </c>
      <c r="R182" s="2">
        <f t="shared" si="12"/>
        <v>0.05616862316</v>
      </c>
      <c r="S182" s="1">
        <f t="shared" si="13"/>
        <v>52</v>
      </c>
      <c r="T182" s="1">
        <f t="shared" si="14"/>
        <v>52</v>
      </c>
      <c r="U182" s="2"/>
      <c r="V182" s="2"/>
      <c r="W182" s="19"/>
    </row>
    <row r="183">
      <c r="A183" s="1" t="s">
        <v>166</v>
      </c>
      <c r="B183" s="15" t="s">
        <v>196</v>
      </c>
      <c r="C183" s="12">
        <v>55.0</v>
      </c>
      <c r="D183" s="13">
        <v>97.0</v>
      </c>
      <c r="E183" s="5">
        <v>102.0</v>
      </c>
      <c r="F183" s="6">
        <v>198.0</v>
      </c>
      <c r="G183" s="8">
        <f t="shared" si="1"/>
        <v>0.2173913043</v>
      </c>
      <c r="H183" s="84">
        <f t="shared" si="2"/>
        <v>0.2205425081</v>
      </c>
      <c r="I183" s="8">
        <f t="shared" si="3"/>
        <v>0.3473451327</v>
      </c>
      <c r="J183" s="83">
        <f t="shared" si="4"/>
        <v>0.3362831858</v>
      </c>
      <c r="K183" s="2">
        <f t="shared" si="5"/>
        <v>-0.05787711243</v>
      </c>
      <c r="L183" s="2">
        <f t="shared" si="6"/>
        <v>-0.1220277599</v>
      </c>
      <c r="M183" s="2">
        <f t="shared" si="7"/>
        <v>0.05655881417</v>
      </c>
      <c r="N183" s="2">
        <f t="shared" si="8"/>
        <v>0.4645835161</v>
      </c>
      <c r="O183" s="2">
        <f t="shared" si="9"/>
        <v>0.01279785697</v>
      </c>
      <c r="P183" s="2">
        <f t="shared" si="10"/>
        <v>-0.0708674317</v>
      </c>
      <c r="Q183" s="2">
        <f t="shared" si="11"/>
        <v>-0.08896238129</v>
      </c>
      <c r="R183" s="2">
        <f t="shared" si="12"/>
        <v>0.02633700615</v>
      </c>
      <c r="S183" s="1">
        <f t="shared" si="13"/>
        <v>55</v>
      </c>
      <c r="T183" s="1">
        <f t="shared" si="14"/>
        <v>55</v>
      </c>
      <c r="U183" s="2"/>
      <c r="V183" s="2"/>
      <c r="W183" s="19"/>
    </row>
    <row r="184">
      <c r="A184" s="1" t="s">
        <v>166</v>
      </c>
      <c r="B184" s="15" t="s">
        <v>197</v>
      </c>
      <c r="C184" s="12">
        <v>41.0</v>
      </c>
      <c r="D184" s="13">
        <v>56.0</v>
      </c>
      <c r="E184" s="5">
        <v>91.0</v>
      </c>
      <c r="F184" s="6">
        <v>124.0</v>
      </c>
      <c r="G184" s="8">
        <f t="shared" si="1"/>
        <v>0.2484848485</v>
      </c>
      <c r="H184" s="84">
        <f t="shared" si="2"/>
        <v>0.262714362</v>
      </c>
      <c r="I184" s="8">
        <f t="shared" si="3"/>
        <v>0.4230769231</v>
      </c>
      <c r="J184" s="83">
        <f t="shared" si="4"/>
        <v>0.3108974359</v>
      </c>
      <c r="K184" s="2">
        <f t="shared" si="5"/>
        <v>-0.05787711243</v>
      </c>
      <c r="L184" s="2">
        <f t="shared" si="6"/>
        <v>-0.1128159815</v>
      </c>
      <c r="M184" s="2">
        <f t="shared" si="7"/>
        <v>0.04834196166</v>
      </c>
      <c r="N184" s="2">
        <f t="shared" si="8"/>
        <v>0.5231592437</v>
      </c>
      <c r="O184" s="2">
        <f t="shared" si="9"/>
        <v>0.0101128418</v>
      </c>
      <c r="P184" s="2">
        <f t="shared" si="10"/>
        <v>-0.07377832441</v>
      </c>
      <c r="Q184" s="2">
        <f t="shared" si="11"/>
        <v>-0.1220210129</v>
      </c>
      <c r="R184" s="2">
        <f t="shared" si="12"/>
        <v>0.04759274607</v>
      </c>
      <c r="S184" s="1">
        <f t="shared" si="13"/>
        <v>41</v>
      </c>
      <c r="T184" s="1">
        <f t="shared" si="14"/>
        <v>43</v>
      </c>
      <c r="U184" s="2"/>
      <c r="V184" s="2"/>
      <c r="W184" s="19"/>
    </row>
    <row r="185">
      <c r="A185" s="1" t="s">
        <v>166</v>
      </c>
      <c r="B185" s="15" t="s">
        <v>198</v>
      </c>
      <c r="C185" s="12">
        <v>78.0</v>
      </c>
      <c r="D185" s="13">
        <v>102.0</v>
      </c>
      <c r="E185" s="5">
        <v>162.0</v>
      </c>
      <c r="F185" s="6">
        <v>256.0</v>
      </c>
      <c r="G185" s="8">
        <f t="shared" si="1"/>
        <v>0.2335329341</v>
      </c>
      <c r="H185" s="84">
        <f t="shared" si="2"/>
        <v>0.2365869667</v>
      </c>
      <c r="I185" s="8">
        <f t="shared" si="3"/>
        <v>0.4013377926</v>
      </c>
      <c r="J185" s="83">
        <f t="shared" si="4"/>
        <v>0.3010033445</v>
      </c>
      <c r="K185" s="2">
        <f t="shared" si="5"/>
        <v>-0.05787711243</v>
      </c>
      <c r="L185" s="2">
        <f t="shared" si="6"/>
        <v>-0.1092256925</v>
      </c>
      <c r="M185" s="2">
        <f t="shared" si="7"/>
        <v>0.0453140241</v>
      </c>
      <c r="N185" s="2">
        <f t="shared" si="8"/>
        <v>0.480483861</v>
      </c>
      <c r="O185" s="2">
        <f t="shared" si="9"/>
        <v>0.009177740126</v>
      </c>
      <c r="P185" s="2">
        <f t="shared" si="10"/>
        <v>-0.06560362991</v>
      </c>
      <c r="Q185" s="2">
        <f t="shared" si="11"/>
        <v>-0.1063090525</v>
      </c>
      <c r="R185" s="2">
        <f t="shared" si="12"/>
        <v>0.04062682895</v>
      </c>
      <c r="S185" s="1">
        <f t="shared" si="13"/>
        <v>78</v>
      </c>
      <c r="T185" s="1">
        <f t="shared" si="14"/>
        <v>79</v>
      </c>
      <c r="U185" s="2"/>
      <c r="V185" s="2"/>
      <c r="W185" s="19"/>
    </row>
    <row r="186">
      <c r="A186" s="1" t="s">
        <v>166</v>
      </c>
      <c r="B186" s="15" t="s">
        <v>199</v>
      </c>
      <c r="C186" s="12">
        <v>92.0</v>
      </c>
      <c r="D186" s="13">
        <v>101.0</v>
      </c>
      <c r="E186" s="5">
        <v>113.0</v>
      </c>
      <c r="F186" s="6">
        <v>174.0</v>
      </c>
      <c r="G186" s="8">
        <f t="shared" si="1"/>
        <v>0.3458646617</v>
      </c>
      <c r="H186" s="84">
        <f t="shared" si="2"/>
        <v>0.3455337391</v>
      </c>
      <c r="I186" s="8">
        <f t="shared" si="3"/>
        <v>0.4270833333</v>
      </c>
      <c r="J186" s="83">
        <f t="shared" si="4"/>
        <v>0.4020833333</v>
      </c>
      <c r="K186" s="2">
        <f t="shared" si="5"/>
        <v>-0.05787711243</v>
      </c>
      <c r="L186" s="2">
        <f t="shared" si="6"/>
        <v>-0.1459047926</v>
      </c>
      <c r="M186" s="2">
        <f t="shared" si="7"/>
        <v>0.08085783939</v>
      </c>
      <c r="N186" s="2">
        <f t="shared" si="8"/>
        <v>0.6830085199</v>
      </c>
      <c r="O186" s="2">
        <f t="shared" si="9"/>
        <v>0.02187610543</v>
      </c>
      <c r="P186" s="2">
        <f t="shared" si="10"/>
        <v>-0.1245718565</v>
      </c>
      <c r="Q186" s="2">
        <f t="shared" si="11"/>
        <v>-0.1608126209</v>
      </c>
      <c r="R186" s="2">
        <f t="shared" si="12"/>
        <v>0.04895765679</v>
      </c>
      <c r="S186" s="1">
        <f t="shared" si="13"/>
        <v>92</v>
      </c>
      <c r="T186" s="1">
        <f t="shared" si="14"/>
        <v>92</v>
      </c>
      <c r="U186" s="2"/>
      <c r="V186" s="2"/>
      <c r="W186" s="19"/>
    </row>
    <row r="187">
      <c r="A187" s="1" t="s">
        <v>166</v>
      </c>
      <c r="B187" s="15" t="s">
        <v>200</v>
      </c>
      <c r="C187" s="12">
        <v>88.0</v>
      </c>
      <c r="D187" s="13">
        <v>89.0</v>
      </c>
      <c r="E187" s="5">
        <v>67.0</v>
      </c>
      <c r="F187" s="6">
        <v>105.0</v>
      </c>
      <c r="G187" s="8">
        <f t="shared" si="1"/>
        <v>0.4559585492</v>
      </c>
      <c r="H187" s="84">
        <f t="shared" si="2"/>
        <v>0.4561191745</v>
      </c>
      <c r="I187" s="8">
        <f t="shared" si="3"/>
        <v>0.4441260745</v>
      </c>
      <c r="J187" s="83">
        <f t="shared" si="4"/>
        <v>0.5071633238</v>
      </c>
      <c r="K187" s="2">
        <f t="shared" si="5"/>
        <v>-0.05787711243</v>
      </c>
      <c r="L187" s="2">
        <f t="shared" si="6"/>
        <v>-0.1840353813</v>
      </c>
      <c r="M187" s="2">
        <f t="shared" si="7"/>
        <v>0.1286428544</v>
      </c>
      <c r="N187" s="2">
        <f t="shared" si="8"/>
        <v>0.8958834967</v>
      </c>
      <c r="O187" s="2">
        <f t="shared" si="9"/>
        <v>0.04390007994</v>
      </c>
      <c r="P187" s="2">
        <f t="shared" si="10"/>
        <v>-0.2060995863</v>
      </c>
      <c r="Q187" s="2">
        <f t="shared" si="11"/>
        <v>-0.2193507849</v>
      </c>
      <c r="R187" s="2">
        <f t="shared" si="12"/>
        <v>0.05505560838</v>
      </c>
      <c r="S187" s="1">
        <f t="shared" si="13"/>
        <v>88</v>
      </c>
      <c r="T187" s="1">
        <f t="shared" si="14"/>
        <v>88</v>
      </c>
      <c r="U187" s="2"/>
      <c r="V187" s="2"/>
      <c r="W187" s="19"/>
    </row>
    <row r="188">
      <c r="A188" s="1" t="s">
        <v>166</v>
      </c>
      <c r="B188" s="15" t="s">
        <v>201</v>
      </c>
      <c r="C188" s="12">
        <v>100.0</v>
      </c>
      <c r="D188" s="13">
        <v>122.0</v>
      </c>
      <c r="E188" s="5">
        <v>180.0</v>
      </c>
      <c r="F188" s="6">
        <v>300.0</v>
      </c>
      <c r="G188" s="8">
        <f t="shared" si="1"/>
        <v>0.25</v>
      </c>
      <c r="H188" s="84">
        <f t="shared" si="2"/>
        <v>0.2473152046</v>
      </c>
      <c r="I188" s="8">
        <f t="shared" si="3"/>
        <v>0.3988603989</v>
      </c>
      <c r="J188" s="83">
        <f t="shared" si="4"/>
        <v>0.3162393162</v>
      </c>
      <c r="K188" s="2">
        <f t="shared" si="5"/>
        <v>-0.05787711243</v>
      </c>
      <c r="L188" s="2">
        <f t="shared" si="6"/>
        <v>-0.1147544004</v>
      </c>
      <c r="M188" s="2">
        <f t="shared" si="7"/>
        <v>0.05001746924</v>
      </c>
      <c r="N188" s="2">
        <f t="shared" si="8"/>
        <v>0.5016885709</v>
      </c>
      <c r="O188" s="2">
        <f t="shared" si="9"/>
        <v>0.01064313032</v>
      </c>
      <c r="P188" s="2">
        <f t="shared" si="10"/>
        <v>-0.07196607446</v>
      </c>
      <c r="Q188" s="2">
        <f t="shared" si="11"/>
        <v>-0.1103154934</v>
      </c>
      <c r="R188" s="2">
        <f t="shared" si="12"/>
        <v>0.03987911484</v>
      </c>
      <c r="S188" s="1">
        <f t="shared" si="13"/>
        <v>100</v>
      </c>
      <c r="T188" s="1">
        <f t="shared" si="14"/>
        <v>99</v>
      </c>
      <c r="U188" s="2"/>
      <c r="V188" s="2"/>
      <c r="W188" s="19"/>
    </row>
    <row r="189">
      <c r="A189" s="1" t="s">
        <v>202</v>
      </c>
      <c r="B189" s="15" t="s">
        <v>203</v>
      </c>
      <c r="C189" s="12">
        <v>41.0</v>
      </c>
      <c r="D189" s="13">
        <v>47.0</v>
      </c>
      <c r="E189" s="5">
        <v>16.0</v>
      </c>
      <c r="F189" s="6">
        <v>40.0</v>
      </c>
      <c r="G189" s="8">
        <f t="shared" si="1"/>
        <v>0.5061728395</v>
      </c>
      <c r="H189" s="84">
        <f t="shared" si="2"/>
        <v>0.5083943378</v>
      </c>
      <c r="I189" s="8">
        <f t="shared" si="3"/>
        <v>0.3958333333</v>
      </c>
      <c r="J189" s="83">
        <f t="shared" si="4"/>
        <v>0.6111111111</v>
      </c>
      <c r="K189" s="2">
        <f t="shared" si="5"/>
        <v>-0.05787711243</v>
      </c>
      <c r="L189" s="2">
        <f t="shared" si="6"/>
        <v>-0.2217551252</v>
      </c>
      <c r="M189" s="2">
        <f t="shared" si="7"/>
        <v>0.1867799906</v>
      </c>
      <c r="N189" s="2">
        <f t="shared" si="8"/>
        <v>0.9621216102</v>
      </c>
      <c r="O189" s="2">
        <f t="shared" si="9"/>
        <v>0.07680373368</v>
      </c>
      <c r="P189" s="2">
        <f t="shared" si="10"/>
        <v>-0.2667029956</v>
      </c>
      <c r="Q189" s="2">
        <f t="shared" si="11"/>
        <v>-0.2099537897</v>
      </c>
      <c r="R189" s="2">
        <f t="shared" si="12"/>
        <v>0.0389780262</v>
      </c>
      <c r="S189" s="1">
        <f t="shared" si="13"/>
        <v>41</v>
      </c>
      <c r="T189" s="1">
        <f t="shared" si="14"/>
        <v>41</v>
      </c>
      <c r="U189" s="2"/>
      <c r="V189" s="2"/>
      <c r="W189" s="19"/>
    </row>
    <row r="190">
      <c r="A190" s="1" t="s">
        <v>202</v>
      </c>
      <c r="B190" s="15" t="s">
        <v>204</v>
      </c>
      <c r="C190" s="12">
        <v>23.0</v>
      </c>
      <c r="D190" s="13">
        <v>14.0</v>
      </c>
      <c r="E190" s="5">
        <v>36.0</v>
      </c>
      <c r="F190" s="6">
        <v>32.0</v>
      </c>
      <c r="G190" s="8">
        <f t="shared" si="1"/>
        <v>0.4181818182</v>
      </c>
      <c r="H190" s="84">
        <f t="shared" si="2"/>
        <v>0.4202803875</v>
      </c>
      <c r="I190" s="8">
        <f t="shared" si="3"/>
        <v>0.5619047619</v>
      </c>
      <c r="J190" s="83">
        <f t="shared" si="4"/>
        <v>0.3523809524</v>
      </c>
      <c r="K190" s="2">
        <f t="shared" si="5"/>
        <v>-0.05787711243</v>
      </c>
      <c r="L190" s="2">
        <f t="shared" si="6"/>
        <v>-0.1278691891</v>
      </c>
      <c r="M190" s="2">
        <f t="shared" si="7"/>
        <v>0.06210332303</v>
      </c>
      <c r="N190" s="2">
        <f t="shared" si="8"/>
        <v>0.787539895</v>
      </c>
      <c r="O190" s="2">
        <f t="shared" si="9"/>
        <v>0.01472512763</v>
      </c>
      <c r="P190" s="2">
        <f t="shared" si="10"/>
        <v>-0.1258817386</v>
      </c>
      <c r="Q190" s="2">
        <f t="shared" si="11"/>
        <v>-0.243958897</v>
      </c>
      <c r="R190" s="2">
        <f t="shared" si="12"/>
        <v>0.1114989789</v>
      </c>
      <c r="S190" s="1">
        <f t="shared" si="13"/>
        <v>23</v>
      </c>
      <c r="T190" s="1">
        <f t="shared" si="14"/>
        <v>23</v>
      </c>
      <c r="U190" s="2"/>
      <c r="V190" s="2"/>
      <c r="W190" s="19"/>
    </row>
    <row r="191">
      <c r="A191" s="1" t="s">
        <v>202</v>
      </c>
      <c r="B191" s="15" t="s">
        <v>205</v>
      </c>
      <c r="C191" s="12">
        <v>39.0</v>
      </c>
      <c r="D191" s="13">
        <v>35.0</v>
      </c>
      <c r="E191" s="5">
        <v>56.0</v>
      </c>
      <c r="F191" s="6">
        <v>54.0</v>
      </c>
      <c r="G191" s="8">
        <f t="shared" si="1"/>
        <v>0.4193548387</v>
      </c>
      <c r="H191" s="84">
        <f t="shared" si="2"/>
        <v>0.4256099366</v>
      </c>
      <c r="I191" s="8">
        <f t="shared" si="3"/>
        <v>0.5163043478</v>
      </c>
      <c r="J191" s="83">
        <f t="shared" si="4"/>
        <v>0.402173913</v>
      </c>
      <c r="K191" s="2">
        <f t="shared" si="5"/>
        <v>-0.05787711243</v>
      </c>
      <c r="L191" s="2">
        <f t="shared" si="6"/>
        <v>-0.1459376614</v>
      </c>
      <c r="M191" s="2">
        <f t="shared" si="7"/>
        <v>0.08089427415</v>
      </c>
      <c r="N191" s="2">
        <f t="shared" si="8"/>
        <v>0.8258802961</v>
      </c>
      <c r="O191" s="2">
        <f t="shared" si="9"/>
        <v>0.02189089324</v>
      </c>
      <c r="P191" s="2">
        <f t="shared" si="10"/>
        <v>-0.1506637406</v>
      </c>
      <c r="Q191" s="2">
        <f t="shared" si="11"/>
        <v>-0.2350738241</v>
      </c>
      <c r="R191" s="2">
        <f t="shared" si="12"/>
        <v>0.08649681165</v>
      </c>
      <c r="S191" s="1">
        <f t="shared" si="13"/>
        <v>39</v>
      </c>
      <c r="T191" s="1">
        <f t="shared" si="14"/>
        <v>39</v>
      </c>
      <c r="U191" s="2"/>
      <c r="V191" s="2"/>
      <c r="W191" s="19"/>
    </row>
    <row r="192">
      <c r="A192" s="1" t="s">
        <v>202</v>
      </c>
      <c r="B192" s="15" t="s">
        <v>206</v>
      </c>
      <c r="C192" s="12">
        <v>24.0</v>
      </c>
      <c r="D192" s="13">
        <v>22.0</v>
      </c>
      <c r="E192" s="5">
        <v>28.0</v>
      </c>
      <c r="F192" s="6">
        <v>36.0</v>
      </c>
      <c r="G192" s="8">
        <f t="shared" si="1"/>
        <v>0.4</v>
      </c>
      <c r="H192" s="84">
        <f t="shared" si="2"/>
        <v>0.4010549553</v>
      </c>
      <c r="I192" s="8">
        <f t="shared" si="3"/>
        <v>0.4727272727</v>
      </c>
      <c r="J192" s="83">
        <f t="shared" si="4"/>
        <v>0.4181818182</v>
      </c>
      <c r="K192" s="2">
        <f t="shared" si="5"/>
        <v>-0.05787711243</v>
      </c>
      <c r="L192" s="2">
        <f t="shared" si="6"/>
        <v>-0.1517464823</v>
      </c>
      <c r="M192" s="2">
        <f t="shared" si="7"/>
        <v>0.08746217681</v>
      </c>
      <c r="N192" s="2">
        <f t="shared" si="8"/>
        <v>0.7862727614</v>
      </c>
      <c r="O192" s="2">
        <f t="shared" si="9"/>
        <v>0.02461031839</v>
      </c>
      <c r="P192" s="2">
        <f t="shared" si="10"/>
        <v>-0.1491475492</v>
      </c>
      <c r="Q192" s="2">
        <f t="shared" si="11"/>
        <v>-0.2049110008</v>
      </c>
      <c r="R192" s="2">
        <f t="shared" si="12"/>
        <v>0.0663918435</v>
      </c>
      <c r="S192" s="1">
        <f t="shared" si="13"/>
        <v>24</v>
      </c>
      <c r="T192" s="1">
        <f t="shared" si="14"/>
        <v>24</v>
      </c>
      <c r="U192" s="2"/>
      <c r="V192" s="2"/>
      <c r="W192" s="19"/>
    </row>
    <row r="193">
      <c r="A193" s="1" t="s">
        <v>202</v>
      </c>
      <c r="B193" s="15" t="s">
        <v>207</v>
      </c>
      <c r="C193" s="12">
        <v>29.0</v>
      </c>
      <c r="D193" s="13">
        <v>22.0</v>
      </c>
      <c r="E193" s="5">
        <v>28.0</v>
      </c>
      <c r="F193" s="6">
        <v>35.0</v>
      </c>
      <c r="G193" s="8">
        <f t="shared" si="1"/>
        <v>0.453125</v>
      </c>
      <c r="H193" s="84">
        <f t="shared" si="2"/>
        <v>0.4524728789</v>
      </c>
      <c r="I193" s="8">
        <f t="shared" si="3"/>
        <v>0.5</v>
      </c>
      <c r="J193" s="83">
        <f t="shared" si="4"/>
        <v>0.4473684211</v>
      </c>
      <c r="K193" s="2">
        <f t="shared" si="5"/>
        <v>-0.05787711243</v>
      </c>
      <c r="L193" s="2">
        <f t="shared" si="6"/>
        <v>-0.162337484</v>
      </c>
      <c r="M193" s="2">
        <f t="shared" si="7"/>
        <v>0.1000969025</v>
      </c>
      <c r="N193" s="2">
        <f t="shared" si="8"/>
        <v>0.8896778023</v>
      </c>
      <c r="O193" s="2">
        <f t="shared" si="9"/>
        <v>0.0301312929</v>
      </c>
      <c r="P193" s="2">
        <f t="shared" si="10"/>
        <v>-0.1805409918</v>
      </c>
      <c r="Q193" s="2">
        <f t="shared" si="11"/>
        <v>-0.2452359552</v>
      </c>
      <c r="R193" s="2">
        <f t="shared" si="12"/>
        <v>0.07855842458</v>
      </c>
      <c r="S193" s="1">
        <f t="shared" si="13"/>
        <v>29</v>
      </c>
      <c r="T193" s="1">
        <f t="shared" si="14"/>
        <v>29</v>
      </c>
      <c r="U193" s="2"/>
      <c r="V193" s="2"/>
      <c r="W193" s="19"/>
    </row>
    <row r="194">
      <c r="A194" s="1" t="s">
        <v>202</v>
      </c>
      <c r="B194" s="15" t="s">
        <v>208</v>
      </c>
      <c r="C194" s="12">
        <v>50.0</v>
      </c>
      <c r="D194" s="13">
        <v>48.0</v>
      </c>
      <c r="E194" s="5">
        <v>43.0</v>
      </c>
      <c r="F194" s="6">
        <v>78.0</v>
      </c>
      <c r="G194" s="8">
        <f t="shared" si="1"/>
        <v>0.390625</v>
      </c>
      <c r="H194" s="84">
        <f t="shared" si="2"/>
        <v>0.383632316</v>
      </c>
      <c r="I194" s="8">
        <f t="shared" si="3"/>
        <v>0.4246575342</v>
      </c>
      <c r="J194" s="83">
        <f t="shared" si="4"/>
        <v>0.4474885845</v>
      </c>
      <c r="K194" s="2">
        <f t="shared" si="5"/>
        <v>-0.05787711243</v>
      </c>
      <c r="L194" s="2">
        <f t="shared" si="6"/>
        <v>-0.1623810879</v>
      </c>
      <c r="M194" s="2">
        <f t="shared" si="7"/>
        <v>0.1001506819</v>
      </c>
      <c r="N194" s="2">
        <f t="shared" si="8"/>
        <v>0.7558197227</v>
      </c>
      <c r="O194" s="2">
        <f t="shared" si="9"/>
        <v>0.03015557927</v>
      </c>
      <c r="P194" s="2">
        <f t="shared" si="10"/>
        <v>-0.1534185682</v>
      </c>
      <c r="Q194" s="2">
        <f t="shared" si="11"/>
        <v>-0.1769450587</v>
      </c>
      <c r="R194" s="2">
        <f t="shared" si="12"/>
        <v>0.04812815947</v>
      </c>
      <c r="S194" s="1">
        <f t="shared" si="13"/>
        <v>50</v>
      </c>
      <c r="T194" s="1">
        <f t="shared" si="14"/>
        <v>50</v>
      </c>
      <c r="U194" s="2"/>
      <c r="V194" s="2"/>
      <c r="W194" s="19"/>
    </row>
    <row r="195">
      <c r="A195" s="1" t="s">
        <v>202</v>
      </c>
      <c r="B195" s="15" t="s">
        <v>209</v>
      </c>
      <c r="C195" s="12">
        <v>50.0</v>
      </c>
      <c r="D195" s="13">
        <v>43.0</v>
      </c>
      <c r="E195" s="5">
        <v>31.0</v>
      </c>
      <c r="F195" s="6">
        <v>36.0</v>
      </c>
      <c r="G195" s="8">
        <f t="shared" si="1"/>
        <v>0.5813953488</v>
      </c>
      <c r="H195" s="84">
        <f t="shared" si="2"/>
        <v>0.5829588625</v>
      </c>
      <c r="I195" s="8">
        <f t="shared" si="3"/>
        <v>0.50625</v>
      </c>
      <c r="J195" s="83">
        <f t="shared" si="4"/>
        <v>0.58125</v>
      </c>
      <c r="K195" s="2">
        <f t="shared" si="5"/>
        <v>-0.05787711243</v>
      </c>
      <c r="L195" s="2">
        <f t="shared" si="6"/>
        <v>-0.2109193634</v>
      </c>
      <c r="M195" s="2">
        <f t="shared" si="7"/>
        <v>0.1689724577</v>
      </c>
      <c r="N195" s="2">
        <f t="shared" si="8"/>
        <v>1.170376055</v>
      </c>
      <c r="O195" s="2">
        <f t="shared" si="9"/>
        <v>0.06608618633</v>
      </c>
      <c r="P195" s="2">
        <f t="shared" si="10"/>
        <v>-0.3085788371</v>
      </c>
      <c r="Q195" s="2">
        <f t="shared" si="11"/>
        <v>-0.3266418671</v>
      </c>
      <c r="R195" s="2">
        <f t="shared" si="12"/>
        <v>0.08154134319</v>
      </c>
      <c r="S195" s="1">
        <f t="shared" si="13"/>
        <v>50</v>
      </c>
      <c r="T195" s="1">
        <f t="shared" si="14"/>
        <v>50</v>
      </c>
      <c r="U195" s="2"/>
      <c r="V195" s="2"/>
      <c r="W195" s="19"/>
    </row>
    <row r="196">
      <c r="A196" s="1" t="s">
        <v>202</v>
      </c>
      <c r="B196" s="15" t="s">
        <v>210</v>
      </c>
      <c r="C196" s="12">
        <v>40.0</v>
      </c>
      <c r="D196" s="13">
        <v>54.0</v>
      </c>
      <c r="E196" s="5">
        <v>59.0</v>
      </c>
      <c r="F196" s="6">
        <v>87.0</v>
      </c>
      <c r="G196" s="8">
        <f t="shared" si="1"/>
        <v>0.3149606299</v>
      </c>
      <c r="H196" s="84">
        <f t="shared" si="2"/>
        <v>0.3233517332</v>
      </c>
      <c r="I196" s="8">
        <f t="shared" si="3"/>
        <v>0.4125</v>
      </c>
      <c r="J196" s="83">
        <f t="shared" si="4"/>
        <v>0.3916666667</v>
      </c>
      <c r="K196" s="2">
        <f t="shared" si="5"/>
        <v>-0.05787711243</v>
      </c>
      <c r="L196" s="2">
        <f t="shared" si="6"/>
        <v>-0.1421248757</v>
      </c>
      <c r="M196" s="2">
        <f t="shared" si="7"/>
        <v>0.0767225825</v>
      </c>
      <c r="N196" s="2">
        <f t="shared" si="8"/>
        <v>0.6425959597</v>
      </c>
      <c r="O196" s="2">
        <f t="shared" si="9"/>
        <v>0.02021955664</v>
      </c>
      <c r="P196" s="2">
        <f t="shared" si="10"/>
        <v>-0.1141648332</v>
      </c>
      <c r="Q196" s="2">
        <f t="shared" si="11"/>
        <v>-0.1461313272</v>
      </c>
      <c r="R196" s="2">
        <f t="shared" si="12"/>
        <v>0.04411178287</v>
      </c>
      <c r="S196" s="1">
        <f t="shared" si="13"/>
        <v>40</v>
      </c>
      <c r="T196" s="1">
        <f t="shared" si="14"/>
        <v>41</v>
      </c>
      <c r="U196" s="2"/>
      <c r="V196" s="2"/>
      <c r="W196" s="19"/>
    </row>
    <row r="197">
      <c r="A197" s="1" t="s">
        <v>202</v>
      </c>
      <c r="B197" s="15" t="s">
        <v>211</v>
      </c>
      <c r="C197" s="12">
        <v>76.0</v>
      </c>
      <c r="D197" s="13">
        <v>91.0</v>
      </c>
      <c r="E197" s="5">
        <v>30.0</v>
      </c>
      <c r="F197" s="6">
        <v>53.0</v>
      </c>
      <c r="G197" s="8">
        <f t="shared" si="1"/>
        <v>0.5891472868</v>
      </c>
      <c r="H197" s="84">
        <f t="shared" si="2"/>
        <v>0.5929695244</v>
      </c>
      <c r="I197" s="8">
        <f t="shared" si="3"/>
        <v>0.424</v>
      </c>
      <c r="J197" s="83">
        <f t="shared" si="4"/>
        <v>0.668</v>
      </c>
      <c r="K197" s="2">
        <f t="shared" si="5"/>
        <v>-0.05787711243</v>
      </c>
      <c r="L197" s="2">
        <f t="shared" si="6"/>
        <v>-0.2423985114</v>
      </c>
      <c r="M197" s="2">
        <f t="shared" si="7"/>
        <v>0.2231736488</v>
      </c>
      <c r="N197" s="2">
        <f t="shared" si="8"/>
        <v>1.126522175</v>
      </c>
      <c r="O197" s="2">
        <f t="shared" si="9"/>
        <v>0.1003116052</v>
      </c>
      <c r="P197" s="2">
        <f t="shared" si="10"/>
        <v>-0.341345319</v>
      </c>
      <c r="Q197" s="2">
        <f t="shared" si="11"/>
        <v>-0.263321904</v>
      </c>
      <c r="R197" s="2">
        <f t="shared" si="12"/>
        <v>0.04790494239</v>
      </c>
      <c r="S197" s="1">
        <f t="shared" si="13"/>
        <v>76</v>
      </c>
      <c r="T197" s="1">
        <f t="shared" si="14"/>
        <v>76</v>
      </c>
      <c r="U197" s="2"/>
      <c r="V197" s="2"/>
      <c r="W197" s="19"/>
    </row>
    <row r="198">
      <c r="A198" s="1" t="s">
        <v>202</v>
      </c>
      <c r="B198" s="15" t="s">
        <v>212</v>
      </c>
      <c r="C198" s="12">
        <v>22.0</v>
      </c>
      <c r="D198" s="13">
        <v>24.0</v>
      </c>
      <c r="E198" s="5">
        <v>29.0</v>
      </c>
      <c r="F198" s="6">
        <v>48.0</v>
      </c>
      <c r="G198" s="8">
        <f t="shared" si="1"/>
        <v>0.3142857143</v>
      </c>
      <c r="H198" s="84">
        <f t="shared" si="2"/>
        <v>0.3099184019</v>
      </c>
      <c r="I198" s="8">
        <f t="shared" si="3"/>
        <v>0.4146341463</v>
      </c>
      <c r="J198" s="83">
        <f t="shared" si="4"/>
        <v>0.3739837398</v>
      </c>
      <c r="K198" s="2">
        <f t="shared" si="5"/>
        <v>-0.05787711243</v>
      </c>
      <c r="L198" s="2">
        <f t="shared" si="6"/>
        <v>-0.1357082362</v>
      </c>
      <c r="M198" s="2">
        <f t="shared" si="7"/>
        <v>0.06995124194</v>
      </c>
      <c r="N198" s="2">
        <f t="shared" si="8"/>
        <v>0.6167585954</v>
      </c>
      <c r="O198" s="2">
        <f t="shared" si="9"/>
        <v>0.017602727</v>
      </c>
      <c r="P198" s="2">
        <f t="shared" si="10"/>
        <v>-0.1046274583</v>
      </c>
      <c r="Q198" s="2">
        <f t="shared" si="11"/>
        <v>-0.1409813486</v>
      </c>
      <c r="R198" s="2">
        <f t="shared" si="12"/>
        <v>0.04479999303</v>
      </c>
      <c r="S198" s="1">
        <f t="shared" si="13"/>
        <v>22</v>
      </c>
      <c r="T198" s="1">
        <f t="shared" si="14"/>
        <v>22</v>
      </c>
      <c r="U198" s="2"/>
      <c r="V198" s="2"/>
      <c r="W198" s="19"/>
    </row>
    <row r="199">
      <c r="A199" s="1" t="s">
        <v>202</v>
      </c>
      <c r="B199" s="15" t="s">
        <v>213</v>
      </c>
      <c r="C199" s="12">
        <v>23.0</v>
      </c>
      <c r="D199" s="13">
        <v>37.0</v>
      </c>
      <c r="E199" s="5">
        <v>59.0</v>
      </c>
      <c r="F199" s="6">
        <v>91.0</v>
      </c>
      <c r="G199" s="8">
        <f t="shared" si="1"/>
        <v>0.201754386</v>
      </c>
      <c r="H199" s="84">
        <f t="shared" si="2"/>
        <v>0.2152439356</v>
      </c>
      <c r="I199" s="8">
        <f t="shared" si="3"/>
        <v>0.3904761905</v>
      </c>
      <c r="J199" s="83">
        <f t="shared" si="4"/>
        <v>0.2857142857</v>
      </c>
      <c r="K199" s="2">
        <f t="shared" si="5"/>
        <v>-0.05787711243</v>
      </c>
      <c r="L199" s="2">
        <f t="shared" si="6"/>
        <v>-0.1036777209</v>
      </c>
      <c r="M199" s="2">
        <f t="shared" si="7"/>
        <v>0.04082760462</v>
      </c>
      <c r="N199" s="2">
        <f t="shared" si="8"/>
        <v>0.4437352592</v>
      </c>
      <c r="O199" s="2">
        <f t="shared" si="9"/>
        <v>0.007849060196</v>
      </c>
      <c r="P199" s="2">
        <f t="shared" si="10"/>
        <v>-0.05750871173</v>
      </c>
      <c r="Q199" s="2">
        <f t="shared" si="11"/>
        <v>-0.09552122468</v>
      </c>
      <c r="R199" s="2">
        <f t="shared" si="12"/>
        <v>0.03741678129</v>
      </c>
      <c r="S199" s="1">
        <f t="shared" si="13"/>
        <v>23</v>
      </c>
      <c r="T199" s="1">
        <f t="shared" si="14"/>
        <v>24</v>
      </c>
      <c r="U199" s="2"/>
      <c r="V199" s="2"/>
      <c r="W199" s="19"/>
    </row>
    <row r="200">
      <c r="A200" s="1" t="s">
        <v>214</v>
      </c>
      <c r="B200" s="15" t="s">
        <v>215</v>
      </c>
      <c r="C200" s="12">
        <v>67.0</v>
      </c>
      <c r="D200" s="13">
        <v>79.0</v>
      </c>
      <c r="E200" s="5">
        <v>15.0</v>
      </c>
      <c r="F200" s="6">
        <v>33.0</v>
      </c>
      <c r="G200" s="8">
        <f t="shared" si="1"/>
        <v>0.67</v>
      </c>
      <c r="H200" s="84">
        <f t="shared" si="2"/>
        <v>0.6816787791</v>
      </c>
      <c r="I200" s="8">
        <f t="shared" si="3"/>
        <v>0.4226804124</v>
      </c>
      <c r="J200" s="83">
        <f t="shared" si="4"/>
        <v>0.7525773196</v>
      </c>
      <c r="K200" s="2">
        <f t="shared" si="5"/>
        <v>-0.05787711243</v>
      </c>
      <c r="L200" s="2">
        <f t="shared" si="6"/>
        <v>-0.2730892544</v>
      </c>
      <c r="M200" s="2">
        <f t="shared" si="7"/>
        <v>0.2832645591</v>
      </c>
      <c r="N200" s="2">
        <f t="shared" si="8"/>
        <v>1.265204343</v>
      </c>
      <c r="O200" s="2">
        <f t="shared" si="9"/>
        <v>0.1434416164</v>
      </c>
      <c r="P200" s="2">
        <f t="shared" si="10"/>
        <v>-0.4319063052</v>
      </c>
      <c r="Q200" s="2">
        <f t="shared" si="11"/>
        <v>-0.2948181263</v>
      </c>
      <c r="R200" s="2">
        <f t="shared" si="12"/>
        <v>0.04745905866</v>
      </c>
      <c r="S200" s="1">
        <f t="shared" si="13"/>
        <v>67</v>
      </c>
      <c r="T200" s="1">
        <f t="shared" si="14"/>
        <v>68</v>
      </c>
      <c r="U200" s="2"/>
      <c r="V200" s="2"/>
      <c r="W200" s="19"/>
    </row>
    <row r="201">
      <c r="A201" s="1" t="s">
        <v>214</v>
      </c>
      <c r="B201" s="15" t="s">
        <v>216</v>
      </c>
      <c r="C201" s="12">
        <v>101.0</v>
      </c>
      <c r="D201" s="13">
        <v>119.0</v>
      </c>
      <c r="E201" s="5">
        <v>30.0</v>
      </c>
      <c r="F201" s="6">
        <v>47.0</v>
      </c>
      <c r="G201" s="8">
        <f t="shared" si="1"/>
        <v>0.6824324324</v>
      </c>
      <c r="H201" s="84">
        <f t="shared" si="2"/>
        <v>0.6853386423</v>
      </c>
      <c r="I201" s="8">
        <f t="shared" si="3"/>
        <v>0.4410774411</v>
      </c>
      <c r="J201" s="83">
        <f t="shared" si="4"/>
        <v>0.7407407407</v>
      </c>
      <c r="K201" s="2">
        <f t="shared" si="5"/>
        <v>-0.05787711243</v>
      </c>
      <c r="L201" s="2">
        <f t="shared" si="6"/>
        <v>-0.2687940911</v>
      </c>
      <c r="M201" s="2">
        <f t="shared" si="7"/>
        <v>0.2744242286</v>
      </c>
      <c r="N201" s="2">
        <f t="shared" si="8"/>
        <v>1.299506642</v>
      </c>
      <c r="O201" s="2">
        <f t="shared" si="9"/>
        <v>0.1367793348</v>
      </c>
      <c r="P201" s="2">
        <f t="shared" si="10"/>
        <v>-0.4366389554</v>
      </c>
      <c r="Q201" s="2">
        <f t="shared" si="11"/>
        <v>-0.3159910159</v>
      </c>
      <c r="R201" s="2">
        <f t="shared" si="12"/>
        <v>0.05392961147</v>
      </c>
      <c r="S201" s="1">
        <f t="shared" si="13"/>
        <v>101</v>
      </c>
      <c r="T201" s="1">
        <f t="shared" si="14"/>
        <v>101</v>
      </c>
      <c r="U201" s="2"/>
      <c r="V201" s="2"/>
      <c r="W201" s="19"/>
    </row>
    <row r="202">
      <c r="A202" s="1" t="s">
        <v>214</v>
      </c>
      <c r="B202" s="15" t="s">
        <v>217</v>
      </c>
      <c r="C202" s="12">
        <v>52.0</v>
      </c>
      <c r="D202" s="13">
        <v>47.0</v>
      </c>
      <c r="E202" s="5">
        <v>17.0</v>
      </c>
      <c r="F202" s="6">
        <v>25.0</v>
      </c>
      <c r="G202" s="8">
        <f t="shared" si="1"/>
        <v>0.6753246753</v>
      </c>
      <c r="H202" s="84">
        <f t="shared" si="2"/>
        <v>0.6867086448</v>
      </c>
      <c r="I202" s="8">
        <f t="shared" si="3"/>
        <v>0.4893617021</v>
      </c>
      <c r="J202" s="83">
        <f t="shared" si="4"/>
        <v>0.7021276596</v>
      </c>
      <c r="K202" s="2">
        <f t="shared" si="5"/>
        <v>-0.05787711243</v>
      </c>
      <c r="L202" s="2">
        <f t="shared" si="6"/>
        <v>-0.2547824842</v>
      </c>
      <c r="M202" s="2">
        <f t="shared" si="7"/>
        <v>0.2465597341</v>
      </c>
      <c r="N202" s="2">
        <f t="shared" si="8"/>
        <v>1.366606512</v>
      </c>
      <c r="O202" s="2">
        <f t="shared" si="9"/>
        <v>0.1164850093</v>
      </c>
      <c r="P202" s="2">
        <f t="shared" si="10"/>
        <v>-0.4352485289</v>
      </c>
      <c r="Q202" s="2">
        <f t="shared" si="11"/>
        <v>-0.368684474</v>
      </c>
      <c r="R202" s="2">
        <f t="shared" si="12"/>
        <v>0.07364998906</v>
      </c>
      <c r="S202" s="1">
        <f t="shared" si="13"/>
        <v>52</v>
      </c>
      <c r="T202" s="1">
        <f t="shared" si="14"/>
        <v>52</v>
      </c>
      <c r="U202" s="2"/>
      <c r="V202" s="2"/>
      <c r="W202" s="19"/>
    </row>
    <row r="203">
      <c r="A203" s="1" t="s">
        <v>214</v>
      </c>
      <c r="B203" s="15" t="s">
        <v>218</v>
      </c>
      <c r="C203" s="12">
        <v>77.0</v>
      </c>
      <c r="D203" s="13">
        <v>64.0</v>
      </c>
      <c r="E203" s="5">
        <v>29.0</v>
      </c>
      <c r="F203" s="6">
        <v>49.0</v>
      </c>
      <c r="G203" s="8">
        <f t="shared" si="1"/>
        <v>0.6111111111</v>
      </c>
      <c r="H203" s="84">
        <f t="shared" si="2"/>
        <v>0.6236405335</v>
      </c>
      <c r="I203" s="8">
        <f t="shared" si="3"/>
        <v>0.4840182648</v>
      </c>
      <c r="J203" s="83">
        <f t="shared" si="4"/>
        <v>0.6438356164</v>
      </c>
      <c r="K203" s="2">
        <f t="shared" si="5"/>
        <v>-0.05787711243</v>
      </c>
      <c r="L203" s="2">
        <f t="shared" si="6"/>
        <v>-0.2336299326</v>
      </c>
      <c r="M203" s="2">
        <f t="shared" si="7"/>
        <v>0.2073194198</v>
      </c>
      <c r="N203" s="2">
        <f t="shared" si="8"/>
        <v>1.239464733</v>
      </c>
      <c r="O203" s="2">
        <f t="shared" si="9"/>
        <v>0.0898145682</v>
      </c>
      <c r="P203" s="2">
        <f t="shared" si="10"/>
        <v>-0.3619819506</v>
      </c>
      <c r="Q203" s="2">
        <f t="shared" si="11"/>
        <v>-0.330732832</v>
      </c>
      <c r="R203" s="2">
        <f t="shared" si="12"/>
        <v>0.07126364037</v>
      </c>
      <c r="S203" s="1">
        <f t="shared" si="13"/>
        <v>77</v>
      </c>
      <c r="T203" s="1">
        <f t="shared" si="14"/>
        <v>78</v>
      </c>
      <c r="U203" s="2"/>
      <c r="V203" s="2"/>
      <c r="W203" s="19"/>
    </row>
    <row r="204">
      <c r="A204" s="1" t="s">
        <v>214</v>
      </c>
      <c r="B204" s="15" t="s">
        <v>219</v>
      </c>
      <c r="C204" s="12">
        <v>82.0</v>
      </c>
      <c r="D204" s="13">
        <v>83.0</v>
      </c>
      <c r="E204" s="5">
        <v>32.0</v>
      </c>
      <c r="F204" s="6">
        <v>25.0</v>
      </c>
      <c r="G204" s="8">
        <f t="shared" si="1"/>
        <v>0.7663551402</v>
      </c>
      <c r="H204" s="84">
        <f t="shared" si="2"/>
        <v>0.7484696669</v>
      </c>
      <c r="I204" s="8">
        <f t="shared" si="3"/>
        <v>0.5135135135</v>
      </c>
      <c r="J204" s="83">
        <f t="shared" si="4"/>
        <v>0.7432432432</v>
      </c>
      <c r="K204" s="2">
        <f t="shared" si="5"/>
        <v>-0.05787711243</v>
      </c>
      <c r="L204" s="2">
        <f t="shared" si="6"/>
        <v>-0.2697021793</v>
      </c>
      <c r="M204" s="2">
        <f t="shared" si="7"/>
        <v>0.2762815785</v>
      </c>
      <c r="N204" s="2">
        <f t="shared" si="8"/>
        <v>1.518029714</v>
      </c>
      <c r="O204" s="2">
        <f t="shared" si="9"/>
        <v>0.1381703005</v>
      </c>
      <c r="P204" s="2">
        <f t="shared" si="10"/>
        <v>-0.5117866892</v>
      </c>
      <c r="Q204" s="2">
        <f t="shared" si="11"/>
        <v>-0.4297476738</v>
      </c>
      <c r="R204" s="2">
        <f t="shared" si="12"/>
        <v>0.08510172889</v>
      </c>
      <c r="S204" s="1">
        <f t="shared" si="13"/>
        <v>82</v>
      </c>
      <c r="T204" s="1">
        <f t="shared" si="14"/>
        <v>81</v>
      </c>
      <c r="U204" s="2"/>
      <c r="V204" s="2"/>
      <c r="W204" s="19"/>
    </row>
    <row r="205">
      <c r="A205" s="1" t="s">
        <v>214</v>
      </c>
      <c r="B205" s="15" t="s">
        <v>220</v>
      </c>
      <c r="C205" s="12">
        <v>36.0</v>
      </c>
      <c r="D205" s="13">
        <v>42.0</v>
      </c>
      <c r="E205" s="5">
        <v>17.0</v>
      </c>
      <c r="F205" s="6">
        <v>27.0</v>
      </c>
      <c r="G205" s="8">
        <f t="shared" si="1"/>
        <v>0.5714285714</v>
      </c>
      <c r="H205" s="84">
        <f t="shared" si="2"/>
        <v>0.5737945307</v>
      </c>
      <c r="I205" s="8">
        <f t="shared" si="3"/>
        <v>0.4344262295</v>
      </c>
      <c r="J205" s="83">
        <f t="shared" si="4"/>
        <v>0.6393442623</v>
      </c>
      <c r="K205" s="2">
        <f t="shared" si="5"/>
        <v>-0.05787711243</v>
      </c>
      <c r="L205" s="2">
        <f t="shared" si="6"/>
        <v>-0.2320001459</v>
      </c>
      <c r="M205" s="2">
        <f t="shared" si="7"/>
        <v>0.2044370159</v>
      </c>
      <c r="N205" s="2">
        <f t="shared" si="8"/>
        <v>1.104709876</v>
      </c>
      <c r="O205" s="2">
        <f t="shared" si="9"/>
        <v>0.08794802858</v>
      </c>
      <c r="P205" s="2">
        <f t="shared" si="10"/>
        <v>-0.320376574</v>
      </c>
      <c r="Q205" s="2">
        <f t="shared" si="11"/>
        <v>-0.2645730847</v>
      </c>
      <c r="R205" s="2">
        <f t="shared" si="12"/>
        <v>0.05152652678</v>
      </c>
      <c r="S205" s="1">
        <f t="shared" si="13"/>
        <v>36</v>
      </c>
      <c r="T205" s="1">
        <f t="shared" si="14"/>
        <v>36</v>
      </c>
      <c r="U205" s="2"/>
      <c r="V205" s="2"/>
      <c r="W205" s="19"/>
    </row>
    <row r="206">
      <c r="A206" s="1" t="s">
        <v>214</v>
      </c>
      <c r="B206" s="15" t="s">
        <v>221</v>
      </c>
      <c r="C206" s="12">
        <v>95.0</v>
      </c>
      <c r="D206" s="13">
        <v>77.0</v>
      </c>
      <c r="E206" s="5">
        <v>26.0</v>
      </c>
      <c r="F206" s="6">
        <v>21.0</v>
      </c>
      <c r="G206" s="8">
        <f t="shared" si="1"/>
        <v>0.8189655172</v>
      </c>
      <c r="H206" s="84">
        <f t="shared" si="2"/>
        <v>0.8200103954</v>
      </c>
      <c r="I206" s="8">
        <f t="shared" si="3"/>
        <v>0.5525114155</v>
      </c>
      <c r="J206" s="83">
        <f t="shared" si="4"/>
        <v>0.7853881279</v>
      </c>
      <c r="K206" s="2">
        <f t="shared" si="5"/>
        <v>-0.05787711243</v>
      </c>
      <c r="L206" s="2">
        <f t="shared" si="6"/>
        <v>-0.2849953788</v>
      </c>
      <c r="M206" s="2">
        <f t="shared" si="7"/>
        <v>0.3085024754</v>
      </c>
      <c r="N206" s="2">
        <f t="shared" si="8"/>
        <v>1.725929347</v>
      </c>
      <c r="O206" s="2">
        <f t="shared" si="9"/>
        <v>0.1630327255</v>
      </c>
      <c r="P206" s="2">
        <f t="shared" si="10"/>
        <v>-0.614872528</v>
      </c>
      <c r="Q206" s="2">
        <f t="shared" si="11"/>
        <v>-0.5257092928</v>
      </c>
      <c r="R206" s="2">
        <f t="shared" si="12"/>
        <v>0.1060001595</v>
      </c>
      <c r="S206" s="1">
        <f t="shared" si="13"/>
        <v>95</v>
      </c>
      <c r="T206" s="1">
        <f t="shared" si="14"/>
        <v>95</v>
      </c>
      <c r="U206" s="2"/>
      <c r="V206" s="2"/>
      <c r="W206" s="19"/>
    </row>
    <row r="207">
      <c r="A207" s="1" t="s">
        <v>214</v>
      </c>
      <c r="B207" s="15" t="s">
        <v>222</v>
      </c>
      <c r="C207" s="12">
        <v>22.0</v>
      </c>
      <c r="D207" s="13">
        <v>19.0</v>
      </c>
      <c r="E207" s="5">
        <v>19.0</v>
      </c>
      <c r="F207" s="6">
        <v>28.0</v>
      </c>
      <c r="G207" s="8">
        <f t="shared" si="1"/>
        <v>0.44</v>
      </c>
      <c r="H207" s="84">
        <f t="shared" si="2"/>
        <v>0.4383699027</v>
      </c>
      <c r="I207" s="8">
        <f t="shared" si="3"/>
        <v>0.4659090909</v>
      </c>
      <c r="J207" s="83">
        <f t="shared" si="4"/>
        <v>0.4659090909</v>
      </c>
      <c r="K207" s="2">
        <f t="shared" si="5"/>
        <v>-0.05787711243</v>
      </c>
      <c r="L207" s="2">
        <f t="shared" si="6"/>
        <v>-0.1690653744</v>
      </c>
      <c r="M207" s="2">
        <f t="shared" si="7"/>
        <v>0.1085656303</v>
      </c>
      <c r="N207" s="2">
        <f t="shared" si="8"/>
        <v>0.863375648</v>
      </c>
      <c r="O207" s="2">
        <f t="shared" si="9"/>
        <v>0.03403496799</v>
      </c>
      <c r="P207" s="2">
        <f t="shared" si="10"/>
        <v>-0.1824646438</v>
      </c>
      <c r="Q207" s="2">
        <f t="shared" si="11"/>
        <v>-0.2217595669</v>
      </c>
      <c r="R207" s="2">
        <f t="shared" si="12"/>
        <v>0.06356035382</v>
      </c>
      <c r="S207" s="1">
        <f t="shared" si="13"/>
        <v>22</v>
      </c>
      <c r="T207" s="1">
        <f t="shared" si="14"/>
        <v>22</v>
      </c>
      <c r="U207" s="2"/>
      <c r="V207" s="2"/>
      <c r="W207" s="19"/>
    </row>
    <row r="208">
      <c r="A208" s="1" t="s">
        <v>214</v>
      </c>
      <c r="B208" s="15" t="s">
        <v>223</v>
      </c>
      <c r="C208" s="12">
        <v>39.0</v>
      </c>
      <c r="D208" s="13">
        <v>30.0</v>
      </c>
      <c r="E208" s="5">
        <v>29.0</v>
      </c>
      <c r="F208" s="6">
        <v>28.0</v>
      </c>
      <c r="G208" s="8">
        <f t="shared" si="1"/>
        <v>0.5820895522</v>
      </c>
      <c r="H208" s="84">
        <f t="shared" si="2"/>
        <v>0.5811992777</v>
      </c>
      <c r="I208" s="8">
        <f t="shared" si="3"/>
        <v>0.5396825397</v>
      </c>
      <c r="J208" s="83">
        <f t="shared" si="4"/>
        <v>0.5476190476</v>
      </c>
      <c r="K208" s="2">
        <f t="shared" si="5"/>
        <v>-0.05787711243</v>
      </c>
      <c r="L208" s="2">
        <f t="shared" si="6"/>
        <v>-0.1987156316</v>
      </c>
      <c r="M208" s="2">
        <f t="shared" si="7"/>
        <v>0.149984742</v>
      </c>
      <c r="N208" s="2">
        <f t="shared" si="8"/>
        <v>1.17547755</v>
      </c>
      <c r="O208" s="2">
        <f t="shared" si="9"/>
        <v>0.05526592327</v>
      </c>
      <c r="P208" s="2">
        <f t="shared" si="10"/>
        <v>-0.2919917822</v>
      </c>
      <c r="Q208" s="2">
        <f t="shared" si="11"/>
        <v>-0.3497309695</v>
      </c>
      <c r="R208" s="2">
        <f t="shared" si="12"/>
        <v>0.09878655835</v>
      </c>
      <c r="S208" s="1">
        <f t="shared" si="13"/>
        <v>39</v>
      </c>
      <c r="T208" s="1">
        <f t="shared" si="14"/>
        <v>39</v>
      </c>
      <c r="U208" s="2"/>
      <c r="V208" s="2"/>
      <c r="W208" s="19"/>
    </row>
    <row r="209">
      <c r="A209" s="1" t="s">
        <v>214</v>
      </c>
      <c r="B209" s="15" t="s">
        <v>224</v>
      </c>
      <c r="C209" s="12">
        <v>80.0</v>
      </c>
      <c r="D209" s="13">
        <v>76.0</v>
      </c>
      <c r="E209" s="5">
        <v>36.0</v>
      </c>
      <c r="F209" s="6">
        <v>49.0</v>
      </c>
      <c r="G209" s="8">
        <f t="shared" si="1"/>
        <v>0.6201550388</v>
      </c>
      <c r="H209" s="84">
        <f t="shared" si="2"/>
        <v>0.6246763859</v>
      </c>
      <c r="I209" s="8">
        <f t="shared" si="3"/>
        <v>0.4813278008</v>
      </c>
      <c r="J209" s="83">
        <f t="shared" si="4"/>
        <v>0.6473029046</v>
      </c>
      <c r="K209" s="2">
        <f t="shared" si="5"/>
        <v>-0.05787711243</v>
      </c>
      <c r="L209" s="2">
        <f t="shared" si="6"/>
        <v>-0.2348881145</v>
      </c>
      <c r="M209" s="2">
        <f t="shared" si="7"/>
        <v>0.2095584129</v>
      </c>
      <c r="N209" s="2">
        <f t="shared" si="8"/>
        <v>1.239212907</v>
      </c>
      <c r="O209" s="2">
        <f t="shared" si="9"/>
        <v>0.09127344867</v>
      </c>
      <c r="P209" s="2">
        <f t="shared" si="10"/>
        <v>-0.3638574137</v>
      </c>
      <c r="Q209" s="2">
        <f t="shared" si="11"/>
        <v>-0.328827598</v>
      </c>
      <c r="R209" s="2">
        <f t="shared" si="12"/>
        <v>0.0700818556</v>
      </c>
      <c r="S209" s="1">
        <f t="shared" si="13"/>
        <v>80</v>
      </c>
      <c r="T209" s="1">
        <f t="shared" si="14"/>
        <v>80</v>
      </c>
      <c r="U209" s="2"/>
      <c r="V209" s="2"/>
      <c r="W209" s="19"/>
    </row>
    <row r="210">
      <c r="A210" s="1" t="s">
        <v>214</v>
      </c>
      <c r="B210" s="15" t="s">
        <v>225</v>
      </c>
      <c r="C210" s="12">
        <v>24.0</v>
      </c>
      <c r="D210" s="13">
        <v>38.0</v>
      </c>
      <c r="E210" s="5">
        <v>18.0</v>
      </c>
      <c r="F210" s="6">
        <v>20.0</v>
      </c>
      <c r="G210" s="8">
        <f t="shared" si="1"/>
        <v>0.5454545455</v>
      </c>
      <c r="H210" s="84">
        <f t="shared" si="2"/>
        <v>0.5407828566</v>
      </c>
      <c r="I210" s="8">
        <f t="shared" si="3"/>
        <v>0.42</v>
      </c>
      <c r="J210" s="83">
        <f t="shared" si="4"/>
        <v>0.62</v>
      </c>
      <c r="K210" s="2">
        <f t="shared" si="5"/>
        <v>-0.05787711243</v>
      </c>
      <c r="L210" s="2">
        <f t="shared" si="6"/>
        <v>-0.2249806543</v>
      </c>
      <c r="M210" s="2">
        <f t="shared" si="7"/>
        <v>0.1922531074</v>
      </c>
      <c r="N210" s="2">
        <f t="shared" si="8"/>
        <v>1.035710563</v>
      </c>
      <c r="O210" s="2">
        <f t="shared" si="9"/>
        <v>0.08020415384</v>
      </c>
      <c r="P210" s="2">
        <f t="shared" si="10"/>
        <v>-0.2912781042</v>
      </c>
      <c r="Q210" s="2">
        <f t="shared" si="11"/>
        <v>-0.2398109896</v>
      </c>
      <c r="R210" s="2">
        <f t="shared" si="12"/>
        <v>0.04656189248</v>
      </c>
      <c r="S210" s="1">
        <f t="shared" si="13"/>
        <v>24</v>
      </c>
      <c r="T210" s="1">
        <f t="shared" si="14"/>
        <v>24</v>
      </c>
      <c r="U210" s="2"/>
      <c r="V210" s="2"/>
      <c r="W210" s="19"/>
    </row>
    <row r="211">
      <c r="A211" s="1" t="s">
        <v>214</v>
      </c>
      <c r="B211" s="15" t="s">
        <v>226</v>
      </c>
      <c r="C211" s="12">
        <v>62.0</v>
      </c>
      <c r="D211" s="13">
        <v>84.0</v>
      </c>
      <c r="E211" s="5">
        <v>46.0</v>
      </c>
      <c r="F211" s="6">
        <v>49.0</v>
      </c>
      <c r="G211" s="8">
        <f t="shared" si="1"/>
        <v>0.5585585586</v>
      </c>
      <c r="H211" s="84">
        <f t="shared" si="2"/>
        <v>0.5535284349</v>
      </c>
      <c r="I211" s="8">
        <f t="shared" si="3"/>
        <v>0.4481327801</v>
      </c>
      <c r="J211" s="83">
        <f t="shared" si="4"/>
        <v>0.6058091286</v>
      </c>
      <c r="K211" s="2">
        <f t="shared" si="5"/>
        <v>-0.05787711243</v>
      </c>
      <c r="L211" s="2">
        <f t="shared" si="6"/>
        <v>-0.2198311841</v>
      </c>
      <c r="M211" s="2">
        <f t="shared" si="7"/>
        <v>0.1835530543</v>
      </c>
      <c r="N211" s="2">
        <f t="shared" si="8"/>
        <v>1.079791618</v>
      </c>
      <c r="O211" s="2">
        <f t="shared" si="9"/>
        <v>0.07482198617</v>
      </c>
      <c r="P211" s="2">
        <f t="shared" si="10"/>
        <v>-0.2967245701</v>
      </c>
      <c r="Q211" s="2">
        <f t="shared" si="11"/>
        <v>-0.2667645093</v>
      </c>
      <c r="R211" s="2">
        <f t="shared" si="12"/>
        <v>0.05655915223</v>
      </c>
      <c r="S211" s="1">
        <f t="shared" si="13"/>
        <v>62</v>
      </c>
      <c r="T211" s="1">
        <f t="shared" si="14"/>
        <v>62</v>
      </c>
      <c r="U211" s="2"/>
      <c r="V211" s="2"/>
      <c r="W211" s="19"/>
    </row>
    <row r="212">
      <c r="A212" s="1" t="s">
        <v>214</v>
      </c>
      <c r="B212" s="15" t="s">
        <v>227</v>
      </c>
      <c r="C212" s="12">
        <v>159.0</v>
      </c>
      <c r="D212" s="13">
        <v>175.0</v>
      </c>
      <c r="E212" s="5">
        <v>141.0</v>
      </c>
      <c r="F212" s="6">
        <v>257.0</v>
      </c>
      <c r="G212" s="8">
        <f t="shared" si="1"/>
        <v>0.3822115385</v>
      </c>
      <c r="H212" s="84">
        <f t="shared" si="2"/>
        <v>0.3776954034</v>
      </c>
      <c r="I212" s="8">
        <f t="shared" si="3"/>
        <v>0.4098360656</v>
      </c>
      <c r="J212" s="83">
        <f t="shared" si="4"/>
        <v>0.456284153</v>
      </c>
      <c r="K212" s="2">
        <f t="shared" si="5"/>
        <v>-0.05787711243</v>
      </c>
      <c r="L212" s="2">
        <f t="shared" si="6"/>
        <v>-0.1655727537</v>
      </c>
      <c r="M212" s="2">
        <f t="shared" si="7"/>
        <v>0.1041263777</v>
      </c>
      <c r="N212" s="2">
        <f t="shared" si="8"/>
        <v>0.7437774124</v>
      </c>
      <c r="O212" s="2">
        <f t="shared" si="9"/>
        <v>0.03196891892</v>
      </c>
      <c r="P212" s="2">
        <f t="shared" si="10"/>
        <v>-0.1539416422</v>
      </c>
      <c r="Q212" s="2">
        <f t="shared" si="11"/>
        <v>-0.1680484627</v>
      </c>
      <c r="R212" s="2">
        <f t="shared" si="12"/>
        <v>0.04326266547</v>
      </c>
      <c r="S212" s="1">
        <f t="shared" si="13"/>
        <v>159</v>
      </c>
      <c r="T212" s="1">
        <f t="shared" si="14"/>
        <v>158</v>
      </c>
      <c r="U212" s="2"/>
      <c r="V212" s="2"/>
      <c r="W212" s="19"/>
    </row>
    <row r="213">
      <c r="A213" s="1" t="s">
        <v>214</v>
      </c>
      <c r="B213" s="15" t="s">
        <v>228</v>
      </c>
      <c r="C213" s="12">
        <v>85.0</v>
      </c>
      <c r="D213" s="13">
        <v>115.0</v>
      </c>
      <c r="E213" s="5">
        <v>58.0</v>
      </c>
      <c r="F213" s="6">
        <v>112.0</v>
      </c>
      <c r="G213" s="8">
        <f t="shared" si="1"/>
        <v>0.4314720812</v>
      </c>
      <c r="H213" s="84">
        <f t="shared" si="2"/>
        <v>0.4316847917</v>
      </c>
      <c r="I213" s="8">
        <f t="shared" si="3"/>
        <v>0.3864864865</v>
      </c>
      <c r="J213" s="83">
        <f t="shared" si="4"/>
        <v>0.5405405405</v>
      </c>
      <c r="K213" s="2">
        <f t="shared" si="5"/>
        <v>-0.05787711243</v>
      </c>
      <c r="L213" s="2">
        <f t="shared" si="6"/>
        <v>-0.1961470395</v>
      </c>
      <c r="M213" s="2">
        <f t="shared" si="7"/>
        <v>0.1461324051</v>
      </c>
      <c r="N213" s="2">
        <f t="shared" si="8"/>
        <v>0.8309215275</v>
      </c>
      <c r="O213" s="2">
        <f t="shared" si="9"/>
        <v>0.05315040861</v>
      </c>
      <c r="P213" s="2">
        <f t="shared" si="10"/>
        <v>-0.2037351796</v>
      </c>
      <c r="Q213" s="2">
        <f t="shared" si="11"/>
        <v>-0.1770417563</v>
      </c>
      <c r="R213" s="2">
        <f t="shared" si="12"/>
        <v>0.03628153832</v>
      </c>
      <c r="S213" s="1">
        <f t="shared" si="13"/>
        <v>85</v>
      </c>
      <c r="T213" s="1">
        <f t="shared" si="14"/>
        <v>85</v>
      </c>
      <c r="U213" s="2"/>
      <c r="V213" s="2"/>
      <c r="W213" s="19"/>
    </row>
    <row r="214">
      <c r="A214" s="1" t="s">
        <v>214</v>
      </c>
      <c r="B214" s="15" t="s">
        <v>229</v>
      </c>
      <c r="C214" s="12">
        <v>56.0</v>
      </c>
      <c r="D214" s="13">
        <v>63.0</v>
      </c>
      <c r="E214" s="5">
        <v>15.0</v>
      </c>
      <c r="F214" s="6">
        <v>24.0</v>
      </c>
      <c r="G214" s="8">
        <f t="shared" si="1"/>
        <v>0.7</v>
      </c>
      <c r="H214" s="84">
        <f t="shared" si="2"/>
        <v>0.7060941872</v>
      </c>
      <c r="I214" s="8">
        <f t="shared" si="3"/>
        <v>0.4493670886</v>
      </c>
      <c r="J214" s="83">
        <f t="shared" si="4"/>
        <v>0.753164557</v>
      </c>
      <c r="K214" s="2">
        <f t="shared" si="5"/>
        <v>-0.05787711243</v>
      </c>
      <c r="L214" s="2">
        <f t="shared" si="6"/>
        <v>-0.2733023464</v>
      </c>
      <c r="M214" s="2">
        <f t="shared" si="7"/>
        <v>0.2837067952</v>
      </c>
      <c r="N214" s="2">
        <f t="shared" si="8"/>
        <v>1.346134832</v>
      </c>
      <c r="O214" s="2">
        <f t="shared" si="9"/>
        <v>0.1437776617</v>
      </c>
      <c r="P214" s="2">
        <f t="shared" si="10"/>
        <v>-0.4598923449</v>
      </c>
      <c r="Q214" s="2">
        <f t="shared" si="11"/>
        <v>-0.3334810874</v>
      </c>
      <c r="R214" s="2">
        <f t="shared" si="12"/>
        <v>0.05702778948</v>
      </c>
      <c r="S214" s="1">
        <f t="shared" si="13"/>
        <v>56</v>
      </c>
      <c r="T214" s="1">
        <f t="shared" si="14"/>
        <v>56</v>
      </c>
      <c r="U214" s="2"/>
      <c r="V214" s="2"/>
      <c r="W214" s="19"/>
    </row>
    <row r="215">
      <c r="A215" s="1" t="s">
        <v>214</v>
      </c>
      <c r="B215" s="15" t="s">
        <v>230</v>
      </c>
      <c r="C215" s="12">
        <v>110.0</v>
      </c>
      <c r="D215" s="13">
        <v>141.0</v>
      </c>
      <c r="E215" s="5">
        <v>84.0</v>
      </c>
      <c r="F215" s="6">
        <v>157.0</v>
      </c>
      <c r="G215" s="8">
        <f t="shared" si="1"/>
        <v>0.4119850187</v>
      </c>
      <c r="H215" s="84">
        <f t="shared" si="2"/>
        <v>0.4114013513</v>
      </c>
      <c r="I215" s="8">
        <f t="shared" si="3"/>
        <v>0.3943089431</v>
      </c>
      <c r="J215" s="83">
        <f t="shared" si="4"/>
        <v>0.5101626016</v>
      </c>
      <c r="K215" s="2">
        <f t="shared" si="5"/>
        <v>-0.05787711243</v>
      </c>
      <c r="L215" s="2">
        <f t="shared" si="6"/>
        <v>-0.1851237353</v>
      </c>
      <c r="M215" s="2">
        <f t="shared" si="7"/>
        <v>0.1301688975</v>
      </c>
      <c r="N215" s="2">
        <f t="shared" si="8"/>
        <v>0.8000970547</v>
      </c>
      <c r="O215" s="2">
        <f t="shared" si="9"/>
        <v>0.04468354789</v>
      </c>
      <c r="P215" s="2">
        <f t="shared" si="10"/>
        <v>-0.1851522673</v>
      </c>
      <c r="Q215" s="2">
        <f t="shared" si="11"/>
        <v>-0.1739244682</v>
      </c>
      <c r="R215" s="2">
        <f t="shared" si="12"/>
        <v>0.03852943442</v>
      </c>
      <c r="S215" s="1">
        <f t="shared" si="13"/>
        <v>110</v>
      </c>
      <c r="T215" s="1">
        <f t="shared" si="14"/>
        <v>110</v>
      </c>
      <c r="U215" s="2"/>
      <c r="V215" s="2"/>
      <c r="W215" s="19"/>
    </row>
    <row r="216">
      <c r="A216" s="1" t="s">
        <v>214</v>
      </c>
      <c r="B216" s="15" t="s">
        <v>231</v>
      </c>
      <c r="C216" s="12">
        <v>20.0</v>
      </c>
      <c r="D216" s="13">
        <v>49.0</v>
      </c>
      <c r="E216" s="5">
        <v>22.0</v>
      </c>
      <c r="F216" s="6">
        <v>18.0</v>
      </c>
      <c r="G216" s="8">
        <f t="shared" si="1"/>
        <v>0.5263157895</v>
      </c>
      <c r="H216" s="84">
        <f t="shared" si="2"/>
        <v>0.5196512597</v>
      </c>
      <c r="I216" s="8">
        <f t="shared" si="3"/>
        <v>0.3853211009</v>
      </c>
      <c r="J216" s="83">
        <f t="shared" si="4"/>
        <v>0.6330275229</v>
      </c>
      <c r="K216" s="2">
        <f t="shared" si="5"/>
        <v>-0.05787711243</v>
      </c>
      <c r="L216" s="2">
        <f t="shared" si="6"/>
        <v>-0.2297079779</v>
      </c>
      <c r="M216" s="2">
        <f t="shared" si="7"/>
        <v>0.200417285</v>
      </c>
      <c r="N216" s="2">
        <f t="shared" si="8"/>
        <v>0.9701587636</v>
      </c>
      <c r="O216" s="2">
        <f t="shared" si="9"/>
        <v>0.08536691188</v>
      </c>
      <c r="P216" s="2">
        <f t="shared" si="10"/>
        <v>-0.2785756471</v>
      </c>
      <c r="Q216" s="2">
        <f t="shared" si="11"/>
        <v>-0.2060852876</v>
      </c>
      <c r="R216" s="2">
        <f t="shared" si="12"/>
        <v>0.03595432417</v>
      </c>
      <c r="S216" s="1">
        <f t="shared" si="13"/>
        <v>20</v>
      </c>
      <c r="T216" s="1">
        <f t="shared" si="14"/>
        <v>20</v>
      </c>
      <c r="U216" s="2"/>
      <c r="V216" s="2"/>
      <c r="W216" s="19"/>
    </row>
    <row r="217">
      <c r="A217" s="1" t="s">
        <v>214</v>
      </c>
      <c r="B217" s="15" t="s">
        <v>232</v>
      </c>
      <c r="C217" s="12">
        <v>27.0</v>
      </c>
      <c r="D217" s="13">
        <v>31.0</v>
      </c>
      <c r="E217" s="5">
        <v>11.0</v>
      </c>
      <c r="F217" s="6">
        <v>30.0</v>
      </c>
      <c r="G217" s="8">
        <f t="shared" si="1"/>
        <v>0.4736842105</v>
      </c>
      <c r="H217" s="84">
        <f t="shared" si="2"/>
        <v>0.4718661032</v>
      </c>
      <c r="I217" s="8">
        <f t="shared" si="3"/>
        <v>0.3838383838</v>
      </c>
      <c r="J217" s="83">
        <f t="shared" si="4"/>
        <v>0.5858585859</v>
      </c>
      <c r="K217" s="2">
        <f t="shared" si="5"/>
        <v>-0.05787711243</v>
      </c>
      <c r="L217" s="2">
        <f t="shared" si="6"/>
        <v>-0.2125916902</v>
      </c>
      <c r="M217" s="2">
        <f t="shared" si="7"/>
        <v>0.1716625608</v>
      </c>
      <c r="N217" s="2">
        <f t="shared" si="8"/>
        <v>0.8944140789</v>
      </c>
      <c r="O217" s="2">
        <f t="shared" si="9"/>
        <v>0.06767062533</v>
      </c>
      <c r="P217" s="2">
        <f t="shared" si="10"/>
        <v>-0.2376890473</v>
      </c>
      <c r="Q217" s="2">
        <f t="shared" si="11"/>
        <v>-0.1892641741</v>
      </c>
      <c r="R217" s="2">
        <f t="shared" si="12"/>
        <v>0.03554086213</v>
      </c>
      <c r="S217" s="1">
        <f t="shared" si="13"/>
        <v>27</v>
      </c>
      <c r="T217" s="1">
        <f t="shared" si="14"/>
        <v>27</v>
      </c>
      <c r="U217" s="2"/>
      <c r="V217" s="2"/>
      <c r="W217" s="19"/>
    </row>
    <row r="218">
      <c r="A218" s="1" t="s">
        <v>214</v>
      </c>
      <c r="B218" s="15" t="s">
        <v>233</v>
      </c>
      <c r="C218" s="12">
        <v>19.0</v>
      </c>
      <c r="D218" s="13">
        <v>34.0</v>
      </c>
      <c r="E218" s="5">
        <v>20.0</v>
      </c>
      <c r="F218" s="6">
        <v>17.0</v>
      </c>
      <c r="G218" s="8">
        <f t="shared" si="1"/>
        <v>0.5277777778</v>
      </c>
      <c r="H218" s="84">
        <f t="shared" si="2"/>
        <v>0.5231179583</v>
      </c>
      <c r="I218" s="8">
        <f t="shared" si="3"/>
        <v>0.4333333333</v>
      </c>
      <c r="J218" s="83">
        <f t="shared" si="4"/>
        <v>0.5888888889</v>
      </c>
      <c r="K218" s="2">
        <f t="shared" si="5"/>
        <v>-0.05787711243</v>
      </c>
      <c r="L218" s="2">
        <f t="shared" si="6"/>
        <v>-0.2136913024</v>
      </c>
      <c r="M218" s="2">
        <f t="shared" si="7"/>
        <v>0.1734429731</v>
      </c>
      <c r="N218" s="2">
        <f t="shared" si="8"/>
        <v>1.014969247</v>
      </c>
      <c r="O218" s="2">
        <f t="shared" si="9"/>
        <v>0.06872612747</v>
      </c>
      <c r="P218" s="2">
        <f t="shared" si="10"/>
        <v>-0.2711215183</v>
      </c>
      <c r="Q218" s="2">
        <f t="shared" si="11"/>
        <v>-0.2424690809</v>
      </c>
      <c r="R218" s="2">
        <f t="shared" si="12"/>
        <v>0.05113862483</v>
      </c>
      <c r="S218" s="1">
        <f t="shared" si="13"/>
        <v>19</v>
      </c>
      <c r="T218" s="1">
        <f t="shared" si="14"/>
        <v>19</v>
      </c>
      <c r="U218" s="2"/>
      <c r="V218" s="2"/>
      <c r="W218" s="19"/>
    </row>
    <row r="219">
      <c r="A219" s="1" t="s">
        <v>214</v>
      </c>
      <c r="B219" s="15" t="s">
        <v>234</v>
      </c>
      <c r="C219" s="12">
        <v>14.0</v>
      </c>
      <c r="D219" s="13">
        <v>23.0</v>
      </c>
      <c r="E219" s="5">
        <v>17.0</v>
      </c>
      <c r="F219" s="6">
        <v>26.0</v>
      </c>
      <c r="G219" s="8">
        <f t="shared" si="1"/>
        <v>0.35</v>
      </c>
      <c r="H219" s="84">
        <f t="shared" si="2"/>
        <v>0.3621385715</v>
      </c>
      <c r="I219" s="8">
        <f t="shared" si="3"/>
        <v>0.3875</v>
      </c>
      <c r="J219" s="83">
        <f t="shared" si="4"/>
        <v>0.4625</v>
      </c>
      <c r="K219" s="2">
        <f t="shared" si="5"/>
        <v>-0.05787711243</v>
      </c>
      <c r="L219" s="2">
        <f t="shared" si="6"/>
        <v>-0.1678283106</v>
      </c>
      <c r="M219" s="2">
        <f t="shared" si="7"/>
        <v>0.1069826776</v>
      </c>
      <c r="N219" s="2">
        <f t="shared" si="8"/>
        <v>0.7128216303</v>
      </c>
      <c r="O219" s="2">
        <f t="shared" si="9"/>
        <v>0.03329331226</v>
      </c>
      <c r="P219" s="2">
        <f t="shared" si="10"/>
        <v>-0.1495444676</v>
      </c>
      <c r="Q219" s="2">
        <f t="shared" si="11"/>
        <v>-0.1522768771</v>
      </c>
      <c r="R219" s="2">
        <f t="shared" si="12"/>
        <v>0.03656771916</v>
      </c>
      <c r="S219" s="1">
        <f t="shared" si="13"/>
        <v>14</v>
      </c>
      <c r="T219" s="1">
        <f t="shared" si="14"/>
        <v>14</v>
      </c>
      <c r="U219" s="2"/>
      <c r="V219" s="2"/>
      <c r="W219" s="19"/>
    </row>
    <row r="220">
      <c r="A220" s="1" t="s">
        <v>214</v>
      </c>
      <c r="B220" s="15" t="s">
        <v>235</v>
      </c>
      <c r="C220" s="12">
        <v>36.0</v>
      </c>
      <c r="D220" s="13">
        <v>64.0</v>
      </c>
      <c r="E220" s="5">
        <v>16.0</v>
      </c>
      <c r="F220" s="6">
        <v>28.0</v>
      </c>
      <c r="G220" s="8">
        <f t="shared" si="1"/>
        <v>0.5625</v>
      </c>
      <c r="H220" s="84">
        <f t="shared" si="2"/>
        <v>0.5582812494</v>
      </c>
      <c r="I220" s="8">
        <f t="shared" si="3"/>
        <v>0.3611111111</v>
      </c>
      <c r="J220" s="83">
        <f t="shared" si="4"/>
        <v>0.6944444444</v>
      </c>
      <c r="K220" s="2">
        <f t="shared" si="5"/>
        <v>-0.05787711243</v>
      </c>
      <c r="L220" s="2">
        <f t="shared" si="6"/>
        <v>-0.2519944604</v>
      </c>
      <c r="M220" s="2">
        <f t="shared" si="7"/>
        <v>0.2411931697</v>
      </c>
      <c r="N220" s="2">
        <f t="shared" si="8"/>
        <v>0.9974147475</v>
      </c>
      <c r="O220" s="2">
        <f t="shared" si="9"/>
        <v>0.112702699</v>
      </c>
      <c r="P220" s="2">
        <f t="shared" si="10"/>
        <v>-0.3141890444</v>
      </c>
      <c r="Q220" s="2">
        <f t="shared" si="11"/>
        <v>-0.1985628611</v>
      </c>
      <c r="R220" s="2">
        <f t="shared" si="12"/>
        <v>0.02959411159</v>
      </c>
      <c r="S220" s="1">
        <f t="shared" si="13"/>
        <v>36</v>
      </c>
      <c r="T220" s="1">
        <f t="shared" si="14"/>
        <v>36</v>
      </c>
      <c r="U220" s="2"/>
      <c r="V220" s="2"/>
      <c r="W220" s="19"/>
    </row>
    <row r="221">
      <c r="A221" s="1" t="s">
        <v>214</v>
      </c>
      <c r="B221" s="15" t="s">
        <v>236</v>
      </c>
      <c r="C221" s="12">
        <v>45.0</v>
      </c>
      <c r="D221" s="13">
        <v>52.0</v>
      </c>
      <c r="E221" s="5">
        <v>22.0</v>
      </c>
      <c r="F221" s="6">
        <v>33.0</v>
      </c>
      <c r="G221" s="8">
        <f t="shared" si="1"/>
        <v>0.5769230769</v>
      </c>
      <c r="H221" s="84">
        <f t="shared" si="2"/>
        <v>0.5785877353</v>
      </c>
      <c r="I221" s="8">
        <f t="shared" si="3"/>
        <v>0.4407894737</v>
      </c>
      <c r="J221" s="83">
        <f t="shared" si="4"/>
        <v>0.6381578947</v>
      </c>
      <c r="K221" s="2">
        <f t="shared" si="5"/>
        <v>-0.05787711243</v>
      </c>
      <c r="L221" s="2">
        <f t="shared" si="6"/>
        <v>-0.2315696463</v>
      </c>
      <c r="M221" s="2">
        <f t="shared" si="7"/>
        <v>0.203679013</v>
      </c>
      <c r="N221" s="2">
        <f t="shared" si="8"/>
        <v>1.118811153</v>
      </c>
      <c r="O221" s="2">
        <f t="shared" si="9"/>
        <v>0.08745934727</v>
      </c>
      <c r="P221" s="2">
        <f t="shared" si="10"/>
        <v>-0.3238640014</v>
      </c>
      <c r="Q221" s="2">
        <f t="shared" si="11"/>
        <v>-0.2718750704</v>
      </c>
      <c r="R221" s="2">
        <f t="shared" si="12"/>
        <v>0.05382405291</v>
      </c>
      <c r="S221" s="1">
        <f t="shared" si="13"/>
        <v>45</v>
      </c>
      <c r="T221" s="1">
        <f t="shared" si="14"/>
        <v>45</v>
      </c>
      <c r="U221" s="2"/>
      <c r="V221" s="2"/>
      <c r="W221" s="19"/>
    </row>
    <row r="222">
      <c r="A222" s="1" t="s">
        <v>214</v>
      </c>
      <c r="B222" s="15" t="s">
        <v>237</v>
      </c>
      <c r="C222" s="12">
        <v>20.0</v>
      </c>
      <c r="D222" s="13">
        <v>24.0</v>
      </c>
      <c r="E222" s="5">
        <v>17.0</v>
      </c>
      <c r="F222" s="6">
        <v>23.0</v>
      </c>
      <c r="G222" s="8">
        <f t="shared" si="1"/>
        <v>0.4651162791</v>
      </c>
      <c r="H222" s="84">
        <f t="shared" si="2"/>
        <v>0.4681468119</v>
      </c>
      <c r="I222" s="8">
        <f t="shared" si="3"/>
        <v>0.4404761905</v>
      </c>
      <c r="J222" s="83">
        <f t="shared" si="4"/>
        <v>0.5238095238</v>
      </c>
      <c r="K222" s="2">
        <f t="shared" si="5"/>
        <v>-0.05787711243</v>
      </c>
      <c r="L222" s="2">
        <f t="shared" si="6"/>
        <v>-0.1900758216</v>
      </c>
      <c r="M222" s="2">
        <f t="shared" si="7"/>
        <v>0.1372261155</v>
      </c>
      <c r="N222" s="2">
        <f t="shared" si="8"/>
        <v>0.9176841997</v>
      </c>
      <c r="O222" s="2">
        <f t="shared" si="9"/>
        <v>0.04836619963</v>
      </c>
      <c r="P222" s="2">
        <f t="shared" si="10"/>
        <v>-0.2180441247</v>
      </c>
      <c r="Q222" s="2">
        <f t="shared" si="11"/>
        <v>-0.2228420153</v>
      </c>
      <c r="R222" s="2">
        <f t="shared" si="12"/>
        <v>0.05370937102</v>
      </c>
      <c r="S222" s="1">
        <f t="shared" si="13"/>
        <v>20</v>
      </c>
      <c r="T222" s="1">
        <f t="shared" si="14"/>
        <v>20</v>
      </c>
      <c r="U222" s="2"/>
      <c r="V222" s="2"/>
      <c r="W222" s="19"/>
    </row>
    <row r="223">
      <c r="A223" s="1" t="s">
        <v>214</v>
      </c>
      <c r="B223" s="15" t="s">
        <v>238</v>
      </c>
      <c r="C223" s="12">
        <v>19.0</v>
      </c>
      <c r="D223" s="13">
        <v>20.0</v>
      </c>
      <c r="E223" s="5">
        <v>22.0</v>
      </c>
      <c r="F223" s="6">
        <v>33.0</v>
      </c>
      <c r="G223" s="8">
        <f t="shared" si="1"/>
        <v>0.3653846154</v>
      </c>
      <c r="H223" s="84">
        <f t="shared" si="2"/>
        <v>0.3650794384</v>
      </c>
      <c r="I223" s="8">
        <f t="shared" si="3"/>
        <v>0.4361702128</v>
      </c>
      <c r="J223" s="83">
        <f t="shared" si="4"/>
        <v>0.414893617</v>
      </c>
      <c r="K223" s="2">
        <f t="shared" si="5"/>
        <v>-0.05787711243</v>
      </c>
      <c r="L223" s="2">
        <f t="shared" si="6"/>
        <v>-0.1505532861</v>
      </c>
      <c r="M223" s="2">
        <f t="shared" si="7"/>
        <v>0.08609213855</v>
      </c>
      <c r="N223" s="2">
        <f t="shared" si="8"/>
        <v>0.7197641017</v>
      </c>
      <c r="O223" s="2">
        <f t="shared" si="9"/>
        <v>0.02403433184</v>
      </c>
      <c r="P223" s="2">
        <f t="shared" si="10"/>
        <v>-0.1354580065</v>
      </c>
      <c r="Q223" s="2">
        <f t="shared" si="11"/>
        <v>-0.1730723022</v>
      </c>
      <c r="R223" s="2">
        <f t="shared" si="12"/>
        <v>0.0521495736</v>
      </c>
      <c r="S223" s="1">
        <f t="shared" si="13"/>
        <v>19</v>
      </c>
      <c r="T223" s="1">
        <f t="shared" si="14"/>
        <v>19</v>
      </c>
      <c r="U223" s="2"/>
      <c r="V223" s="2"/>
      <c r="W223" s="19"/>
    </row>
    <row r="224">
      <c r="A224" s="1" t="s">
        <v>214</v>
      </c>
      <c r="B224" s="15" t="s">
        <v>239</v>
      </c>
      <c r="C224" s="12">
        <v>58.0</v>
      </c>
      <c r="D224" s="13">
        <v>123.0</v>
      </c>
      <c r="E224" s="5">
        <v>94.0</v>
      </c>
      <c r="F224" s="6">
        <v>220.0</v>
      </c>
      <c r="G224" s="8">
        <f t="shared" si="1"/>
        <v>0.2086330935</v>
      </c>
      <c r="H224" s="84">
        <f t="shared" si="2"/>
        <v>0.207872875</v>
      </c>
      <c r="I224" s="8">
        <f t="shared" si="3"/>
        <v>0.3070707071</v>
      </c>
      <c r="J224" s="83">
        <f t="shared" si="4"/>
        <v>0.3656565657</v>
      </c>
      <c r="K224" s="2">
        <f t="shared" si="5"/>
        <v>-0.05787711243</v>
      </c>
      <c r="L224" s="2">
        <f t="shared" si="6"/>
        <v>-0.1326865377</v>
      </c>
      <c r="M224" s="2">
        <f t="shared" si="7"/>
        <v>0.06687083419</v>
      </c>
      <c r="N224" s="2">
        <f t="shared" si="8"/>
        <v>0.4465902022</v>
      </c>
      <c r="O224" s="2">
        <f t="shared" si="9"/>
        <v>0.01645287964</v>
      </c>
      <c r="P224" s="2">
        <f t="shared" si="10"/>
        <v>-0.07407306424</v>
      </c>
      <c r="Q224" s="2">
        <f t="shared" si="11"/>
        <v>-0.07560124803</v>
      </c>
      <c r="R224" s="2">
        <f t="shared" si="12"/>
        <v>0.01819692141</v>
      </c>
      <c r="S224" s="1">
        <f t="shared" si="13"/>
        <v>58</v>
      </c>
      <c r="T224" s="1">
        <f t="shared" si="14"/>
        <v>58</v>
      </c>
      <c r="U224" s="2"/>
      <c r="V224" s="2"/>
      <c r="W224" s="19"/>
    </row>
    <row r="225">
      <c r="A225" s="1" t="s">
        <v>214</v>
      </c>
      <c r="B225" s="15" t="s">
        <v>240</v>
      </c>
      <c r="C225" s="12">
        <v>31.0</v>
      </c>
      <c r="D225" s="13">
        <v>26.0</v>
      </c>
      <c r="E225" s="5">
        <v>18.0</v>
      </c>
      <c r="F225" s="6">
        <v>36.0</v>
      </c>
      <c r="G225" s="8">
        <f t="shared" si="1"/>
        <v>0.4626865672</v>
      </c>
      <c r="H225" s="84">
        <f t="shared" si="2"/>
        <v>0.4594822434</v>
      </c>
      <c r="I225" s="8">
        <f t="shared" si="3"/>
        <v>0.4414414414</v>
      </c>
      <c r="J225" s="83">
        <f t="shared" si="4"/>
        <v>0.5135135135</v>
      </c>
      <c r="K225" s="2">
        <f t="shared" si="5"/>
        <v>-0.05787711243</v>
      </c>
      <c r="L225" s="2">
        <f t="shared" si="6"/>
        <v>-0.1863396875</v>
      </c>
      <c r="M225" s="2">
        <f t="shared" si="7"/>
        <v>0.1318844956</v>
      </c>
      <c r="N225" s="2">
        <f t="shared" si="8"/>
        <v>0.9016176482</v>
      </c>
      <c r="O225" s="2">
        <f t="shared" si="9"/>
        <v>0.04556983158</v>
      </c>
      <c r="P225" s="2">
        <f t="shared" si="10"/>
        <v>-0.2100158271</v>
      </c>
      <c r="Q225" s="2">
        <f t="shared" si="11"/>
        <v>-0.2194203434</v>
      </c>
      <c r="R225" s="2">
        <f t="shared" si="12"/>
        <v>0.05406323836</v>
      </c>
      <c r="S225" s="1">
        <f t="shared" si="13"/>
        <v>31</v>
      </c>
      <c r="T225" s="1">
        <f t="shared" si="14"/>
        <v>31</v>
      </c>
      <c r="U225" s="2"/>
      <c r="V225" s="2"/>
      <c r="W225" s="19"/>
    </row>
    <row r="226">
      <c r="A226" s="1" t="s">
        <v>214</v>
      </c>
      <c r="B226" s="15" t="s">
        <v>241</v>
      </c>
      <c r="C226" s="12">
        <v>101.0</v>
      </c>
      <c r="D226" s="13">
        <v>112.0</v>
      </c>
      <c r="E226" s="5">
        <v>134.0</v>
      </c>
      <c r="F226" s="6">
        <v>178.0</v>
      </c>
      <c r="G226" s="8">
        <f t="shared" si="1"/>
        <v>0.3620071685</v>
      </c>
      <c r="H226" s="84">
        <f t="shared" si="2"/>
        <v>0.3672037622</v>
      </c>
      <c r="I226" s="8">
        <f t="shared" si="3"/>
        <v>0.4476190476</v>
      </c>
      <c r="J226" s="83">
        <f t="shared" si="4"/>
        <v>0.4057142857</v>
      </c>
      <c r="K226" s="2">
        <f t="shared" si="5"/>
        <v>-0.05787711243</v>
      </c>
      <c r="L226" s="2">
        <f t="shared" si="6"/>
        <v>-0.1472223636</v>
      </c>
      <c r="M226" s="2">
        <f t="shared" si="7"/>
        <v>0.08232478196</v>
      </c>
      <c r="N226" s="2">
        <f t="shared" si="8"/>
        <v>0.7223144195</v>
      </c>
      <c r="O226" s="2">
        <f t="shared" si="9"/>
        <v>0.02247411987</v>
      </c>
      <c r="P226" s="2">
        <f t="shared" si="10"/>
        <v>-0.1329304053</v>
      </c>
      <c r="Q226" s="2">
        <f t="shared" si="11"/>
        <v>-0.1782445373</v>
      </c>
      <c r="R226" s="2">
        <f t="shared" si="12"/>
        <v>0.05636485953</v>
      </c>
      <c r="S226" s="1">
        <f t="shared" si="13"/>
        <v>101</v>
      </c>
      <c r="T226" s="1">
        <f t="shared" si="14"/>
        <v>102</v>
      </c>
      <c r="U226" s="2"/>
      <c r="V226" s="2"/>
      <c r="W226" s="19"/>
    </row>
    <row r="227">
      <c r="A227" s="1" t="s">
        <v>214</v>
      </c>
      <c r="B227" s="15" t="s">
        <v>242</v>
      </c>
      <c r="C227" s="12">
        <v>26.0</v>
      </c>
      <c r="D227" s="13">
        <v>69.0</v>
      </c>
      <c r="E227" s="5">
        <v>45.0</v>
      </c>
      <c r="F227" s="6">
        <v>124.0</v>
      </c>
      <c r="G227" s="8">
        <f t="shared" si="1"/>
        <v>0.1733333333</v>
      </c>
      <c r="H227" s="84">
        <f t="shared" si="2"/>
        <v>0.1692341985</v>
      </c>
      <c r="I227" s="8">
        <f t="shared" si="3"/>
        <v>0.2689393939</v>
      </c>
      <c r="J227" s="83">
        <f t="shared" si="4"/>
        <v>0.3598484848</v>
      </c>
      <c r="K227" s="2">
        <f t="shared" si="5"/>
        <v>-0.05787711243</v>
      </c>
      <c r="L227" s="2">
        <f t="shared" si="6"/>
        <v>-0.1305789477</v>
      </c>
      <c r="M227" s="2">
        <f t="shared" si="7"/>
        <v>0.06476335605</v>
      </c>
      <c r="N227" s="2">
        <f t="shared" si="8"/>
        <v>0.3849209297</v>
      </c>
      <c r="O227" s="2">
        <f t="shared" si="9"/>
        <v>0.0156812554</v>
      </c>
      <c r="P227" s="2">
        <f t="shared" si="10"/>
        <v>-0.06283027328</v>
      </c>
      <c r="Q227" s="2">
        <f t="shared" si="11"/>
        <v>-0.05706992911</v>
      </c>
      <c r="R227" s="2">
        <f t="shared" si="12"/>
        <v>0.01222491978</v>
      </c>
      <c r="S227" s="1">
        <f t="shared" si="13"/>
        <v>26</v>
      </c>
      <c r="T227" s="1">
        <f t="shared" si="14"/>
        <v>26</v>
      </c>
      <c r="U227" s="2"/>
      <c r="V227" s="2"/>
      <c r="W227" s="19"/>
    </row>
    <row r="228">
      <c r="A228" s="1" t="s">
        <v>214</v>
      </c>
      <c r="B228" s="15" t="s">
        <v>243</v>
      </c>
      <c r="C228" s="12">
        <v>50.0</v>
      </c>
      <c r="D228" s="13">
        <v>83.0</v>
      </c>
      <c r="E228" s="5">
        <v>92.0</v>
      </c>
      <c r="F228" s="6">
        <v>175.0</v>
      </c>
      <c r="G228" s="8">
        <f t="shared" si="1"/>
        <v>0.2222222222</v>
      </c>
      <c r="H228" s="84">
        <f t="shared" si="2"/>
        <v>0.2240393528</v>
      </c>
      <c r="I228" s="8">
        <f t="shared" si="3"/>
        <v>0.355</v>
      </c>
      <c r="J228" s="83">
        <f t="shared" si="4"/>
        <v>0.3325</v>
      </c>
      <c r="K228" s="2">
        <f t="shared" si="5"/>
        <v>-0.05787711243</v>
      </c>
      <c r="L228" s="2">
        <f t="shared" si="6"/>
        <v>-0.1206549476</v>
      </c>
      <c r="M228" s="2">
        <f t="shared" si="7"/>
        <v>0.05529339908</v>
      </c>
      <c r="N228" s="2">
        <f t="shared" si="8"/>
        <v>0.4694803596</v>
      </c>
      <c r="O228" s="2">
        <f t="shared" si="9"/>
        <v>0.01237077026</v>
      </c>
      <c r="P228" s="2">
        <f t="shared" si="10"/>
        <v>-0.0708087328</v>
      </c>
      <c r="Q228" s="2">
        <f t="shared" si="11"/>
        <v>-0.0918813075</v>
      </c>
      <c r="R228" s="2">
        <f t="shared" si="12"/>
        <v>0.0281169243</v>
      </c>
      <c r="S228" s="1">
        <f t="shared" si="13"/>
        <v>50</v>
      </c>
      <c r="T228" s="1">
        <f t="shared" si="14"/>
        <v>50</v>
      </c>
      <c r="U228" s="2"/>
      <c r="V228" s="2"/>
      <c r="W228" s="19"/>
    </row>
    <row r="229">
      <c r="A229" s="1" t="s">
        <v>214</v>
      </c>
      <c r="B229" s="15" t="s">
        <v>244</v>
      </c>
      <c r="C229" s="12">
        <v>19.0</v>
      </c>
      <c r="D229" s="13">
        <v>14.0</v>
      </c>
      <c r="E229" s="5">
        <v>20.0</v>
      </c>
      <c r="F229" s="6">
        <v>19.0</v>
      </c>
      <c r="G229" s="8">
        <f t="shared" si="1"/>
        <v>0.5</v>
      </c>
      <c r="H229" s="84">
        <f t="shared" si="2"/>
        <v>0.5004356198</v>
      </c>
      <c r="I229" s="8">
        <f t="shared" si="3"/>
        <v>0.5416666667</v>
      </c>
      <c r="J229" s="83">
        <f t="shared" si="4"/>
        <v>0.4583333333</v>
      </c>
      <c r="K229" s="2">
        <f t="shared" si="5"/>
        <v>-0.05787711243</v>
      </c>
      <c r="L229" s="2">
        <f t="shared" si="6"/>
        <v>-0.1663163439</v>
      </c>
      <c r="M229" s="2">
        <f t="shared" si="7"/>
        <v>0.1050637447</v>
      </c>
      <c r="N229" s="2">
        <f t="shared" si="8"/>
        <v>0.9874406</v>
      </c>
      <c r="O229" s="2">
        <f t="shared" si="9"/>
        <v>0.03240157514</v>
      </c>
      <c r="P229" s="2">
        <f t="shared" si="10"/>
        <v>-0.2052911216</v>
      </c>
      <c r="Q229" s="2">
        <f t="shared" si="11"/>
        <v>-0.2948658487</v>
      </c>
      <c r="R229" s="2">
        <f t="shared" si="12"/>
        <v>0.09988012662</v>
      </c>
      <c r="S229" s="1">
        <f t="shared" si="13"/>
        <v>19</v>
      </c>
      <c r="T229" s="1">
        <f t="shared" si="14"/>
        <v>19</v>
      </c>
      <c r="U229" s="2"/>
      <c r="V229" s="2"/>
      <c r="W229" s="19"/>
    </row>
    <row r="230">
      <c r="A230" s="1" t="s">
        <v>214</v>
      </c>
      <c r="B230" s="15" t="s">
        <v>245</v>
      </c>
      <c r="C230" s="12">
        <v>36.0</v>
      </c>
      <c r="D230" s="13">
        <v>35.0</v>
      </c>
      <c r="E230" s="5">
        <v>38.0</v>
      </c>
      <c r="F230" s="6">
        <v>45.0</v>
      </c>
      <c r="G230" s="8">
        <f t="shared" si="1"/>
        <v>0.4444444444</v>
      </c>
      <c r="H230" s="84">
        <f t="shared" si="2"/>
        <v>0.4472899572</v>
      </c>
      <c r="I230" s="8">
        <f t="shared" si="3"/>
        <v>0.4805194805</v>
      </c>
      <c r="J230" s="83">
        <f t="shared" si="4"/>
        <v>0.461038961</v>
      </c>
      <c r="K230" s="2">
        <f t="shared" si="5"/>
        <v>-0.05787711243</v>
      </c>
      <c r="L230" s="2">
        <f t="shared" si="6"/>
        <v>-0.1672981405</v>
      </c>
      <c r="M230" s="2">
        <f t="shared" si="7"/>
        <v>0.1063078279</v>
      </c>
      <c r="N230" s="2">
        <f t="shared" si="8"/>
        <v>0.8811423044</v>
      </c>
      <c r="O230" s="2">
        <f t="shared" si="9"/>
        <v>0.03297878691</v>
      </c>
      <c r="P230" s="2">
        <f t="shared" si="10"/>
        <v>-0.1842728805</v>
      </c>
      <c r="Q230" s="2">
        <f t="shared" si="11"/>
        <v>-0.2334201999</v>
      </c>
      <c r="R230" s="2">
        <f t="shared" si="12"/>
        <v>0.06972937124</v>
      </c>
      <c r="S230" s="1">
        <f t="shared" si="13"/>
        <v>36</v>
      </c>
      <c r="T230" s="1">
        <f t="shared" si="14"/>
        <v>36</v>
      </c>
      <c r="U230" s="2"/>
      <c r="V230" s="2"/>
      <c r="W230" s="19"/>
    </row>
    <row r="231">
      <c r="A231" s="1" t="s">
        <v>214</v>
      </c>
      <c r="B231" s="15" t="s">
        <v>246</v>
      </c>
      <c r="C231" s="12">
        <v>46.0</v>
      </c>
      <c r="D231" s="13">
        <v>43.0</v>
      </c>
      <c r="E231" s="5">
        <v>53.0</v>
      </c>
      <c r="F231" s="6">
        <v>97.0</v>
      </c>
      <c r="G231" s="8">
        <f t="shared" si="1"/>
        <v>0.3216783217</v>
      </c>
      <c r="H231" s="84">
        <f t="shared" si="2"/>
        <v>0.3081772533</v>
      </c>
      <c r="I231" s="8">
        <f t="shared" si="3"/>
        <v>0.4142259414</v>
      </c>
      <c r="J231" s="83">
        <f t="shared" si="4"/>
        <v>0.3723849372</v>
      </c>
      <c r="K231" s="2">
        <f t="shared" si="5"/>
        <v>-0.05787711243</v>
      </c>
      <c r="L231" s="2">
        <f t="shared" si="6"/>
        <v>-0.1351280755</v>
      </c>
      <c r="M231" s="2">
        <f t="shared" si="7"/>
        <v>0.06935442899</v>
      </c>
      <c r="N231" s="2">
        <f t="shared" si="8"/>
        <v>0.6135173165</v>
      </c>
      <c r="O231" s="2">
        <f t="shared" si="9"/>
        <v>0.01737793266</v>
      </c>
      <c r="P231" s="2">
        <f t="shared" si="10"/>
        <v>-0.103632667</v>
      </c>
      <c r="Q231" s="2">
        <f t="shared" si="11"/>
        <v>-0.1401023771</v>
      </c>
      <c r="R231" s="2">
        <f t="shared" si="12"/>
        <v>0.04466780725</v>
      </c>
      <c r="S231" s="1">
        <f t="shared" si="13"/>
        <v>46</v>
      </c>
      <c r="T231" s="1">
        <f t="shared" si="14"/>
        <v>45</v>
      </c>
      <c r="U231" s="2"/>
      <c r="V231" s="2"/>
      <c r="W231" s="19"/>
    </row>
    <row r="232">
      <c r="A232" s="1" t="s">
        <v>214</v>
      </c>
      <c r="B232" s="15" t="s">
        <v>247</v>
      </c>
      <c r="C232" s="12">
        <v>17.0</v>
      </c>
      <c r="D232" s="13">
        <v>31.0</v>
      </c>
      <c r="E232" s="5">
        <v>14.0</v>
      </c>
      <c r="F232" s="6">
        <v>25.0</v>
      </c>
      <c r="G232" s="8">
        <f t="shared" si="1"/>
        <v>0.4047619048</v>
      </c>
      <c r="H232" s="84">
        <f t="shared" si="2"/>
        <v>0.4117440405</v>
      </c>
      <c r="I232" s="8">
        <f t="shared" si="3"/>
        <v>0.3563218391</v>
      </c>
      <c r="J232" s="83">
        <f t="shared" si="4"/>
        <v>0.5517241379</v>
      </c>
      <c r="K232" s="2">
        <f t="shared" si="5"/>
        <v>-0.05787711243</v>
      </c>
      <c r="L232" s="2">
        <f t="shared" si="6"/>
        <v>-0.2002052541</v>
      </c>
      <c r="M232" s="2">
        <f t="shared" si="7"/>
        <v>0.152241817</v>
      </c>
      <c r="N232" s="2">
        <f t="shared" si="8"/>
        <v>0.781919154</v>
      </c>
      <c r="O232" s="2">
        <f t="shared" si="9"/>
        <v>0.05651812519</v>
      </c>
      <c r="P232" s="2">
        <f t="shared" si="10"/>
        <v>-0.1956868222</v>
      </c>
      <c r="Q232" s="2">
        <f t="shared" si="11"/>
        <v>-0.1535980415</v>
      </c>
      <c r="R232" s="2">
        <f t="shared" si="12"/>
        <v>0.02843217451</v>
      </c>
      <c r="S232" s="1">
        <f t="shared" si="13"/>
        <v>17</v>
      </c>
      <c r="T232" s="1">
        <f t="shared" si="14"/>
        <v>17</v>
      </c>
      <c r="U232" s="2"/>
      <c r="V232" s="2"/>
      <c r="W232" s="19"/>
    </row>
    <row r="233">
      <c r="A233" s="1" t="s">
        <v>214</v>
      </c>
      <c r="B233" s="15" t="s">
        <v>248</v>
      </c>
      <c r="C233" s="12">
        <v>36.0</v>
      </c>
      <c r="D233" s="13">
        <v>37.0</v>
      </c>
      <c r="E233" s="5">
        <v>25.0</v>
      </c>
      <c r="F233" s="6">
        <v>51.0</v>
      </c>
      <c r="G233" s="8">
        <f t="shared" si="1"/>
        <v>0.4137931034</v>
      </c>
      <c r="H233" s="84">
        <f t="shared" si="2"/>
        <v>0.4075123935</v>
      </c>
      <c r="I233" s="8">
        <f t="shared" si="3"/>
        <v>0.4093959732</v>
      </c>
      <c r="J233" s="83">
        <f t="shared" si="4"/>
        <v>0.4899328859</v>
      </c>
      <c r="K233" s="2">
        <f t="shared" si="5"/>
        <v>-0.05787711243</v>
      </c>
      <c r="L233" s="2">
        <f t="shared" si="6"/>
        <v>-0.1777829374</v>
      </c>
      <c r="M233" s="2">
        <f t="shared" si="7"/>
        <v>0.1200502787</v>
      </c>
      <c r="N233" s="2">
        <f t="shared" si="8"/>
        <v>0.7977697858</v>
      </c>
      <c r="O233" s="2">
        <f t="shared" si="9"/>
        <v>0.03957596998</v>
      </c>
      <c r="P233" s="2">
        <f t="shared" si="10"/>
        <v>-0.1772931352</v>
      </c>
      <c r="Q233" s="2">
        <f t="shared" si="11"/>
        <v>-0.1800539013</v>
      </c>
      <c r="R233" s="2">
        <f t="shared" si="12"/>
        <v>0.04312344542</v>
      </c>
      <c r="S233" s="1">
        <f t="shared" si="13"/>
        <v>36</v>
      </c>
      <c r="T233" s="1">
        <f t="shared" si="14"/>
        <v>36</v>
      </c>
      <c r="U233" s="2"/>
      <c r="V233" s="2"/>
      <c r="W233" s="19"/>
    </row>
    <row r="234">
      <c r="A234" s="1" t="s">
        <v>214</v>
      </c>
      <c r="B234" s="15" t="s">
        <v>249</v>
      </c>
      <c r="C234" s="12">
        <v>125.0</v>
      </c>
      <c r="D234" s="13">
        <v>130.0</v>
      </c>
      <c r="E234" s="5">
        <v>38.0</v>
      </c>
      <c r="F234" s="6">
        <v>45.0</v>
      </c>
      <c r="G234" s="8">
        <f t="shared" si="1"/>
        <v>0.7352941176</v>
      </c>
      <c r="H234" s="84">
        <f t="shared" si="2"/>
        <v>0.7351623051</v>
      </c>
      <c r="I234" s="8">
        <f t="shared" si="3"/>
        <v>0.4822485207</v>
      </c>
      <c r="J234" s="83">
        <f t="shared" si="4"/>
        <v>0.7544378698</v>
      </c>
      <c r="K234" s="2">
        <f t="shared" si="5"/>
        <v>-0.05787711243</v>
      </c>
      <c r="L234" s="2">
        <f t="shared" si="6"/>
        <v>-0.2737643961</v>
      </c>
      <c r="M234" s="2">
        <f t="shared" si="7"/>
        <v>0.2846668852</v>
      </c>
      <c r="N234" s="2">
        <f t="shared" si="8"/>
        <v>1.447077564</v>
      </c>
      <c r="O234" s="2">
        <f t="shared" si="9"/>
        <v>0.1445081141</v>
      </c>
      <c r="P234" s="2">
        <f t="shared" si="10"/>
        <v>-0.4952141374</v>
      </c>
      <c r="Q234" s="2">
        <f t="shared" si="11"/>
        <v>-0.3847194112</v>
      </c>
      <c r="R234" s="2">
        <f t="shared" si="12"/>
        <v>0.07048479887</v>
      </c>
      <c r="S234" s="1">
        <f t="shared" si="13"/>
        <v>125</v>
      </c>
      <c r="T234" s="1">
        <f t="shared" si="14"/>
        <v>125</v>
      </c>
      <c r="U234" s="2"/>
      <c r="V234" s="2"/>
      <c r="W234" s="19"/>
    </row>
    <row r="235">
      <c r="A235" s="1" t="s">
        <v>214</v>
      </c>
      <c r="B235" s="15" t="s">
        <v>250</v>
      </c>
      <c r="C235" s="12">
        <v>53.0</v>
      </c>
      <c r="D235" s="13">
        <v>62.0</v>
      </c>
      <c r="E235" s="5">
        <v>9.0</v>
      </c>
      <c r="F235" s="6">
        <v>23.0</v>
      </c>
      <c r="G235" s="8">
        <f t="shared" si="1"/>
        <v>0.6973684211</v>
      </c>
      <c r="H235" s="84">
        <f t="shared" si="2"/>
        <v>0.714119521</v>
      </c>
      <c r="I235" s="8">
        <f t="shared" si="3"/>
        <v>0.4217687075</v>
      </c>
      <c r="J235" s="83">
        <f t="shared" si="4"/>
        <v>0.7823129252</v>
      </c>
      <c r="K235" s="2">
        <f t="shared" si="5"/>
        <v>-0.05787711243</v>
      </c>
      <c r="L235" s="2">
        <f t="shared" si="6"/>
        <v>-0.2838794738</v>
      </c>
      <c r="M235" s="2">
        <f t="shared" si="7"/>
        <v>0.3060913102</v>
      </c>
      <c r="N235" s="2">
        <f t="shared" si="8"/>
        <v>1.312357889</v>
      </c>
      <c r="O235" s="2">
        <f t="shared" si="9"/>
        <v>0.1611251407</v>
      </c>
      <c r="P235" s="2">
        <f t="shared" si="10"/>
        <v>-0.4657046088</v>
      </c>
      <c r="Q235" s="2">
        <f t="shared" si="11"/>
        <v>-0.3051462422</v>
      </c>
      <c r="R235" s="2">
        <f t="shared" si="12"/>
        <v>0.04715261866</v>
      </c>
      <c r="S235" s="1">
        <f t="shared" si="13"/>
        <v>53</v>
      </c>
      <c r="T235" s="1">
        <f t="shared" si="14"/>
        <v>54</v>
      </c>
      <c r="U235" s="2"/>
      <c r="V235" s="2"/>
      <c r="W235" s="19"/>
    </row>
    <row r="236">
      <c r="A236" s="1" t="s">
        <v>214</v>
      </c>
      <c r="B236" s="15" t="s">
        <v>251</v>
      </c>
      <c r="C236" s="12">
        <v>54.0</v>
      </c>
      <c r="D236" s="13">
        <v>88.0</v>
      </c>
      <c r="E236" s="5">
        <v>12.0</v>
      </c>
      <c r="F236" s="6">
        <v>27.0</v>
      </c>
      <c r="G236" s="8">
        <f t="shared" si="1"/>
        <v>0.6666666667</v>
      </c>
      <c r="H236" s="84">
        <f t="shared" si="2"/>
        <v>0.6624152733</v>
      </c>
      <c r="I236" s="8">
        <f t="shared" si="3"/>
        <v>0.364640884</v>
      </c>
      <c r="J236" s="83">
        <f t="shared" si="4"/>
        <v>0.7845303867</v>
      </c>
      <c r="K236" s="2">
        <f t="shared" si="5"/>
        <v>-0.05787711243</v>
      </c>
      <c r="L236" s="2">
        <f t="shared" si="6"/>
        <v>-0.2846841285</v>
      </c>
      <c r="M236" s="2">
        <f t="shared" si="7"/>
        <v>0.3078289976</v>
      </c>
      <c r="N236" s="2">
        <f t="shared" si="8"/>
        <v>1.137817361</v>
      </c>
      <c r="O236" s="2">
        <f t="shared" si="9"/>
        <v>0.1624991529</v>
      </c>
      <c r="P236" s="2">
        <f t="shared" si="10"/>
        <v>-0.404911461</v>
      </c>
      <c r="Q236" s="2">
        <f t="shared" si="11"/>
        <v>-0.2287279838</v>
      </c>
      <c r="R236" s="2">
        <f t="shared" si="12"/>
        <v>0.03047044764</v>
      </c>
      <c r="S236" s="1">
        <f t="shared" si="13"/>
        <v>54</v>
      </c>
      <c r="T236" s="1">
        <f t="shared" si="14"/>
        <v>54</v>
      </c>
      <c r="U236" s="2"/>
      <c r="V236" s="2"/>
      <c r="W236" s="19"/>
    </row>
    <row r="237">
      <c r="A237" s="1" t="s">
        <v>78</v>
      </c>
      <c r="B237" s="15" t="s">
        <v>500</v>
      </c>
      <c r="C237" s="12">
        <v>80.0</v>
      </c>
      <c r="D237" s="13">
        <v>167.0</v>
      </c>
      <c r="E237" s="5">
        <v>19.0</v>
      </c>
      <c r="F237" s="6">
        <v>37.0</v>
      </c>
      <c r="G237" s="8">
        <f t="shared" si="1"/>
        <v>0.6837606838</v>
      </c>
      <c r="H237" s="84">
        <f t="shared" si="2"/>
        <v>0.6597125028</v>
      </c>
      <c r="I237" s="8">
        <f t="shared" si="3"/>
        <v>0.3267326733</v>
      </c>
      <c r="J237" s="83">
        <f t="shared" si="4"/>
        <v>0.8151815182</v>
      </c>
      <c r="K237" s="2">
        <f t="shared" si="5"/>
        <v>-0.05787711243</v>
      </c>
      <c r="L237" s="2">
        <f t="shared" si="6"/>
        <v>-0.2958065666</v>
      </c>
      <c r="M237" s="2">
        <f t="shared" si="7"/>
        <v>0.3323522617</v>
      </c>
      <c r="N237" s="2">
        <f t="shared" si="8"/>
        <v>1.05936182</v>
      </c>
      <c r="O237" s="2">
        <f t="shared" si="9"/>
        <v>0.1822992018</v>
      </c>
      <c r="P237" s="2">
        <f t="shared" si="10"/>
        <v>-0.391720577</v>
      </c>
      <c r="Q237" s="2">
        <f t="shared" si="11"/>
        <v>-0.1908175291</v>
      </c>
      <c r="R237" s="2">
        <f t="shared" si="12"/>
        <v>0.02192100448</v>
      </c>
      <c r="S237" s="1">
        <f t="shared" si="13"/>
        <v>80</v>
      </c>
      <c r="T237" s="1">
        <f t="shared" si="14"/>
        <v>78</v>
      </c>
      <c r="U237" s="11"/>
      <c r="V237" s="11"/>
      <c r="W237" s="32"/>
    </row>
    <row r="238">
      <c r="A238" s="1" t="s">
        <v>202</v>
      </c>
      <c r="B238" s="15" t="s">
        <v>349</v>
      </c>
      <c r="C238" s="12">
        <v>79.0</v>
      </c>
      <c r="D238" s="13">
        <v>41.0</v>
      </c>
      <c r="E238" s="5">
        <v>30.0</v>
      </c>
      <c r="F238" s="6">
        <v>51.0</v>
      </c>
      <c r="G238" s="8">
        <f t="shared" si="1"/>
        <v>0.6076923077</v>
      </c>
      <c r="H238" s="84">
        <f t="shared" si="2"/>
        <v>0.6295882862</v>
      </c>
      <c r="I238" s="8">
        <f t="shared" si="3"/>
        <v>0.5422885572</v>
      </c>
      <c r="J238" s="83">
        <f t="shared" si="4"/>
        <v>0.5970149254</v>
      </c>
      <c r="K238" s="2">
        <f t="shared" si="5"/>
        <v>-0.05787711243</v>
      </c>
      <c r="L238" s="2">
        <f t="shared" si="6"/>
        <v>-0.2166400137</v>
      </c>
      <c r="M238" s="2">
        <f t="shared" si="7"/>
        <v>0.1782626533</v>
      </c>
      <c r="N238" s="2">
        <f t="shared" si="8"/>
        <v>1.287695135</v>
      </c>
      <c r="O238" s="2">
        <f t="shared" si="9"/>
        <v>0.07161060761</v>
      </c>
      <c r="P238" s="2">
        <f t="shared" si="10"/>
        <v>-0.3487193028</v>
      </c>
      <c r="Q238" s="2">
        <f t="shared" si="11"/>
        <v>-0.3849682215</v>
      </c>
      <c r="R238" s="2">
        <f t="shared" si="12"/>
        <v>0.1002245405</v>
      </c>
      <c r="S238" s="1">
        <f t="shared" si="13"/>
        <v>79</v>
      </c>
      <c r="T238" s="1">
        <f t="shared" si="14"/>
        <v>81</v>
      </c>
      <c r="U238" s="11"/>
      <c r="V238" s="11"/>
      <c r="W238" s="32"/>
    </row>
    <row r="239">
      <c r="A239" s="1" t="s">
        <v>166</v>
      </c>
      <c r="B239" s="15" t="s">
        <v>347</v>
      </c>
      <c r="C239" s="12">
        <v>25.0</v>
      </c>
      <c r="D239" s="13">
        <v>49.0</v>
      </c>
      <c r="E239" s="5">
        <v>62.0</v>
      </c>
      <c r="F239" s="6">
        <v>96.0</v>
      </c>
      <c r="G239" s="8">
        <f t="shared" si="1"/>
        <v>0.2066115702</v>
      </c>
      <c r="H239" s="84">
        <f t="shared" si="2"/>
        <v>0.2298834192</v>
      </c>
      <c r="I239" s="8">
        <f t="shared" si="3"/>
        <v>0.375</v>
      </c>
      <c r="J239" s="83">
        <f t="shared" si="4"/>
        <v>0.3189655172</v>
      </c>
      <c r="K239" s="2">
        <f t="shared" si="5"/>
        <v>-0.05787711243</v>
      </c>
      <c r="L239" s="2">
        <f t="shared" si="6"/>
        <v>-0.1157436625</v>
      </c>
      <c r="M239" s="2">
        <f t="shared" si="7"/>
        <v>0.05088355651</v>
      </c>
      <c r="N239" s="2">
        <f t="shared" si="8"/>
        <v>0.4757430236</v>
      </c>
      <c r="O239" s="2">
        <f t="shared" si="9"/>
        <v>0.01092076338</v>
      </c>
      <c r="P239" s="2">
        <f t="shared" si="10"/>
        <v>-0.06883255768</v>
      </c>
      <c r="Q239" s="2">
        <f t="shared" si="11"/>
        <v>-0.098352427</v>
      </c>
      <c r="R239" s="2">
        <f t="shared" si="12"/>
        <v>0.03314183537</v>
      </c>
      <c r="S239" s="1">
        <f t="shared" si="13"/>
        <v>25</v>
      </c>
      <c r="T239" s="1">
        <f t="shared" si="14"/>
        <v>27</v>
      </c>
      <c r="U239" s="11"/>
      <c r="V239" s="11"/>
      <c r="W239" s="32"/>
    </row>
    <row r="240">
      <c r="A240" s="1" t="s">
        <v>18</v>
      </c>
      <c r="B240" s="2" t="s">
        <v>264</v>
      </c>
      <c r="C240" s="12">
        <v>45.0</v>
      </c>
      <c r="D240" s="13">
        <v>18.0</v>
      </c>
      <c r="E240" s="5">
        <v>20.0</v>
      </c>
      <c r="F240" s="6">
        <v>17.0</v>
      </c>
      <c r="G240" s="8">
        <f t="shared" si="1"/>
        <v>0.7258064516</v>
      </c>
      <c r="H240" s="84">
        <f t="shared" si="2"/>
        <v>0.7484097993</v>
      </c>
      <c r="I240" s="8">
        <f t="shared" si="3"/>
        <v>0.65</v>
      </c>
      <c r="J240" s="83">
        <f t="shared" si="4"/>
        <v>0.63</v>
      </c>
      <c r="K240" s="2">
        <f t="shared" si="5"/>
        <v>-0.05787711243</v>
      </c>
      <c r="L240" s="2">
        <f t="shared" si="6"/>
        <v>-0.2286093745</v>
      </c>
      <c r="M240" s="2">
        <f t="shared" si="7"/>
        <v>0.1985048344</v>
      </c>
      <c r="N240" s="2">
        <f t="shared" si="8"/>
        <v>1.628738386</v>
      </c>
      <c r="O240" s="2">
        <f t="shared" si="9"/>
        <v>0.08414793081</v>
      </c>
      <c r="P240" s="2">
        <f t="shared" si="10"/>
        <v>-0.4654463463</v>
      </c>
      <c r="Q240" s="2">
        <f t="shared" si="11"/>
        <v>-0.5836413774</v>
      </c>
      <c r="R240" s="2">
        <f t="shared" si="12"/>
        <v>0.1725928588</v>
      </c>
      <c r="S240" s="1">
        <f t="shared" si="13"/>
        <v>45</v>
      </c>
      <c r="T240" s="1">
        <f t="shared" si="14"/>
        <v>46</v>
      </c>
      <c r="U240" s="11"/>
      <c r="V240" s="11"/>
      <c r="W240" s="32"/>
    </row>
    <row r="241">
      <c r="A241" s="1" t="s">
        <v>78</v>
      </c>
      <c r="B241" s="15" t="s">
        <v>501</v>
      </c>
      <c r="C241" s="12">
        <v>28.0</v>
      </c>
      <c r="D241" s="13">
        <v>60.0</v>
      </c>
      <c r="E241" s="5">
        <v>15.0</v>
      </c>
      <c r="F241" s="6">
        <v>69.0</v>
      </c>
      <c r="G241" s="8">
        <f t="shared" si="1"/>
        <v>0.2886597938</v>
      </c>
      <c r="H241" s="84">
        <f t="shared" si="2"/>
        <v>0.2628286784</v>
      </c>
      <c r="I241" s="8">
        <f t="shared" si="3"/>
        <v>0.25</v>
      </c>
      <c r="J241" s="83">
        <f t="shared" si="4"/>
        <v>0.511627907</v>
      </c>
      <c r="K241" s="2">
        <f t="shared" si="5"/>
        <v>-0.05787711243</v>
      </c>
      <c r="L241" s="2">
        <f t="shared" si="6"/>
        <v>-0.1856554536</v>
      </c>
      <c r="M241" s="2">
        <f t="shared" si="7"/>
        <v>0.1309177219</v>
      </c>
      <c r="N241" s="2">
        <f t="shared" si="8"/>
        <v>0.5087350497</v>
      </c>
      <c r="O241" s="2">
        <f t="shared" si="9"/>
        <v>0.04506967938</v>
      </c>
      <c r="P241" s="2">
        <f t="shared" si="10"/>
        <v>-0.1180656681</v>
      </c>
      <c r="Q241" s="2">
        <f t="shared" si="11"/>
        <v>-0.07011534149</v>
      </c>
      <c r="R241" s="2">
        <f t="shared" si="12"/>
        <v>0.009819803072</v>
      </c>
      <c r="S241" s="1">
        <f t="shared" si="13"/>
        <v>28</v>
      </c>
      <c r="T241" s="1">
        <f t="shared" si="14"/>
        <v>26</v>
      </c>
      <c r="U241" s="11"/>
      <c r="V241" s="11"/>
      <c r="W241" s="32"/>
    </row>
    <row r="242">
      <c r="A242" s="1" t="s">
        <v>69</v>
      </c>
      <c r="B242" s="15" t="s">
        <v>371</v>
      </c>
      <c r="C242" s="12">
        <v>9.0</v>
      </c>
      <c r="D242" s="13">
        <v>25.0</v>
      </c>
      <c r="E242" s="5">
        <v>11.0</v>
      </c>
      <c r="F242" s="6">
        <v>20.0</v>
      </c>
      <c r="G242" s="8">
        <f t="shared" si="1"/>
        <v>0.3103448276</v>
      </c>
      <c r="H242" s="84">
        <f t="shared" si="2"/>
        <v>0.3352987435</v>
      </c>
      <c r="I242" s="8">
        <f t="shared" si="3"/>
        <v>0.3076923077</v>
      </c>
      <c r="J242" s="83">
        <f t="shared" si="4"/>
        <v>0.5230769231</v>
      </c>
      <c r="K242" s="2">
        <f t="shared" si="5"/>
        <v>-0.05787711243</v>
      </c>
      <c r="L242" s="2">
        <f t="shared" si="6"/>
        <v>-0.1898099813</v>
      </c>
      <c r="M242" s="2">
        <f t="shared" si="7"/>
        <v>0.1368425347</v>
      </c>
      <c r="N242" s="2">
        <f t="shared" si="8"/>
        <v>0.6401468684</v>
      </c>
      <c r="O242" s="2">
        <f t="shared" si="9"/>
        <v>0.04816354822</v>
      </c>
      <c r="P242" s="2">
        <f t="shared" si="10"/>
        <v>-0.1518878133</v>
      </c>
      <c r="Q242" s="2">
        <f t="shared" si="11"/>
        <v>-0.1085869537</v>
      </c>
      <c r="R242" s="2">
        <f t="shared" si="12"/>
        <v>0.01830765288</v>
      </c>
      <c r="S242" s="1">
        <f t="shared" si="13"/>
        <v>9</v>
      </c>
      <c r="T242" s="1">
        <f t="shared" si="14"/>
        <v>9</v>
      </c>
      <c r="U242" s="11"/>
      <c r="V242" s="11"/>
      <c r="W242" s="32"/>
    </row>
    <row r="243">
      <c r="A243" s="1" t="s">
        <v>166</v>
      </c>
      <c r="B243" s="15" t="s">
        <v>346</v>
      </c>
      <c r="C243" s="12">
        <v>84.0</v>
      </c>
      <c r="D243" s="13">
        <v>82.0</v>
      </c>
      <c r="E243" s="5">
        <v>129.0</v>
      </c>
      <c r="F243" s="6">
        <v>269.0</v>
      </c>
      <c r="G243" s="8">
        <f t="shared" si="1"/>
        <v>0.2379603399</v>
      </c>
      <c r="H243" s="84">
        <f t="shared" si="2"/>
        <v>0.2121134919</v>
      </c>
      <c r="I243" s="8">
        <f t="shared" si="3"/>
        <v>0.3776595745</v>
      </c>
      <c r="J243" s="83">
        <f t="shared" si="4"/>
        <v>0.2943262411</v>
      </c>
      <c r="K243" s="2">
        <f t="shared" si="5"/>
        <v>-0.05787711243</v>
      </c>
      <c r="L243" s="2">
        <f t="shared" si="6"/>
        <v>-0.1068027585</v>
      </c>
      <c r="M243" s="2">
        <f t="shared" si="7"/>
        <v>0.04332593633</v>
      </c>
      <c r="N243" s="2">
        <f t="shared" si="8"/>
        <v>0.4421065094</v>
      </c>
      <c r="O243" s="2">
        <f t="shared" si="9"/>
        <v>0.008580423922</v>
      </c>
      <c r="P243" s="2">
        <f t="shared" si="10"/>
        <v>-0.0590246795</v>
      </c>
      <c r="Q243" s="2">
        <f t="shared" si="11"/>
        <v>-0.09204682099</v>
      </c>
      <c r="R243" s="2">
        <f t="shared" si="12"/>
        <v>0.03385199366</v>
      </c>
      <c r="S243" s="1">
        <f t="shared" si="13"/>
        <v>84</v>
      </c>
      <c r="T243" s="1">
        <f t="shared" si="14"/>
        <v>75</v>
      </c>
      <c r="U243" s="11"/>
      <c r="V243" s="11"/>
      <c r="W243" s="32"/>
    </row>
    <row r="244">
      <c r="A244" s="1" t="s">
        <v>37</v>
      </c>
      <c r="B244" s="2" t="s">
        <v>266</v>
      </c>
      <c r="C244" s="12">
        <v>50.0</v>
      </c>
      <c r="D244" s="13">
        <v>76.0</v>
      </c>
      <c r="E244" s="5">
        <v>126.0</v>
      </c>
      <c r="F244" s="6">
        <v>320.0</v>
      </c>
      <c r="G244" s="8">
        <f t="shared" si="1"/>
        <v>0.1351351351</v>
      </c>
      <c r="H244" s="84">
        <f t="shared" si="2"/>
        <v>0.1052781379</v>
      </c>
      <c r="I244" s="8">
        <f t="shared" si="3"/>
        <v>0.3076923077</v>
      </c>
      <c r="J244" s="83">
        <f t="shared" si="4"/>
        <v>0.2202797203</v>
      </c>
      <c r="K244" s="2">
        <f t="shared" si="5"/>
        <v>-0.05787711243</v>
      </c>
      <c r="L244" s="2">
        <f t="shared" si="6"/>
        <v>-0.07993334772</v>
      </c>
      <c r="M244" s="2">
        <f t="shared" si="7"/>
        <v>0.02426828138</v>
      </c>
      <c r="N244" s="2">
        <f t="shared" si="8"/>
        <v>0.2695805662</v>
      </c>
      <c r="O244" s="2">
        <f t="shared" si="9"/>
        <v>0.003597040617</v>
      </c>
      <c r="P244" s="2">
        <f t="shared" si="10"/>
        <v>-0.02693647995</v>
      </c>
      <c r="Q244" s="2">
        <f t="shared" si="11"/>
        <v>-0.0457284631</v>
      </c>
      <c r="R244" s="2">
        <f t="shared" si="12"/>
        <v>0.01830765288</v>
      </c>
      <c r="S244" s="1">
        <f t="shared" si="13"/>
        <v>50</v>
      </c>
      <c r="T244" s="1">
        <f t="shared" si="14"/>
        <v>39</v>
      </c>
      <c r="U244" s="11"/>
      <c r="V244" s="11"/>
      <c r="W244" s="32"/>
    </row>
    <row r="245">
      <c r="A245" s="1" t="s">
        <v>78</v>
      </c>
      <c r="B245" s="15" t="s">
        <v>502</v>
      </c>
      <c r="C245" s="12">
        <v>64.0</v>
      </c>
      <c r="D245" s="13">
        <v>174.0</v>
      </c>
      <c r="E245" s="5">
        <v>51.0</v>
      </c>
      <c r="F245" s="6">
        <v>246.0</v>
      </c>
      <c r="G245" s="8">
        <f t="shared" si="1"/>
        <v>0.2064516129</v>
      </c>
      <c r="H245" s="84">
        <f t="shared" si="2"/>
        <v>0.1740578648</v>
      </c>
      <c r="I245" s="8">
        <f t="shared" si="3"/>
        <v>0.214953271</v>
      </c>
      <c r="J245" s="83">
        <f t="shared" si="4"/>
        <v>0.4448598131</v>
      </c>
      <c r="K245" s="2">
        <f t="shared" si="5"/>
        <v>-0.05787711243</v>
      </c>
      <c r="L245" s="2">
        <f t="shared" si="6"/>
        <v>-0.1614271803</v>
      </c>
      <c r="M245" s="2">
        <f t="shared" si="7"/>
        <v>0.09897746787</v>
      </c>
      <c r="N245" s="2">
        <f t="shared" si="8"/>
        <v>0.3803335693</v>
      </c>
      <c r="O245" s="2">
        <f t="shared" si="9"/>
        <v>0.02962724835</v>
      </c>
      <c r="P245" s="2">
        <f t="shared" si="10"/>
        <v>-0.07674773695</v>
      </c>
      <c r="Q245" s="2">
        <f t="shared" si="11"/>
        <v>-0.04507026407</v>
      </c>
      <c r="R245" s="2">
        <f t="shared" si="12"/>
        <v>0.006241872991</v>
      </c>
      <c r="S245" s="1">
        <f t="shared" si="13"/>
        <v>64</v>
      </c>
      <c r="T245" s="1">
        <f t="shared" si="14"/>
        <v>54</v>
      </c>
      <c r="U245" s="11"/>
      <c r="V245" s="11"/>
      <c r="W245" s="32"/>
    </row>
    <row r="246">
      <c r="A246" s="1" t="s">
        <v>18</v>
      </c>
      <c r="B246" s="2" t="s">
        <v>265</v>
      </c>
      <c r="C246" s="12">
        <v>115.0</v>
      </c>
      <c r="D246" s="13">
        <v>88.0</v>
      </c>
      <c r="E246" s="5">
        <v>69.0</v>
      </c>
      <c r="F246" s="6">
        <v>36.0</v>
      </c>
      <c r="G246" s="8">
        <f t="shared" si="1"/>
        <v>0.761589404</v>
      </c>
      <c r="H246" s="84">
        <f t="shared" si="2"/>
        <v>0.7326535411</v>
      </c>
      <c r="I246" s="8">
        <f t="shared" si="3"/>
        <v>0.5974025974</v>
      </c>
      <c r="J246" s="83">
        <f t="shared" si="4"/>
        <v>0.6590909091</v>
      </c>
      <c r="K246" s="2">
        <f t="shared" si="5"/>
        <v>-0.05787711243</v>
      </c>
      <c r="L246" s="2">
        <f t="shared" si="6"/>
        <v>-0.2391656515</v>
      </c>
      <c r="M246" s="2">
        <f t="shared" si="7"/>
        <v>0.2172604286</v>
      </c>
      <c r="N246" s="2">
        <f t="shared" si="8"/>
        <v>1.566065253</v>
      </c>
      <c r="O246" s="2">
        <f t="shared" si="9"/>
        <v>0.09635133958</v>
      </c>
      <c r="P246" s="2">
        <f t="shared" si="10"/>
        <v>-0.4682016278</v>
      </c>
      <c r="Q246" s="2">
        <f t="shared" si="11"/>
        <v>-0.5157726933</v>
      </c>
      <c r="R246" s="2">
        <f t="shared" si="12"/>
        <v>0.1339936051</v>
      </c>
      <c r="S246" s="1">
        <f t="shared" si="13"/>
        <v>115</v>
      </c>
      <c r="T246" s="1">
        <f t="shared" si="14"/>
        <v>111</v>
      </c>
      <c r="U246" s="11"/>
      <c r="V246" s="11"/>
      <c r="W246" s="32"/>
    </row>
    <row r="247">
      <c r="A247" s="1" t="s">
        <v>78</v>
      </c>
      <c r="B247" s="15" t="s">
        <v>503</v>
      </c>
      <c r="C247" s="12">
        <v>14.0</v>
      </c>
      <c r="D247" s="13">
        <v>38.0</v>
      </c>
      <c r="E247" s="5">
        <v>7.0</v>
      </c>
      <c r="F247" s="6">
        <v>41.0</v>
      </c>
      <c r="G247" s="8">
        <f t="shared" si="1"/>
        <v>0.2545454545</v>
      </c>
      <c r="H247" s="84">
        <f t="shared" si="2"/>
        <v>0.2234054599</v>
      </c>
      <c r="I247" s="8">
        <f t="shared" si="3"/>
        <v>0.21</v>
      </c>
      <c r="J247" s="83">
        <f t="shared" si="4"/>
        <v>0.52</v>
      </c>
      <c r="K247" s="2">
        <f t="shared" si="5"/>
        <v>-0.05787711243</v>
      </c>
      <c r="L247" s="2">
        <f t="shared" si="6"/>
        <v>-0.188693452</v>
      </c>
      <c r="M247" s="2">
        <f t="shared" si="7"/>
        <v>0.1352373575</v>
      </c>
      <c r="N247" s="2">
        <f t="shared" si="8"/>
        <v>0.4343302363</v>
      </c>
      <c r="O247" s="2">
        <f t="shared" si="9"/>
        <v>0.04731859313</v>
      </c>
      <c r="P247" s="2">
        <f t="shared" si="10"/>
        <v>-0.1024474498</v>
      </c>
      <c r="Q247" s="2">
        <f t="shared" si="11"/>
        <v>-0.05028294944</v>
      </c>
      <c r="R247" s="2">
        <f t="shared" si="12"/>
        <v>0.00582023656</v>
      </c>
      <c r="S247" s="1">
        <f t="shared" si="13"/>
        <v>14</v>
      </c>
      <c r="T247" s="1">
        <f t="shared" si="14"/>
        <v>13</v>
      </c>
      <c r="U247" s="11"/>
      <c r="V247" s="11"/>
      <c r="W247" s="32"/>
    </row>
    <row r="248">
      <c r="A248" s="1" t="s">
        <v>202</v>
      </c>
      <c r="B248" s="15" t="s">
        <v>385</v>
      </c>
      <c r="C248" s="12">
        <v>13.0</v>
      </c>
      <c r="D248" s="13">
        <v>23.0</v>
      </c>
      <c r="E248" s="5">
        <v>31.0</v>
      </c>
      <c r="F248" s="6">
        <v>38.0</v>
      </c>
      <c r="G248" s="8">
        <f t="shared" si="1"/>
        <v>0.2549019608</v>
      </c>
      <c r="H248" s="84">
        <f t="shared" si="2"/>
        <v>0.2868692155</v>
      </c>
      <c r="I248" s="8">
        <f t="shared" si="3"/>
        <v>0.419047619</v>
      </c>
      <c r="J248" s="83">
        <f t="shared" si="4"/>
        <v>0.3428571429</v>
      </c>
      <c r="K248" s="2">
        <f t="shared" si="5"/>
        <v>-0.05787711243</v>
      </c>
      <c r="L248" s="2">
        <f t="shared" si="6"/>
        <v>-0.124413265</v>
      </c>
      <c r="M248" s="2">
        <f t="shared" si="7"/>
        <v>0.05879175065</v>
      </c>
      <c r="N248" s="2">
        <f t="shared" si="8"/>
        <v>0.5714444314</v>
      </c>
      <c r="O248" s="2">
        <f t="shared" si="9"/>
        <v>0.01356317602</v>
      </c>
      <c r="P248" s="2">
        <f t="shared" si="10"/>
        <v>-0.08887199939</v>
      </c>
      <c r="Q248" s="2">
        <f t="shared" si="11"/>
        <v>-0.1320136283</v>
      </c>
      <c r="R248" s="2">
        <f t="shared" si="12"/>
        <v>0.04624586262</v>
      </c>
      <c r="S248" s="1">
        <f t="shared" si="13"/>
        <v>13</v>
      </c>
      <c r="T248" s="1">
        <f t="shared" si="14"/>
        <v>14</v>
      </c>
      <c r="U248" s="11"/>
      <c r="V248" s="11"/>
      <c r="W248" s="32"/>
    </row>
    <row r="249">
      <c r="A249" s="1" t="s">
        <v>37</v>
      </c>
      <c r="B249" s="14">
        <v>44813.0</v>
      </c>
      <c r="C249" s="12">
        <v>23.0</v>
      </c>
      <c r="D249" s="13">
        <v>40.0</v>
      </c>
      <c r="E249" s="5">
        <v>114.0</v>
      </c>
      <c r="F249" s="6">
        <v>131.0</v>
      </c>
      <c r="G249" s="8">
        <f t="shared" si="1"/>
        <v>0.1493506494</v>
      </c>
      <c r="H249" s="84">
        <f t="shared" si="2"/>
        <v>0.1865731802</v>
      </c>
      <c r="I249" s="8">
        <f t="shared" si="3"/>
        <v>0.4448051948</v>
      </c>
      <c r="J249" s="83">
        <f t="shared" si="4"/>
        <v>0.2045454545</v>
      </c>
      <c r="K249" s="2">
        <f t="shared" si="5"/>
        <v>-0.05787711243</v>
      </c>
      <c r="L249" s="2">
        <f t="shared" si="6"/>
        <v>-0.07422382289</v>
      </c>
      <c r="M249" s="2">
        <f t="shared" si="7"/>
        <v>0.0209252018</v>
      </c>
      <c r="N249" s="2">
        <f t="shared" si="8"/>
        <v>0.3618737738</v>
      </c>
      <c r="O249" s="2">
        <f t="shared" si="9"/>
        <v>0.002879992068</v>
      </c>
      <c r="P249" s="2">
        <f t="shared" si="10"/>
        <v>-0.03357566991</v>
      </c>
      <c r="Q249" s="2">
        <f t="shared" si="11"/>
        <v>-0.08873773621</v>
      </c>
      <c r="R249" s="2">
        <f t="shared" si="12"/>
        <v>0.05530855401</v>
      </c>
      <c r="S249" s="1">
        <f t="shared" si="13"/>
        <v>23</v>
      </c>
      <c r="T249" s="1">
        <f t="shared" si="14"/>
        <v>28</v>
      </c>
      <c r="U249" s="11"/>
      <c r="V249" s="11"/>
      <c r="W249" s="32"/>
    </row>
    <row r="250">
      <c r="A250" s="1" t="s">
        <v>202</v>
      </c>
      <c r="B250" s="15" t="s">
        <v>348</v>
      </c>
      <c r="C250" s="12">
        <v>50.0</v>
      </c>
      <c r="D250" s="13">
        <v>75.0</v>
      </c>
      <c r="E250" s="5">
        <v>30.0</v>
      </c>
      <c r="F250" s="6">
        <v>22.0</v>
      </c>
      <c r="G250" s="8">
        <f t="shared" si="1"/>
        <v>0.6944444444</v>
      </c>
      <c r="H250" s="84">
        <f t="shared" si="2"/>
        <v>0.6583793489</v>
      </c>
      <c r="I250" s="8">
        <f t="shared" si="3"/>
        <v>0.4519774011</v>
      </c>
      <c r="J250" s="83">
        <f t="shared" si="4"/>
        <v>0.7062146893</v>
      </c>
      <c r="K250" s="2">
        <f t="shared" si="5"/>
        <v>-0.05787711243</v>
      </c>
      <c r="L250" s="2">
        <f t="shared" si="6"/>
        <v>-0.256265553</v>
      </c>
      <c r="M250" s="2">
        <f t="shared" si="7"/>
        <v>0.2494384978</v>
      </c>
      <c r="N250" s="2">
        <f t="shared" si="8"/>
        <v>1.269553167</v>
      </c>
      <c r="O250" s="2">
        <f t="shared" si="9"/>
        <v>0.118531023</v>
      </c>
      <c r="P250" s="2">
        <f t="shared" si="10"/>
        <v>-0.40669177</v>
      </c>
      <c r="Q250" s="2">
        <f t="shared" si="11"/>
        <v>-0.3163362769</v>
      </c>
      <c r="R250" s="2">
        <f t="shared" si="12"/>
        <v>0.05802737361</v>
      </c>
      <c r="S250" s="1">
        <f t="shared" si="13"/>
        <v>50</v>
      </c>
      <c r="T250" s="1">
        <f t="shared" si="14"/>
        <v>48</v>
      </c>
      <c r="U250" s="11"/>
      <c r="V250" s="11"/>
      <c r="W250" s="32"/>
    </row>
    <row r="251">
      <c r="A251" s="1" t="s">
        <v>37</v>
      </c>
      <c r="B251" s="2" t="s">
        <v>366</v>
      </c>
      <c r="C251" s="12">
        <v>65.0</v>
      </c>
      <c r="D251" s="13">
        <v>42.0</v>
      </c>
      <c r="E251" s="5">
        <v>31.0</v>
      </c>
      <c r="F251" s="6">
        <v>11.0</v>
      </c>
      <c r="G251" s="8">
        <f t="shared" si="1"/>
        <v>0.8552631579</v>
      </c>
      <c r="H251" s="84">
        <f t="shared" si="2"/>
        <v>0.8193314396</v>
      </c>
      <c r="I251" s="8">
        <f t="shared" si="3"/>
        <v>0.644295302</v>
      </c>
      <c r="J251" s="83">
        <f t="shared" si="4"/>
        <v>0.7181208054</v>
      </c>
      <c r="K251" s="2">
        <f t="shared" si="5"/>
        <v>-0.05787711243</v>
      </c>
      <c r="L251" s="2">
        <f t="shared" si="6"/>
        <v>-0.2605859494</v>
      </c>
      <c r="M251" s="2">
        <f t="shared" si="7"/>
        <v>0.2579199926</v>
      </c>
      <c r="N251" s="2">
        <f t="shared" si="8"/>
        <v>1.840263023</v>
      </c>
      <c r="O251" s="2">
        <f t="shared" si="9"/>
        <v>0.1246276255</v>
      </c>
      <c r="P251" s="2">
        <f t="shared" si="10"/>
        <v>-0.5994530209</v>
      </c>
      <c r="Q251" s="2">
        <f t="shared" si="11"/>
        <v>-0.653651481</v>
      </c>
      <c r="R251" s="2">
        <f t="shared" si="12"/>
        <v>0.1680883625</v>
      </c>
      <c r="S251" s="1">
        <f t="shared" si="13"/>
        <v>65</v>
      </c>
      <c r="T251" s="1">
        <f t="shared" si="14"/>
        <v>63</v>
      </c>
      <c r="U251" s="11"/>
      <c r="V251" s="11"/>
      <c r="W251" s="32"/>
    </row>
    <row r="252">
      <c r="A252" s="1" t="s">
        <v>37</v>
      </c>
      <c r="B252" s="14">
        <v>44781.0</v>
      </c>
      <c r="C252" s="12">
        <v>15.0</v>
      </c>
      <c r="D252" s="13">
        <v>36.0</v>
      </c>
      <c r="E252" s="5">
        <v>57.0</v>
      </c>
      <c r="F252" s="6">
        <v>81.0</v>
      </c>
      <c r="G252" s="8">
        <f t="shared" si="1"/>
        <v>0.15625</v>
      </c>
      <c r="H252" s="84">
        <f t="shared" si="2"/>
        <v>0.1949287563</v>
      </c>
      <c r="I252" s="8">
        <f t="shared" si="3"/>
        <v>0.380952381</v>
      </c>
      <c r="J252" s="83">
        <f t="shared" si="4"/>
        <v>0.2698412698</v>
      </c>
      <c r="K252" s="2">
        <f t="shared" si="5"/>
        <v>-0.05787711243</v>
      </c>
      <c r="L252" s="2">
        <f t="shared" si="6"/>
        <v>-0.09791784748</v>
      </c>
      <c r="M252" s="2">
        <f t="shared" si="7"/>
        <v>0.03641721523</v>
      </c>
      <c r="N252" s="2">
        <f t="shared" si="8"/>
        <v>0.4088617564</v>
      </c>
      <c r="O252" s="2">
        <f t="shared" si="9"/>
        <v>0.006612214119</v>
      </c>
      <c r="P252" s="2">
        <f t="shared" si="10"/>
        <v>-0.05004522038</v>
      </c>
      <c r="Q252" s="2">
        <f t="shared" si="11"/>
        <v>-0.0858674503</v>
      </c>
      <c r="R252" s="2">
        <f t="shared" si="12"/>
        <v>0.03474520106</v>
      </c>
      <c r="S252" s="1">
        <f t="shared" si="13"/>
        <v>15</v>
      </c>
      <c r="T252" s="1">
        <f t="shared" si="14"/>
        <v>18</v>
      </c>
      <c r="U252" s="11"/>
      <c r="V252" s="11"/>
      <c r="W252" s="32"/>
    </row>
    <row r="253">
      <c r="A253" s="1" t="s">
        <v>69</v>
      </c>
      <c r="B253" s="15" t="s">
        <v>374</v>
      </c>
      <c r="C253" s="12">
        <v>17.0</v>
      </c>
      <c r="D253" s="13">
        <v>18.0</v>
      </c>
      <c r="E253" s="5">
        <v>11.0</v>
      </c>
      <c r="F253" s="6">
        <v>39.0</v>
      </c>
      <c r="G253" s="8">
        <f t="shared" si="1"/>
        <v>0.3035714286</v>
      </c>
      <c r="H253" s="84">
        <f t="shared" si="2"/>
        <v>0.264217043</v>
      </c>
      <c r="I253" s="8">
        <f t="shared" si="3"/>
        <v>0.3294117647</v>
      </c>
      <c r="J253" s="83">
        <f t="shared" si="4"/>
        <v>0.4117647059</v>
      </c>
      <c r="K253" s="2">
        <f t="shared" si="5"/>
        <v>-0.05787711243</v>
      </c>
      <c r="L253" s="2">
        <f t="shared" si="6"/>
        <v>-0.1494178918</v>
      </c>
      <c r="M253" s="2">
        <f t="shared" si="7"/>
        <v>0.08479851098</v>
      </c>
      <c r="N253" s="2">
        <f t="shared" si="8"/>
        <v>0.5394927964</v>
      </c>
      <c r="O253" s="2">
        <f t="shared" si="9"/>
        <v>0.02349465914</v>
      </c>
      <c r="P253" s="2">
        <f t="shared" si="10"/>
        <v>-0.1007656505</v>
      </c>
      <c r="Q253" s="2">
        <f t="shared" si="11"/>
        <v>-0.09797294004</v>
      </c>
      <c r="R253" s="2">
        <f t="shared" si="12"/>
        <v>0.02246467135</v>
      </c>
      <c r="S253" s="1">
        <f t="shared" si="13"/>
        <v>17</v>
      </c>
      <c r="T253" s="1">
        <f t="shared" si="14"/>
        <v>15</v>
      </c>
      <c r="U253" s="11"/>
      <c r="V253" s="11"/>
      <c r="W253" s="32"/>
    </row>
    <row r="254">
      <c r="A254" s="1" t="s">
        <v>214</v>
      </c>
      <c r="B254" s="15" t="s">
        <v>350</v>
      </c>
      <c r="C254" s="12">
        <v>15.0</v>
      </c>
      <c r="D254" s="13">
        <v>32.0</v>
      </c>
      <c r="E254" s="5">
        <v>40.0</v>
      </c>
      <c r="F254" s="6">
        <v>46.0</v>
      </c>
      <c r="G254" s="8">
        <f t="shared" si="1"/>
        <v>0.2459016393</v>
      </c>
      <c r="H254" s="84">
        <f t="shared" si="2"/>
        <v>0.2912013926</v>
      </c>
      <c r="I254" s="8">
        <f t="shared" si="3"/>
        <v>0.4135338346</v>
      </c>
      <c r="J254" s="83">
        <f t="shared" si="4"/>
        <v>0.3533834586</v>
      </c>
      <c r="K254" s="2">
        <f t="shared" si="5"/>
        <v>-0.05787711243</v>
      </c>
      <c r="L254" s="2">
        <f t="shared" si="6"/>
        <v>-0.1282329705</v>
      </c>
      <c r="M254" s="2">
        <f t="shared" si="7"/>
        <v>0.0624571874</v>
      </c>
      <c r="N254" s="2">
        <f t="shared" si="8"/>
        <v>0.5812389256</v>
      </c>
      <c r="O254" s="2">
        <f t="shared" si="9"/>
        <v>0.01485116228</v>
      </c>
      <c r="P254" s="2">
        <f t="shared" si="10"/>
        <v>-0.09317054855</v>
      </c>
      <c r="Q254" s="2">
        <f t="shared" si="11"/>
        <v>-0.1325095335</v>
      </c>
      <c r="R254" s="2">
        <f t="shared" si="12"/>
        <v>0.04444428236</v>
      </c>
      <c r="S254" s="1">
        <f t="shared" si="13"/>
        <v>15</v>
      </c>
      <c r="T254" s="1">
        <f t="shared" si="14"/>
        <v>17</v>
      </c>
      <c r="U254" s="11"/>
      <c r="V254" s="11"/>
      <c r="W254" s="32"/>
    </row>
    <row r="255">
      <c r="A255" s="1" t="s">
        <v>214</v>
      </c>
      <c r="B255" s="15" t="s">
        <v>435</v>
      </c>
      <c r="C255" s="12">
        <v>11.0</v>
      </c>
      <c r="D255" s="13">
        <v>36.0</v>
      </c>
      <c r="E255" s="5">
        <v>27.0</v>
      </c>
      <c r="F255" s="6">
        <v>46.0</v>
      </c>
      <c r="G255" s="8">
        <f t="shared" si="1"/>
        <v>0.1929824561</v>
      </c>
      <c r="H255" s="84">
        <f t="shared" si="2"/>
        <v>0.2364419723</v>
      </c>
      <c r="I255" s="8">
        <f t="shared" si="3"/>
        <v>0.3166666667</v>
      </c>
      <c r="J255" s="83">
        <f t="shared" si="4"/>
        <v>0.3916666667</v>
      </c>
      <c r="K255" s="2">
        <f t="shared" si="5"/>
        <v>-0.05787711243</v>
      </c>
      <c r="L255" s="2">
        <f t="shared" si="6"/>
        <v>-0.1421248757</v>
      </c>
      <c r="M255" s="2">
        <f t="shared" si="7"/>
        <v>0.0767225825</v>
      </c>
      <c r="N255" s="2">
        <f t="shared" si="8"/>
        <v>0.4933059892</v>
      </c>
      <c r="O255" s="2">
        <f t="shared" si="9"/>
        <v>0.02021955664</v>
      </c>
      <c r="P255" s="2">
        <f t="shared" si="10"/>
        <v>-0.08764169017</v>
      </c>
      <c r="Q255" s="2">
        <f t="shared" si="11"/>
        <v>-0.0861192272</v>
      </c>
      <c r="R255" s="2">
        <f t="shared" si="12"/>
        <v>0.01995674941</v>
      </c>
      <c r="S255" s="1">
        <f t="shared" si="13"/>
        <v>11</v>
      </c>
      <c r="T255" s="1">
        <f t="shared" si="14"/>
        <v>13</v>
      </c>
      <c r="U255" s="11"/>
      <c r="V255" s="11"/>
      <c r="W255" s="32"/>
    </row>
    <row r="256">
      <c r="A256" s="1" t="s">
        <v>202</v>
      </c>
      <c r="B256" s="15" t="s">
        <v>386</v>
      </c>
      <c r="C256" s="12">
        <v>10.0</v>
      </c>
      <c r="D256" s="13">
        <v>36.0</v>
      </c>
      <c r="E256" s="5">
        <v>31.0</v>
      </c>
      <c r="F256" s="6">
        <v>56.0</v>
      </c>
      <c r="G256" s="8">
        <f t="shared" si="1"/>
        <v>0.1515151515</v>
      </c>
      <c r="H256" s="84">
        <f t="shared" si="2"/>
        <v>0.1942491376</v>
      </c>
      <c r="I256" s="8">
        <f t="shared" si="3"/>
        <v>0.3082706767</v>
      </c>
      <c r="J256" s="83">
        <f t="shared" si="4"/>
        <v>0.3458646617</v>
      </c>
      <c r="K256" s="2">
        <f t="shared" si="5"/>
        <v>-0.05787711243</v>
      </c>
      <c r="L256" s="2">
        <f t="shared" si="6"/>
        <v>-0.1255046095</v>
      </c>
      <c r="M256" s="2">
        <f t="shared" si="7"/>
        <v>0.05982770871</v>
      </c>
      <c r="N256" s="2">
        <f t="shared" si="8"/>
        <v>0.4240683225</v>
      </c>
      <c r="O256" s="2">
        <f t="shared" si="9"/>
        <v>0.01392324179</v>
      </c>
      <c r="P256" s="2">
        <f t="shared" si="10"/>
        <v>-0.06653034372</v>
      </c>
      <c r="Q256" s="2">
        <f t="shared" si="11"/>
        <v>-0.07206915552</v>
      </c>
      <c r="R256" s="2">
        <f t="shared" si="12"/>
        <v>0.01841108571</v>
      </c>
      <c r="S256" s="1">
        <f t="shared" si="13"/>
        <v>10</v>
      </c>
      <c r="T256" s="1">
        <f t="shared" si="14"/>
        <v>12</v>
      </c>
      <c r="U256" s="11"/>
      <c r="V256" s="11"/>
      <c r="W256" s="3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8" t="s">
        <v>8</v>
      </c>
      <c r="H1" s="82" t="s">
        <v>15</v>
      </c>
      <c r="I1" s="8" t="s">
        <v>12</v>
      </c>
      <c r="J1" s="83" t="s">
        <v>14</v>
      </c>
      <c r="K1" s="12">
        <v>-0.05787711243</v>
      </c>
      <c r="L1" s="12">
        <v>-0.362872023</v>
      </c>
      <c r="M1" s="12">
        <f> 0.5001381566</f>
        <v>0.5001381566</v>
      </c>
      <c r="N1" s="12">
        <f> 3.977383116</f>
        <v>3.977383116</v>
      </c>
      <c r="O1" s="12">
        <f> 0.3365284559</f>
        <v>0.3365284559</v>
      </c>
      <c r="P1" s="12">
        <v>-1.804160499</v>
      </c>
      <c r="Q1" s="12">
        <v>-2.192697952</v>
      </c>
      <c r="R1" s="12">
        <f> 0.6284673966</f>
        <v>0.6284673966</v>
      </c>
      <c r="S1" s="1" t="s">
        <v>661</v>
      </c>
      <c r="T1" s="1" t="s">
        <v>662</v>
      </c>
      <c r="U1" s="2"/>
      <c r="V1" s="2"/>
      <c r="W1" s="2"/>
    </row>
    <row r="2">
      <c r="A2" s="1" t="s">
        <v>18</v>
      </c>
      <c r="B2" s="2" t="s">
        <v>19</v>
      </c>
      <c r="C2" s="12">
        <v>81.0</v>
      </c>
      <c r="D2" s="13">
        <v>73.0</v>
      </c>
      <c r="E2" s="5">
        <v>18.0</v>
      </c>
      <c r="F2" s="6">
        <v>24.0</v>
      </c>
      <c r="G2" s="8">
        <f t="shared" ref="G2:G389" si="1">C2/(C2+F2)</f>
        <v>0.7714285714</v>
      </c>
      <c r="H2" s="84">
        <f t="shared" ref="H2:H389" si="2">SUM(K2:R2)</f>
        <v>0.7863569823</v>
      </c>
      <c r="I2" s="8">
        <f t="shared" ref="I2:I389" si="3">(C2+E2)/(C2+D2+E2+F2)</f>
        <v>0.5051020408</v>
      </c>
      <c r="J2" s="83">
        <f t="shared" ref="J2:J389" si="4">(C2+D2)/(C2+D2+E2+F2)</f>
        <v>0.7857142857</v>
      </c>
      <c r="K2" s="2">
        <f t="shared" ref="K2:K389" si="5">1*$K$1</f>
        <v>-0.05787711243</v>
      </c>
      <c r="L2" s="2">
        <f t="shared" ref="L2:L389" si="6">J2*L$1</f>
        <v>-0.2851137324</v>
      </c>
      <c r="M2" s="2">
        <f t="shared" ref="M2:M389" si="7">J2*J2*M$1</f>
        <v>0.3087587599</v>
      </c>
      <c r="N2" s="2">
        <f t="shared" ref="N2:N389" si="8">I2*J2*N$1</f>
        <v>1.578487687</v>
      </c>
      <c r="O2" s="2">
        <f t="shared" ref="O2:O389" si="9">J2*J2*J2*O$1</f>
        <v>0.1632359238</v>
      </c>
      <c r="P2" s="2">
        <f t="shared" ref="P2:P389" si="10">I2*J2*J2*P$1</f>
        <v>-0.5625790977</v>
      </c>
      <c r="Q2" s="2">
        <f t="shared" ref="Q2:Q389" si="11">I2*I2*J2*Q$1</f>
        <v>-0.439543343</v>
      </c>
      <c r="R2" s="2">
        <f t="shared" ref="R2:R389" si="12">I2*I2*I2*R$1</f>
        <v>0.08098789706</v>
      </c>
      <c r="S2" s="1">
        <f t="shared" ref="S2:S389" si="13">C2</f>
        <v>81</v>
      </c>
      <c r="T2" s="1">
        <f t="shared" ref="T2:T389" si="14">IF(H2*(C2+F2)&lt;S2,CEILING(H2*(C2+F2),1),FLOOR(H2*(C2+F2),1))</f>
        <v>82</v>
      </c>
      <c r="U2" s="2"/>
      <c r="V2" s="2"/>
      <c r="W2" s="2"/>
    </row>
    <row r="3">
      <c r="A3" s="1" t="s">
        <v>18</v>
      </c>
      <c r="B3" s="2" t="s">
        <v>20</v>
      </c>
      <c r="C3" s="12">
        <v>135.0</v>
      </c>
      <c r="D3" s="13">
        <v>131.0</v>
      </c>
      <c r="E3" s="5">
        <v>216.0</v>
      </c>
      <c r="F3" s="6">
        <v>180.0</v>
      </c>
      <c r="G3" s="8">
        <f t="shared" si="1"/>
        <v>0.4285714286</v>
      </c>
      <c r="H3" s="84">
        <f t="shared" si="2"/>
        <v>0.4378082792</v>
      </c>
      <c r="I3" s="8">
        <f t="shared" si="3"/>
        <v>0.5302114804</v>
      </c>
      <c r="J3" s="83">
        <f t="shared" si="4"/>
        <v>0.4018126888</v>
      </c>
      <c r="K3" s="2">
        <f t="shared" si="5"/>
        <v>-0.05787711243</v>
      </c>
      <c r="L3" s="2">
        <f t="shared" si="6"/>
        <v>-0.1458065833</v>
      </c>
      <c r="M3" s="2">
        <f t="shared" si="7"/>
        <v>0.08074902431</v>
      </c>
      <c r="N3" s="2">
        <f t="shared" si="8"/>
        <v>0.8473643724</v>
      </c>
      <c r="O3" s="2">
        <f t="shared" si="9"/>
        <v>0.02183196037</v>
      </c>
      <c r="P3" s="2">
        <f t="shared" si="10"/>
        <v>-0.1544441957</v>
      </c>
      <c r="Q3" s="2">
        <f t="shared" si="11"/>
        <v>-0.2476855738</v>
      </c>
      <c r="R3" s="2">
        <f t="shared" si="12"/>
        <v>0.0936763873</v>
      </c>
      <c r="S3" s="1">
        <f t="shared" si="13"/>
        <v>135</v>
      </c>
      <c r="T3" s="1">
        <f t="shared" si="14"/>
        <v>137</v>
      </c>
      <c r="U3" s="2"/>
      <c r="V3" s="2"/>
      <c r="W3" s="2"/>
    </row>
    <row r="4">
      <c r="A4" s="1" t="s">
        <v>18</v>
      </c>
      <c r="B4" s="2" t="s">
        <v>21</v>
      </c>
      <c r="C4" s="12">
        <v>39.0</v>
      </c>
      <c r="D4" s="13">
        <v>40.0</v>
      </c>
      <c r="E4" s="5">
        <v>79.0</v>
      </c>
      <c r="F4" s="6">
        <v>106.0</v>
      </c>
      <c r="G4" s="8">
        <f t="shared" si="1"/>
        <v>0.2689655172</v>
      </c>
      <c r="H4" s="84">
        <f t="shared" si="2"/>
        <v>0.2721462898</v>
      </c>
      <c r="I4" s="8">
        <f t="shared" si="3"/>
        <v>0.446969697</v>
      </c>
      <c r="J4" s="83">
        <f t="shared" si="4"/>
        <v>0.2992424242</v>
      </c>
      <c r="K4" s="2">
        <f t="shared" si="5"/>
        <v>-0.05787711243</v>
      </c>
      <c r="L4" s="2">
        <f t="shared" si="6"/>
        <v>-0.1085867039</v>
      </c>
      <c r="M4" s="2">
        <f t="shared" si="7"/>
        <v>0.04478538561</v>
      </c>
      <c r="N4" s="2">
        <f t="shared" si="8"/>
        <v>0.5319841226</v>
      </c>
      <c r="O4" s="2">
        <f t="shared" si="9"/>
        <v>0.009017606624</v>
      </c>
      <c r="P4" s="2">
        <f t="shared" si="10"/>
        <v>-0.07221037149</v>
      </c>
      <c r="Q4" s="2">
        <f t="shared" si="11"/>
        <v>-0.1310865508</v>
      </c>
      <c r="R4" s="2">
        <f t="shared" si="12"/>
        <v>0.0561199136</v>
      </c>
      <c r="S4" s="1">
        <f t="shared" si="13"/>
        <v>39</v>
      </c>
      <c r="T4" s="1">
        <f t="shared" si="14"/>
        <v>39</v>
      </c>
      <c r="U4" s="2"/>
      <c r="V4" s="2"/>
      <c r="W4" s="2"/>
    </row>
    <row r="5">
      <c r="A5" s="1" t="s">
        <v>18</v>
      </c>
      <c r="B5" s="2" t="s">
        <v>22</v>
      </c>
      <c r="C5" s="12">
        <v>53.0</v>
      </c>
      <c r="D5" s="13">
        <v>41.0</v>
      </c>
      <c r="E5" s="5">
        <v>68.0</v>
      </c>
      <c r="F5" s="6">
        <v>102.0</v>
      </c>
      <c r="G5" s="8">
        <f t="shared" si="1"/>
        <v>0.3419354839</v>
      </c>
      <c r="H5" s="84">
        <f t="shared" si="2"/>
        <v>0.3322708373</v>
      </c>
      <c r="I5" s="8">
        <f t="shared" si="3"/>
        <v>0.4583333333</v>
      </c>
      <c r="J5" s="83">
        <f t="shared" si="4"/>
        <v>0.3560606061</v>
      </c>
      <c r="K5" s="2">
        <f t="shared" si="5"/>
        <v>-0.05787711243</v>
      </c>
      <c r="L5" s="2">
        <f t="shared" si="6"/>
        <v>-0.1292044324</v>
      </c>
      <c r="M5" s="2">
        <f t="shared" si="7"/>
        <v>0.06340709297</v>
      </c>
      <c r="N5" s="2">
        <f t="shared" si="8"/>
        <v>0.649086828</v>
      </c>
      <c r="O5" s="2">
        <f t="shared" si="9"/>
        <v>0.01519125217</v>
      </c>
      <c r="P5" s="2">
        <f t="shared" si="10"/>
        <v>-0.1048345576</v>
      </c>
      <c r="Q5" s="2">
        <f t="shared" si="11"/>
        <v>-0.1640082236</v>
      </c>
      <c r="R5" s="2">
        <f t="shared" si="12"/>
        <v>0.06050999023</v>
      </c>
      <c r="S5" s="1">
        <f t="shared" si="13"/>
        <v>53</v>
      </c>
      <c r="T5" s="1">
        <f t="shared" si="14"/>
        <v>52</v>
      </c>
      <c r="U5" s="2"/>
      <c r="V5" s="2"/>
      <c r="W5" s="2"/>
    </row>
    <row r="6">
      <c r="A6" s="1" t="s">
        <v>18</v>
      </c>
      <c r="B6" s="2" t="s">
        <v>23</v>
      </c>
      <c r="C6" s="12">
        <v>73.0</v>
      </c>
      <c r="D6" s="13">
        <v>66.0</v>
      </c>
      <c r="E6" s="5">
        <v>119.0</v>
      </c>
      <c r="F6" s="6">
        <v>159.0</v>
      </c>
      <c r="G6" s="8">
        <f t="shared" si="1"/>
        <v>0.3146551724</v>
      </c>
      <c r="H6" s="84">
        <f t="shared" si="2"/>
        <v>0.3137351731</v>
      </c>
      <c r="I6" s="8">
        <f t="shared" si="3"/>
        <v>0.4604316547</v>
      </c>
      <c r="J6" s="83">
        <f t="shared" si="4"/>
        <v>0.3333333333</v>
      </c>
      <c r="K6" s="2">
        <f t="shared" si="5"/>
        <v>-0.05787711243</v>
      </c>
      <c r="L6" s="2">
        <f t="shared" si="6"/>
        <v>-0.120957341</v>
      </c>
      <c r="M6" s="2">
        <f t="shared" si="7"/>
        <v>0.05557090629</v>
      </c>
      <c r="N6" s="2">
        <f t="shared" si="8"/>
        <v>0.6104376965</v>
      </c>
      <c r="O6" s="2">
        <f t="shared" si="9"/>
        <v>0.01246401689</v>
      </c>
      <c r="P6" s="2">
        <f t="shared" si="10"/>
        <v>-0.09229917821</v>
      </c>
      <c r="Q6" s="2">
        <f t="shared" si="11"/>
        <v>-0.1549486882</v>
      </c>
      <c r="R6" s="2">
        <f t="shared" si="12"/>
        <v>0.06134487327</v>
      </c>
      <c r="S6" s="1">
        <f t="shared" si="13"/>
        <v>73</v>
      </c>
      <c r="T6" s="1">
        <f t="shared" si="14"/>
        <v>73</v>
      </c>
      <c r="U6" s="2"/>
      <c r="V6" s="2"/>
      <c r="W6" s="2"/>
    </row>
    <row r="7">
      <c r="A7" s="1" t="s">
        <v>18</v>
      </c>
      <c r="B7" s="2" t="s">
        <v>24</v>
      </c>
      <c r="C7" s="12">
        <v>83.0</v>
      </c>
      <c r="D7" s="13">
        <v>71.0</v>
      </c>
      <c r="E7" s="5">
        <v>83.0</v>
      </c>
      <c r="F7" s="6">
        <v>105.0</v>
      </c>
      <c r="G7" s="8">
        <f t="shared" si="1"/>
        <v>0.4414893617</v>
      </c>
      <c r="H7" s="84">
        <f t="shared" si="2"/>
        <v>0.4418602052</v>
      </c>
      <c r="I7" s="8">
        <f t="shared" si="3"/>
        <v>0.485380117</v>
      </c>
      <c r="J7" s="83">
        <f t="shared" si="4"/>
        <v>0.4502923977</v>
      </c>
      <c r="K7" s="2">
        <f t="shared" si="5"/>
        <v>-0.05787711243</v>
      </c>
      <c r="L7" s="2">
        <f t="shared" si="6"/>
        <v>-0.1633985133</v>
      </c>
      <c r="M7" s="2">
        <f t="shared" si="7"/>
        <v>0.1014096348</v>
      </c>
      <c r="N7" s="2">
        <f t="shared" si="8"/>
        <v>0.8693086931</v>
      </c>
      <c r="O7" s="2">
        <f t="shared" si="9"/>
        <v>0.03072597248</v>
      </c>
      <c r="P7" s="2">
        <f t="shared" si="10"/>
        <v>-0.1775605091</v>
      </c>
      <c r="Q7" s="2">
        <f t="shared" si="11"/>
        <v>-0.232614825</v>
      </c>
      <c r="R7" s="2">
        <f t="shared" si="12"/>
        <v>0.07186686468</v>
      </c>
      <c r="S7" s="1">
        <f t="shared" si="13"/>
        <v>83</v>
      </c>
      <c r="T7" s="1">
        <f t="shared" si="14"/>
        <v>83</v>
      </c>
      <c r="U7" s="2"/>
      <c r="V7" s="2"/>
      <c r="W7" s="2"/>
    </row>
    <row r="8">
      <c r="A8" s="1" t="s">
        <v>18</v>
      </c>
      <c r="B8" s="2" t="s">
        <v>25</v>
      </c>
      <c r="C8" s="12">
        <v>75.0</v>
      </c>
      <c r="D8" s="13">
        <v>44.0</v>
      </c>
      <c r="E8" s="5">
        <v>57.0</v>
      </c>
      <c r="F8" s="6">
        <v>42.0</v>
      </c>
      <c r="G8" s="8">
        <f t="shared" si="1"/>
        <v>0.641025641</v>
      </c>
      <c r="H8" s="84">
        <f t="shared" si="2"/>
        <v>0.6376091036</v>
      </c>
      <c r="I8" s="8">
        <f t="shared" si="3"/>
        <v>0.6055045872</v>
      </c>
      <c r="J8" s="83">
        <f t="shared" si="4"/>
        <v>0.5458715596</v>
      </c>
      <c r="K8" s="2">
        <f t="shared" si="5"/>
        <v>-0.05787711243</v>
      </c>
      <c r="L8" s="2">
        <f t="shared" si="6"/>
        <v>-0.1980815171</v>
      </c>
      <c r="M8" s="2">
        <f t="shared" si="7"/>
        <v>0.1490290471</v>
      </c>
      <c r="N8" s="2">
        <f t="shared" si="8"/>
        <v>1.314635426</v>
      </c>
      <c r="O8" s="2">
        <f t="shared" si="9"/>
        <v>0.05473853831</v>
      </c>
      <c r="P8" s="2">
        <f t="shared" si="10"/>
        <v>-0.3255169017</v>
      </c>
      <c r="Q8" s="2">
        <f t="shared" si="11"/>
        <v>-0.4388379261</v>
      </c>
      <c r="R8" s="2">
        <f t="shared" si="12"/>
        <v>0.1395195495</v>
      </c>
      <c r="S8" s="1">
        <f t="shared" si="13"/>
        <v>75</v>
      </c>
      <c r="T8" s="1">
        <f t="shared" si="14"/>
        <v>75</v>
      </c>
      <c r="U8" s="2"/>
      <c r="V8" s="2"/>
      <c r="W8" s="2"/>
    </row>
    <row r="9">
      <c r="A9" s="1" t="s">
        <v>18</v>
      </c>
      <c r="B9" s="2" t="s">
        <v>26</v>
      </c>
      <c r="C9" s="12">
        <v>45.0</v>
      </c>
      <c r="D9" s="13">
        <v>41.0</v>
      </c>
      <c r="E9" s="5">
        <v>19.0</v>
      </c>
      <c r="F9" s="6">
        <v>31.0</v>
      </c>
      <c r="G9" s="8">
        <f t="shared" si="1"/>
        <v>0.5921052632</v>
      </c>
      <c r="H9" s="84">
        <f t="shared" si="2"/>
        <v>0.6002655925</v>
      </c>
      <c r="I9" s="8">
        <f t="shared" si="3"/>
        <v>0.4705882353</v>
      </c>
      <c r="J9" s="83">
        <f t="shared" si="4"/>
        <v>0.6323529412</v>
      </c>
      <c r="K9" s="2">
        <f t="shared" si="5"/>
        <v>-0.05787711243</v>
      </c>
      <c r="L9" s="2">
        <f t="shared" si="6"/>
        <v>-0.229463191</v>
      </c>
      <c r="M9" s="2">
        <f t="shared" si="7"/>
        <v>0.1999903658</v>
      </c>
      <c r="N9" s="2">
        <f t="shared" si="8"/>
        <v>1.183581135</v>
      </c>
      <c r="O9" s="2">
        <f t="shared" si="9"/>
        <v>0.08509429048</v>
      </c>
      <c r="P9" s="2">
        <f t="shared" si="10"/>
        <v>-0.3394965156</v>
      </c>
      <c r="Q9" s="2">
        <f t="shared" si="11"/>
        <v>-0.3070580482</v>
      </c>
      <c r="R9" s="2">
        <f t="shared" si="12"/>
        <v>0.06549466865</v>
      </c>
      <c r="S9" s="1">
        <f t="shared" si="13"/>
        <v>45</v>
      </c>
      <c r="T9" s="1">
        <f t="shared" si="14"/>
        <v>45</v>
      </c>
      <c r="U9" s="2"/>
      <c r="V9" s="2"/>
      <c r="W9" s="2"/>
    </row>
    <row r="10">
      <c r="A10" s="1" t="s">
        <v>18</v>
      </c>
      <c r="B10" s="2" t="s">
        <v>27</v>
      </c>
      <c r="C10" s="12">
        <v>24.0</v>
      </c>
      <c r="D10" s="13">
        <v>21.0</v>
      </c>
      <c r="E10" s="5">
        <v>29.0</v>
      </c>
      <c r="F10" s="6">
        <v>27.0</v>
      </c>
      <c r="G10" s="8">
        <f t="shared" si="1"/>
        <v>0.4705882353</v>
      </c>
      <c r="H10" s="84">
        <f t="shared" si="2"/>
        <v>0.4732677535</v>
      </c>
      <c r="I10" s="8">
        <f t="shared" si="3"/>
        <v>0.5247524752</v>
      </c>
      <c r="J10" s="83">
        <f t="shared" si="4"/>
        <v>0.4455445545</v>
      </c>
      <c r="K10" s="2">
        <f t="shared" si="5"/>
        <v>-0.05787711243</v>
      </c>
      <c r="L10" s="2">
        <f t="shared" si="6"/>
        <v>-0.1616756538</v>
      </c>
      <c r="M10" s="2">
        <f t="shared" si="7"/>
        <v>0.09928240046</v>
      </c>
      <c r="N10" s="2">
        <f t="shared" si="8"/>
        <v>0.9299145899</v>
      </c>
      <c r="O10" s="2">
        <f t="shared" si="9"/>
        <v>0.02976426845</v>
      </c>
      <c r="P10" s="2">
        <f t="shared" si="10"/>
        <v>-0.187936851</v>
      </c>
      <c r="Q10" s="2">
        <f t="shared" si="11"/>
        <v>-0.2690165152</v>
      </c>
      <c r="R10" s="2">
        <f t="shared" si="12"/>
        <v>0.09081262719</v>
      </c>
      <c r="S10" s="1">
        <f t="shared" si="13"/>
        <v>24</v>
      </c>
      <c r="T10" s="1">
        <f t="shared" si="14"/>
        <v>24</v>
      </c>
      <c r="U10" s="2"/>
      <c r="V10" s="2"/>
      <c r="W10" s="2"/>
    </row>
    <row r="11">
      <c r="A11" s="1" t="s">
        <v>18</v>
      </c>
      <c r="B11" s="2" t="s">
        <v>28</v>
      </c>
      <c r="C11" s="12">
        <v>77.0</v>
      </c>
      <c r="D11" s="13">
        <v>76.0</v>
      </c>
      <c r="E11" s="5">
        <v>35.0</v>
      </c>
      <c r="F11" s="6">
        <v>29.0</v>
      </c>
      <c r="G11" s="8">
        <f t="shared" si="1"/>
        <v>0.7264150943</v>
      </c>
      <c r="H11" s="84">
        <f t="shared" si="2"/>
        <v>0.711914018</v>
      </c>
      <c r="I11" s="8">
        <f t="shared" si="3"/>
        <v>0.5161290323</v>
      </c>
      <c r="J11" s="83">
        <f t="shared" si="4"/>
        <v>0.7050691244</v>
      </c>
      <c r="K11" s="2">
        <f t="shared" si="5"/>
        <v>-0.05787711243</v>
      </c>
      <c r="L11" s="2">
        <f t="shared" si="6"/>
        <v>-0.2558498595</v>
      </c>
      <c r="M11" s="2">
        <f t="shared" si="7"/>
        <v>0.2486299159</v>
      </c>
      <c r="N11" s="2">
        <f t="shared" si="8"/>
        <v>1.447396145</v>
      </c>
      <c r="O11" s="2">
        <f t="shared" si="9"/>
        <v>0.1179551436</v>
      </c>
      <c r="P11" s="2">
        <f t="shared" si="10"/>
        <v>-0.4629103091</v>
      </c>
      <c r="Q11" s="2">
        <f t="shared" si="11"/>
        <v>-0.4118386348</v>
      </c>
      <c r="R11" s="2">
        <f t="shared" si="12"/>
        <v>0.08640872936</v>
      </c>
      <c r="S11" s="1">
        <f t="shared" si="13"/>
        <v>77</v>
      </c>
      <c r="T11" s="1">
        <f t="shared" si="14"/>
        <v>76</v>
      </c>
      <c r="U11" s="2"/>
      <c r="V11" s="2"/>
      <c r="W11" s="2"/>
    </row>
    <row r="12">
      <c r="A12" s="1" t="s">
        <v>18</v>
      </c>
      <c r="B12" s="2" t="s">
        <v>29</v>
      </c>
      <c r="C12" s="12">
        <v>33.0</v>
      </c>
      <c r="D12" s="13">
        <v>16.0</v>
      </c>
      <c r="E12" s="5">
        <v>21.0</v>
      </c>
      <c r="F12" s="6">
        <v>16.0</v>
      </c>
      <c r="G12" s="8">
        <f t="shared" si="1"/>
        <v>0.6734693878</v>
      </c>
      <c r="H12" s="84">
        <f t="shared" si="2"/>
        <v>0.6781866839</v>
      </c>
      <c r="I12" s="8">
        <f t="shared" si="3"/>
        <v>0.6279069767</v>
      </c>
      <c r="J12" s="83">
        <f t="shared" si="4"/>
        <v>0.5697674419</v>
      </c>
      <c r="K12" s="2">
        <f t="shared" si="5"/>
        <v>-0.05787711243</v>
      </c>
      <c r="L12" s="2">
        <f t="shared" si="6"/>
        <v>-0.2067526643</v>
      </c>
      <c r="M12" s="2">
        <f t="shared" si="7"/>
        <v>0.1623623194</v>
      </c>
      <c r="N12" s="2">
        <f t="shared" si="8"/>
        <v>1.42295237</v>
      </c>
      <c r="O12" s="2">
        <f t="shared" si="9"/>
        <v>0.06224646306</v>
      </c>
      <c r="P12" s="2">
        <f t="shared" si="10"/>
        <v>-0.3677610546</v>
      </c>
      <c r="Q12" s="2">
        <f t="shared" si="11"/>
        <v>-0.4925689785</v>
      </c>
      <c r="R12" s="2">
        <f t="shared" si="12"/>
        <v>0.1555853418</v>
      </c>
      <c r="S12" s="1">
        <f t="shared" si="13"/>
        <v>33</v>
      </c>
      <c r="T12" s="1">
        <f t="shared" si="14"/>
        <v>33</v>
      </c>
      <c r="U12" s="2"/>
      <c r="V12" s="2"/>
      <c r="W12" s="2"/>
    </row>
    <row r="13">
      <c r="A13" s="1" t="s">
        <v>18</v>
      </c>
      <c r="B13" s="2" t="s">
        <v>30</v>
      </c>
      <c r="C13" s="12">
        <v>69.0</v>
      </c>
      <c r="D13" s="13">
        <v>50.0</v>
      </c>
      <c r="E13" s="5">
        <v>54.0</v>
      </c>
      <c r="F13" s="6">
        <v>52.0</v>
      </c>
      <c r="G13" s="8">
        <f t="shared" si="1"/>
        <v>0.5702479339</v>
      </c>
      <c r="H13" s="84">
        <f t="shared" si="2"/>
        <v>0.5700753379</v>
      </c>
      <c r="I13" s="8">
        <f t="shared" si="3"/>
        <v>0.5466666667</v>
      </c>
      <c r="J13" s="83">
        <f t="shared" si="4"/>
        <v>0.5288888889</v>
      </c>
      <c r="K13" s="2">
        <f t="shared" si="5"/>
        <v>-0.05787711243</v>
      </c>
      <c r="L13" s="2">
        <f t="shared" si="6"/>
        <v>-0.1919189811</v>
      </c>
      <c r="M13" s="2">
        <f t="shared" si="7"/>
        <v>0.139900374</v>
      </c>
      <c r="N13" s="2">
        <f t="shared" si="8"/>
        <v>1.149964576</v>
      </c>
      <c r="O13" s="2">
        <f t="shared" si="9"/>
        <v>0.04978690425</v>
      </c>
      <c r="P13" s="2">
        <f t="shared" si="10"/>
        <v>-0.2758840862</v>
      </c>
      <c r="Q13" s="2">
        <f t="shared" si="11"/>
        <v>-0.3465679847</v>
      </c>
      <c r="R13" s="2">
        <f t="shared" si="12"/>
        <v>0.1026716479</v>
      </c>
      <c r="S13" s="1">
        <f t="shared" si="13"/>
        <v>69</v>
      </c>
      <c r="T13" s="1">
        <f t="shared" si="14"/>
        <v>69</v>
      </c>
      <c r="U13" s="2"/>
      <c r="V13" s="2"/>
      <c r="W13" s="2"/>
    </row>
    <row r="14">
      <c r="A14" s="1" t="s">
        <v>18</v>
      </c>
      <c r="B14" s="2" t="s">
        <v>31</v>
      </c>
      <c r="C14" s="12">
        <v>45.0</v>
      </c>
      <c r="D14" s="13">
        <v>48.0</v>
      </c>
      <c r="E14" s="5">
        <v>34.0</v>
      </c>
      <c r="F14" s="6">
        <v>31.0</v>
      </c>
      <c r="G14" s="8">
        <f t="shared" si="1"/>
        <v>0.5921052632</v>
      </c>
      <c r="H14" s="84">
        <f t="shared" si="2"/>
        <v>0.5843626453</v>
      </c>
      <c r="I14" s="8">
        <f t="shared" si="3"/>
        <v>0.5</v>
      </c>
      <c r="J14" s="83">
        <f t="shared" si="4"/>
        <v>0.5886075949</v>
      </c>
      <c r="K14" s="2">
        <f t="shared" si="5"/>
        <v>-0.05787711243</v>
      </c>
      <c r="L14" s="2">
        <f t="shared" si="6"/>
        <v>-0.2135892287</v>
      </c>
      <c r="M14" s="2">
        <f t="shared" si="7"/>
        <v>0.173277316</v>
      </c>
      <c r="N14" s="2">
        <f t="shared" si="8"/>
        <v>1.170558955</v>
      </c>
      <c r="O14" s="2">
        <f t="shared" si="9"/>
        <v>0.06862768949</v>
      </c>
      <c r="P14" s="2">
        <f t="shared" si="10"/>
        <v>-0.3125337317</v>
      </c>
      <c r="Q14" s="2">
        <f t="shared" si="11"/>
        <v>-0.322659667</v>
      </c>
      <c r="R14" s="2">
        <f t="shared" si="12"/>
        <v>0.07855842458</v>
      </c>
      <c r="S14" s="1">
        <f t="shared" si="13"/>
        <v>45</v>
      </c>
      <c r="T14" s="1">
        <f t="shared" si="14"/>
        <v>45</v>
      </c>
      <c r="U14" s="2"/>
      <c r="V14" s="2"/>
      <c r="W14" s="2"/>
    </row>
    <row r="15">
      <c r="A15" s="1" t="s">
        <v>18</v>
      </c>
      <c r="B15" s="2" t="s">
        <v>32</v>
      </c>
      <c r="C15" s="12">
        <v>18.0</v>
      </c>
      <c r="D15" s="13">
        <v>26.0</v>
      </c>
      <c r="E15" s="5">
        <v>19.0</v>
      </c>
      <c r="F15" s="6">
        <v>32.0</v>
      </c>
      <c r="G15" s="8">
        <f t="shared" si="1"/>
        <v>0.36</v>
      </c>
      <c r="H15" s="84">
        <f t="shared" si="2"/>
        <v>0.3645945277</v>
      </c>
      <c r="I15" s="8">
        <f t="shared" si="3"/>
        <v>0.3894736842</v>
      </c>
      <c r="J15" s="83">
        <f t="shared" si="4"/>
        <v>0.4631578947</v>
      </c>
      <c r="K15" s="2">
        <f t="shared" si="5"/>
        <v>-0.05787711243</v>
      </c>
      <c r="L15" s="2">
        <f t="shared" si="6"/>
        <v>-0.1680670422</v>
      </c>
      <c r="M15" s="2">
        <f t="shared" si="7"/>
        <v>0.1072872544</v>
      </c>
      <c r="N15" s="2">
        <f t="shared" si="8"/>
        <v>0.7174714363</v>
      </c>
      <c r="O15" s="2">
        <f t="shared" si="9"/>
        <v>0.03343559118</v>
      </c>
      <c r="P15" s="2">
        <f t="shared" si="10"/>
        <v>-0.1507340719</v>
      </c>
      <c r="Q15" s="2">
        <f t="shared" si="11"/>
        <v>-0.1540508574</v>
      </c>
      <c r="R15" s="2">
        <f t="shared" si="12"/>
        <v>0.03712932969</v>
      </c>
      <c r="S15" s="1">
        <f t="shared" si="13"/>
        <v>18</v>
      </c>
      <c r="T15" s="1">
        <f t="shared" si="14"/>
        <v>18</v>
      </c>
      <c r="U15" s="2"/>
      <c r="V15" s="2"/>
      <c r="W15" s="2"/>
    </row>
    <row r="16">
      <c r="A16" s="1" t="s">
        <v>18</v>
      </c>
      <c r="B16" s="2" t="s">
        <v>33</v>
      </c>
      <c r="C16" s="12">
        <v>70.0</v>
      </c>
      <c r="D16" s="13">
        <v>71.0</v>
      </c>
      <c r="E16" s="5">
        <v>29.0</v>
      </c>
      <c r="F16" s="6">
        <v>34.0</v>
      </c>
      <c r="G16" s="8">
        <f t="shared" si="1"/>
        <v>0.6730769231</v>
      </c>
      <c r="H16" s="84">
        <f t="shared" si="2"/>
        <v>0.6721027362</v>
      </c>
      <c r="I16" s="8">
        <f t="shared" si="3"/>
        <v>0.4852941176</v>
      </c>
      <c r="J16" s="83">
        <f t="shared" si="4"/>
        <v>0.6911764706</v>
      </c>
      <c r="K16" s="2">
        <f t="shared" si="5"/>
        <v>-0.05787711243</v>
      </c>
      <c r="L16" s="2">
        <f t="shared" si="6"/>
        <v>-0.2508086041</v>
      </c>
      <c r="M16" s="2">
        <f t="shared" si="7"/>
        <v>0.2389284576</v>
      </c>
      <c r="N16" s="2">
        <f t="shared" si="8"/>
        <v>1.334109259</v>
      </c>
      <c r="O16" s="2">
        <f t="shared" si="9"/>
        <v>0.1111190778</v>
      </c>
      <c r="P16" s="2">
        <f t="shared" si="10"/>
        <v>-0.4182713207</v>
      </c>
      <c r="Q16" s="2">
        <f t="shared" si="11"/>
        <v>-0.3569256923</v>
      </c>
      <c r="R16" s="2">
        <f t="shared" si="12"/>
        <v>0.07182867148</v>
      </c>
      <c r="S16" s="1">
        <f t="shared" si="13"/>
        <v>70</v>
      </c>
      <c r="T16" s="1">
        <f t="shared" si="14"/>
        <v>70</v>
      </c>
      <c r="U16" s="2"/>
      <c r="V16" s="2"/>
      <c r="W16" s="2"/>
    </row>
    <row r="17">
      <c r="A17" s="1" t="s">
        <v>18</v>
      </c>
      <c r="B17" s="2" t="s">
        <v>34</v>
      </c>
      <c r="C17" s="12">
        <v>43.0</v>
      </c>
      <c r="D17" s="13">
        <v>45.0</v>
      </c>
      <c r="E17" s="5">
        <v>30.0</v>
      </c>
      <c r="F17" s="6">
        <v>26.0</v>
      </c>
      <c r="G17" s="8">
        <f t="shared" si="1"/>
        <v>0.6231884058</v>
      </c>
      <c r="H17" s="84">
        <f t="shared" si="2"/>
        <v>0.6120871187</v>
      </c>
      <c r="I17" s="8">
        <f t="shared" si="3"/>
        <v>0.5069444444</v>
      </c>
      <c r="J17" s="83">
        <f t="shared" si="4"/>
        <v>0.6111111111</v>
      </c>
      <c r="K17" s="2">
        <f t="shared" si="5"/>
        <v>-0.05787711243</v>
      </c>
      <c r="L17" s="2">
        <f t="shared" si="6"/>
        <v>-0.2217551252</v>
      </c>
      <c r="M17" s="2">
        <f t="shared" si="7"/>
        <v>0.1867799906</v>
      </c>
      <c r="N17" s="2">
        <f t="shared" si="8"/>
        <v>1.232190834</v>
      </c>
      <c r="O17" s="2">
        <f t="shared" si="9"/>
        <v>0.07680373368</v>
      </c>
      <c r="P17" s="2">
        <f t="shared" si="10"/>
        <v>-0.3415669943</v>
      </c>
      <c r="Q17" s="2">
        <f t="shared" si="11"/>
        <v>-0.3443655726</v>
      </c>
      <c r="R17" s="2">
        <f t="shared" si="12"/>
        <v>0.08187736479</v>
      </c>
      <c r="S17" s="1">
        <f t="shared" si="13"/>
        <v>43</v>
      </c>
      <c r="T17" s="1">
        <f t="shared" si="14"/>
        <v>43</v>
      </c>
      <c r="U17" s="2"/>
      <c r="V17" s="2"/>
      <c r="W17" s="2"/>
    </row>
    <row r="18">
      <c r="A18" s="1" t="s">
        <v>18</v>
      </c>
      <c r="B18" s="2" t="s">
        <v>35</v>
      </c>
      <c r="C18" s="12">
        <v>52.0</v>
      </c>
      <c r="D18" s="13">
        <v>58.0</v>
      </c>
      <c r="E18" s="5">
        <v>15.0</v>
      </c>
      <c r="F18" s="6">
        <v>15.0</v>
      </c>
      <c r="G18" s="8">
        <f t="shared" si="1"/>
        <v>0.776119403</v>
      </c>
      <c r="H18" s="84">
        <f t="shared" si="2"/>
        <v>0.7658545679</v>
      </c>
      <c r="I18" s="8">
        <f t="shared" si="3"/>
        <v>0.4785714286</v>
      </c>
      <c r="J18" s="83">
        <f t="shared" si="4"/>
        <v>0.7857142857</v>
      </c>
      <c r="K18" s="2">
        <f t="shared" si="5"/>
        <v>-0.05787711243</v>
      </c>
      <c r="L18" s="2">
        <f t="shared" si="6"/>
        <v>-0.2851137324</v>
      </c>
      <c r="M18" s="2">
        <f t="shared" si="7"/>
        <v>0.3087587599</v>
      </c>
      <c r="N18" s="2">
        <f t="shared" si="8"/>
        <v>1.495577223</v>
      </c>
      <c r="O18" s="2">
        <f t="shared" si="9"/>
        <v>0.1632359238</v>
      </c>
      <c r="P18" s="2">
        <f t="shared" si="10"/>
        <v>-0.5330294885</v>
      </c>
      <c r="Q18" s="2">
        <f t="shared" si="11"/>
        <v>-0.3945817499</v>
      </c>
      <c r="R18" s="2">
        <f t="shared" si="12"/>
        <v>0.06888474475</v>
      </c>
      <c r="S18" s="1">
        <f t="shared" si="13"/>
        <v>52</v>
      </c>
      <c r="T18" s="1">
        <f t="shared" si="14"/>
        <v>52</v>
      </c>
      <c r="U18" s="2"/>
      <c r="V18" s="2"/>
      <c r="W18" s="2"/>
    </row>
    <row r="19">
      <c r="A19" s="1" t="s">
        <v>18</v>
      </c>
      <c r="B19" s="2" t="s">
        <v>36</v>
      </c>
      <c r="C19" s="12">
        <v>51.0</v>
      </c>
      <c r="D19" s="13">
        <v>47.0</v>
      </c>
      <c r="E19" s="5">
        <v>19.0</v>
      </c>
      <c r="F19" s="6">
        <v>20.0</v>
      </c>
      <c r="G19" s="8">
        <f t="shared" si="1"/>
        <v>0.7183098592</v>
      </c>
      <c r="H19" s="84">
        <f t="shared" si="2"/>
        <v>0.7180158124</v>
      </c>
      <c r="I19" s="8">
        <f t="shared" si="3"/>
        <v>0.5109489051</v>
      </c>
      <c r="J19" s="83">
        <f t="shared" si="4"/>
        <v>0.7153284672</v>
      </c>
      <c r="K19" s="2">
        <f t="shared" si="5"/>
        <v>-0.05787711243</v>
      </c>
      <c r="L19" s="2">
        <f t="shared" si="6"/>
        <v>-0.259572688</v>
      </c>
      <c r="M19" s="2">
        <f t="shared" si="7"/>
        <v>0.255918102</v>
      </c>
      <c r="N19" s="2">
        <f t="shared" si="8"/>
        <v>1.453718801</v>
      </c>
      <c r="O19" s="2">
        <f t="shared" si="9"/>
        <v>0.1231794664</v>
      </c>
      <c r="P19" s="2">
        <f t="shared" si="10"/>
        <v>-0.4716975928</v>
      </c>
      <c r="Q19" s="2">
        <f t="shared" si="11"/>
        <v>-0.4094861952</v>
      </c>
      <c r="R19" s="2">
        <f t="shared" si="12"/>
        <v>0.0838330315</v>
      </c>
      <c r="S19" s="1">
        <f t="shared" si="13"/>
        <v>51</v>
      </c>
      <c r="T19" s="1">
        <f t="shared" si="14"/>
        <v>51</v>
      </c>
      <c r="U19" s="2"/>
      <c r="V19" s="2"/>
      <c r="W19" s="2"/>
    </row>
    <row r="20">
      <c r="A20" s="1" t="s">
        <v>37</v>
      </c>
      <c r="B20" s="14">
        <v>44562.0</v>
      </c>
      <c r="C20" s="12">
        <v>38.0</v>
      </c>
      <c r="D20" s="13">
        <v>43.0</v>
      </c>
      <c r="E20" s="5">
        <v>60.0</v>
      </c>
      <c r="F20" s="6">
        <v>92.0</v>
      </c>
      <c r="G20" s="8">
        <f t="shared" si="1"/>
        <v>0.2923076923</v>
      </c>
      <c r="H20" s="84">
        <f t="shared" si="2"/>
        <v>0.2923247589</v>
      </c>
      <c r="I20" s="8">
        <f t="shared" si="3"/>
        <v>0.4206008584</v>
      </c>
      <c r="J20" s="83">
        <f t="shared" si="4"/>
        <v>0.347639485</v>
      </c>
      <c r="K20" s="2">
        <f t="shared" si="5"/>
        <v>-0.05787711243</v>
      </c>
      <c r="L20" s="2">
        <f t="shared" si="6"/>
        <v>-0.1261486432</v>
      </c>
      <c r="M20" s="2">
        <f t="shared" si="7"/>
        <v>0.06044330243</v>
      </c>
      <c r="N20" s="2">
        <f t="shared" si="8"/>
        <v>0.5815628797</v>
      </c>
      <c r="O20" s="2">
        <f t="shared" si="9"/>
        <v>0.0141386872</v>
      </c>
      <c r="P20" s="2">
        <f t="shared" si="10"/>
        <v>-0.09170721828</v>
      </c>
      <c r="Q20" s="2">
        <f t="shared" si="11"/>
        <v>-0.1348491515</v>
      </c>
      <c r="R20" s="2">
        <f t="shared" si="12"/>
        <v>0.04676201495</v>
      </c>
      <c r="S20" s="1">
        <f t="shared" si="13"/>
        <v>38</v>
      </c>
      <c r="T20" s="1">
        <f t="shared" si="14"/>
        <v>38</v>
      </c>
      <c r="U20" s="2"/>
      <c r="V20" s="2"/>
      <c r="W20" s="2"/>
    </row>
    <row r="21">
      <c r="A21" s="1" t="s">
        <v>37</v>
      </c>
      <c r="B21" s="14">
        <v>44594.0</v>
      </c>
      <c r="C21" s="12">
        <v>19.0</v>
      </c>
      <c r="D21" s="13">
        <v>24.0</v>
      </c>
      <c r="E21" s="5">
        <v>42.0</v>
      </c>
      <c r="F21" s="6">
        <v>78.0</v>
      </c>
      <c r="G21" s="8">
        <f t="shared" si="1"/>
        <v>0.1958762887</v>
      </c>
      <c r="H21" s="84">
        <f t="shared" si="2"/>
        <v>0.184984181</v>
      </c>
      <c r="I21" s="8">
        <f t="shared" si="3"/>
        <v>0.3742331288</v>
      </c>
      <c r="J21" s="83">
        <f t="shared" si="4"/>
        <v>0.263803681</v>
      </c>
      <c r="K21" s="2">
        <f t="shared" si="5"/>
        <v>-0.05787711243</v>
      </c>
      <c r="L21" s="2">
        <f t="shared" si="6"/>
        <v>-0.09572697539</v>
      </c>
      <c r="M21" s="2">
        <f t="shared" si="7"/>
        <v>0.0348058057</v>
      </c>
      <c r="N21" s="2">
        <f t="shared" si="8"/>
        <v>0.3926634767</v>
      </c>
      <c r="O21" s="2">
        <f t="shared" si="9"/>
        <v>0.006178233904</v>
      </c>
      <c r="P21" s="2">
        <f t="shared" si="10"/>
        <v>-0.04698714991</v>
      </c>
      <c r="Q21" s="2">
        <f t="shared" si="11"/>
        <v>-0.08101102429</v>
      </c>
      <c r="R21" s="2">
        <f t="shared" si="12"/>
        <v>0.03293892674</v>
      </c>
      <c r="S21" s="1">
        <f t="shared" si="13"/>
        <v>19</v>
      </c>
      <c r="T21" s="1">
        <f t="shared" si="14"/>
        <v>18</v>
      </c>
      <c r="U21" s="2"/>
      <c r="V21" s="2"/>
      <c r="W21" s="2"/>
    </row>
    <row r="22">
      <c r="A22" s="1" t="s">
        <v>37</v>
      </c>
      <c r="B22" s="14">
        <v>44623.0</v>
      </c>
      <c r="C22" s="12">
        <v>53.0</v>
      </c>
      <c r="D22" s="13">
        <v>59.0</v>
      </c>
      <c r="E22" s="5">
        <v>84.0</v>
      </c>
      <c r="F22" s="6">
        <v>156.0</v>
      </c>
      <c r="G22" s="8">
        <f t="shared" si="1"/>
        <v>0.2535885167</v>
      </c>
      <c r="H22" s="84">
        <f t="shared" si="2"/>
        <v>0.2409673117</v>
      </c>
      <c r="I22" s="8">
        <f t="shared" si="3"/>
        <v>0.3892045455</v>
      </c>
      <c r="J22" s="83">
        <f t="shared" si="4"/>
        <v>0.3181818182</v>
      </c>
      <c r="K22" s="2">
        <f t="shared" si="5"/>
        <v>-0.05787711243</v>
      </c>
      <c r="L22" s="2">
        <f t="shared" si="6"/>
        <v>-0.11545928</v>
      </c>
      <c r="M22" s="2">
        <f t="shared" si="7"/>
        <v>0.05063382164</v>
      </c>
      <c r="N22" s="2">
        <f t="shared" si="8"/>
        <v>0.4925504143</v>
      </c>
      <c r="O22" s="2">
        <f t="shared" si="9"/>
        <v>0.01084046397</v>
      </c>
      <c r="P22" s="2">
        <f t="shared" si="10"/>
        <v>-0.07108922702</v>
      </c>
      <c r="Q22" s="2">
        <f t="shared" si="11"/>
        <v>-0.1056841789</v>
      </c>
      <c r="R22" s="2">
        <f t="shared" si="12"/>
        <v>0.03705241021</v>
      </c>
      <c r="S22" s="1">
        <f t="shared" si="13"/>
        <v>53</v>
      </c>
      <c r="T22" s="1">
        <f t="shared" si="14"/>
        <v>51</v>
      </c>
      <c r="U22" s="2"/>
      <c r="V22" s="2"/>
      <c r="W22" s="2"/>
    </row>
    <row r="23">
      <c r="A23" s="1" t="s">
        <v>37</v>
      </c>
      <c r="B23" s="14">
        <v>44686.0</v>
      </c>
      <c r="C23" s="12">
        <v>62.0</v>
      </c>
      <c r="D23" s="13">
        <v>88.0</v>
      </c>
      <c r="E23" s="5">
        <v>131.0</v>
      </c>
      <c r="F23" s="6">
        <v>196.0</v>
      </c>
      <c r="G23" s="8">
        <f t="shared" si="1"/>
        <v>0.2403100775</v>
      </c>
      <c r="H23" s="84">
        <f t="shared" si="2"/>
        <v>0.2505624803</v>
      </c>
      <c r="I23" s="8">
        <f t="shared" si="3"/>
        <v>0.4046121593</v>
      </c>
      <c r="J23" s="83">
        <f t="shared" si="4"/>
        <v>0.3144654088</v>
      </c>
      <c r="K23" s="2">
        <f t="shared" si="5"/>
        <v>-0.05787711243</v>
      </c>
      <c r="L23" s="2">
        <f t="shared" si="6"/>
        <v>-0.1141106991</v>
      </c>
      <c r="M23" s="2">
        <f t="shared" si="7"/>
        <v>0.04945790877</v>
      </c>
      <c r="N23" s="2">
        <f t="shared" si="8"/>
        <v>0.5060684186</v>
      </c>
      <c r="O23" s="2">
        <f t="shared" si="9"/>
        <v>0.01046502892</v>
      </c>
      <c r="P23" s="2">
        <f t="shared" si="10"/>
        <v>-0.07218714403</v>
      </c>
      <c r="Q23" s="2">
        <f t="shared" si="11"/>
        <v>-0.112883262</v>
      </c>
      <c r="R23" s="2">
        <f t="shared" si="12"/>
        <v>0.04162934161</v>
      </c>
      <c r="S23" s="1">
        <f t="shared" si="13"/>
        <v>62</v>
      </c>
      <c r="T23" s="1">
        <f t="shared" si="14"/>
        <v>64</v>
      </c>
      <c r="U23" s="2"/>
      <c r="V23" s="2"/>
      <c r="W23" s="2"/>
    </row>
    <row r="24">
      <c r="A24" s="1" t="s">
        <v>37</v>
      </c>
      <c r="B24" s="14">
        <v>44718.0</v>
      </c>
      <c r="C24" s="12">
        <v>31.0</v>
      </c>
      <c r="D24" s="13">
        <v>13.0</v>
      </c>
      <c r="E24" s="5">
        <v>41.0</v>
      </c>
      <c r="F24" s="6">
        <v>53.0</v>
      </c>
      <c r="G24" s="8">
        <f t="shared" si="1"/>
        <v>0.369047619</v>
      </c>
      <c r="H24" s="84">
        <f t="shared" si="2"/>
        <v>0.3530764331</v>
      </c>
      <c r="I24" s="8">
        <f t="shared" si="3"/>
        <v>0.5217391304</v>
      </c>
      <c r="J24" s="83">
        <f t="shared" si="4"/>
        <v>0.3188405797</v>
      </c>
      <c r="K24" s="2">
        <f t="shared" si="5"/>
        <v>-0.05787711243</v>
      </c>
      <c r="L24" s="2">
        <f t="shared" si="6"/>
        <v>-0.1156983262</v>
      </c>
      <c r="M24" s="2">
        <f t="shared" si="7"/>
        <v>0.05084370254</v>
      </c>
      <c r="N24" s="2">
        <f t="shared" si="8"/>
        <v>0.6616440722</v>
      </c>
      <c r="O24" s="2">
        <f t="shared" si="9"/>
        <v>0.01090793555</v>
      </c>
      <c r="P24" s="2">
        <f t="shared" si="10"/>
        <v>-0.09569202833</v>
      </c>
      <c r="Q24" s="2">
        <f t="shared" si="11"/>
        <v>-0.1903089535</v>
      </c>
      <c r="R24" s="2">
        <f t="shared" si="12"/>
        <v>0.0892571432</v>
      </c>
      <c r="S24" s="1">
        <f t="shared" si="13"/>
        <v>31</v>
      </c>
      <c r="T24" s="1">
        <f t="shared" si="14"/>
        <v>30</v>
      </c>
      <c r="U24" s="2"/>
      <c r="V24" s="2"/>
      <c r="W24" s="2"/>
    </row>
    <row r="25">
      <c r="A25" s="1" t="s">
        <v>37</v>
      </c>
      <c r="B25" s="14">
        <v>44844.0</v>
      </c>
      <c r="C25" s="12">
        <v>61.0</v>
      </c>
      <c r="D25" s="13">
        <v>96.0</v>
      </c>
      <c r="E25" s="5">
        <v>165.0</v>
      </c>
      <c r="F25" s="6">
        <v>263.0</v>
      </c>
      <c r="G25" s="8">
        <f t="shared" si="1"/>
        <v>0.1882716049</v>
      </c>
      <c r="H25" s="84">
        <f t="shared" si="2"/>
        <v>0.1978487387</v>
      </c>
      <c r="I25" s="8">
        <f t="shared" si="3"/>
        <v>0.3863247863</v>
      </c>
      <c r="J25" s="83">
        <f t="shared" si="4"/>
        <v>0.2683760684</v>
      </c>
      <c r="K25" s="2">
        <f t="shared" si="5"/>
        <v>-0.05787711243</v>
      </c>
      <c r="L25" s="2">
        <f t="shared" si="6"/>
        <v>-0.09738616686</v>
      </c>
      <c r="M25" s="2">
        <f t="shared" si="7"/>
        <v>0.03602280787</v>
      </c>
      <c r="N25" s="2">
        <f t="shared" si="8"/>
        <v>0.4123763831</v>
      </c>
      <c r="O25" s="2">
        <f t="shared" si="9"/>
        <v>0.006505087637</v>
      </c>
      <c r="P25" s="2">
        <f t="shared" si="10"/>
        <v>-0.05020134069</v>
      </c>
      <c r="Q25" s="2">
        <f t="shared" si="11"/>
        <v>-0.08782693834</v>
      </c>
      <c r="R25" s="2">
        <f t="shared" si="12"/>
        <v>0.03623601841</v>
      </c>
      <c r="S25" s="1">
        <f t="shared" si="13"/>
        <v>61</v>
      </c>
      <c r="T25" s="1">
        <f t="shared" si="14"/>
        <v>64</v>
      </c>
      <c r="U25" s="2"/>
      <c r="V25" s="2"/>
      <c r="W25" s="2"/>
    </row>
    <row r="26">
      <c r="A26" s="1" t="s">
        <v>37</v>
      </c>
      <c r="B26" s="14">
        <v>44876.0</v>
      </c>
      <c r="C26" s="12">
        <v>43.0</v>
      </c>
      <c r="D26" s="13">
        <v>48.0</v>
      </c>
      <c r="E26" s="5">
        <v>54.0</v>
      </c>
      <c r="F26" s="6">
        <v>102.0</v>
      </c>
      <c r="G26" s="8">
        <f t="shared" si="1"/>
        <v>0.2965517241</v>
      </c>
      <c r="H26" s="84">
        <f t="shared" si="2"/>
        <v>0.2859163609</v>
      </c>
      <c r="I26" s="8">
        <f t="shared" si="3"/>
        <v>0.3927125506</v>
      </c>
      <c r="J26" s="83">
        <f t="shared" si="4"/>
        <v>0.3684210526</v>
      </c>
      <c r="K26" s="2">
        <f t="shared" si="5"/>
        <v>-0.05787711243</v>
      </c>
      <c r="L26" s="2">
        <f t="shared" si="6"/>
        <v>-0.1336896927</v>
      </c>
      <c r="M26" s="2">
        <f t="shared" si="7"/>
        <v>0.06788578857</v>
      </c>
      <c r="N26" s="2">
        <f t="shared" si="8"/>
        <v>0.5754619936</v>
      </c>
      <c r="O26" s="2">
        <f t="shared" si="9"/>
        <v>0.01682887598</v>
      </c>
      <c r="P26" s="2">
        <f t="shared" si="10"/>
        <v>-0.09616982574</v>
      </c>
      <c r="Q26" s="2">
        <f t="shared" si="11"/>
        <v>-0.124587024</v>
      </c>
      <c r="R26" s="2">
        <f t="shared" si="12"/>
        <v>0.03806335763</v>
      </c>
      <c r="S26" s="1">
        <f t="shared" si="13"/>
        <v>43</v>
      </c>
      <c r="T26" s="1">
        <f t="shared" si="14"/>
        <v>42</v>
      </c>
      <c r="U26" s="2"/>
      <c r="V26" s="2"/>
      <c r="W26" s="2"/>
    </row>
    <row r="27">
      <c r="A27" s="1" t="s">
        <v>37</v>
      </c>
      <c r="B27" s="14">
        <v>44907.0</v>
      </c>
      <c r="C27" s="12">
        <v>143.0</v>
      </c>
      <c r="D27" s="13">
        <v>120.0</v>
      </c>
      <c r="E27" s="5">
        <v>127.0</v>
      </c>
      <c r="F27" s="6">
        <v>135.0</v>
      </c>
      <c r="G27" s="8">
        <f t="shared" si="1"/>
        <v>0.5143884892</v>
      </c>
      <c r="H27" s="84">
        <f t="shared" si="2"/>
        <v>0.5149760282</v>
      </c>
      <c r="I27" s="8">
        <f t="shared" si="3"/>
        <v>0.5142857143</v>
      </c>
      <c r="J27" s="83">
        <f t="shared" si="4"/>
        <v>0.500952381</v>
      </c>
      <c r="K27" s="2">
        <f t="shared" si="5"/>
        <v>-0.05787711243</v>
      </c>
      <c r="L27" s="2">
        <f t="shared" si="6"/>
        <v>-0.1817816039</v>
      </c>
      <c r="M27" s="2">
        <f t="shared" si="7"/>
        <v>0.1255113148</v>
      </c>
      <c r="N27" s="2">
        <f t="shared" si="8"/>
        <v>1.024703764</v>
      </c>
      <c r="O27" s="2">
        <f t="shared" si="9"/>
        <v>0.04230689261</v>
      </c>
      <c r="P27" s="2">
        <f t="shared" si="10"/>
        <v>-0.2328480048</v>
      </c>
      <c r="Q27" s="2">
        <f t="shared" si="11"/>
        <v>-0.2905254467</v>
      </c>
      <c r="R27" s="2">
        <f t="shared" si="12"/>
        <v>0.08548622407</v>
      </c>
      <c r="S27" s="1">
        <f t="shared" si="13"/>
        <v>143</v>
      </c>
      <c r="T27" s="1">
        <f t="shared" si="14"/>
        <v>143</v>
      </c>
      <c r="U27" s="2"/>
      <c r="V27" s="2"/>
      <c r="W27" s="2"/>
    </row>
    <row r="28">
      <c r="A28" s="1" t="s">
        <v>37</v>
      </c>
      <c r="B28" s="2" t="s">
        <v>38</v>
      </c>
      <c r="C28" s="12">
        <v>80.0</v>
      </c>
      <c r="D28" s="13">
        <v>115.0</v>
      </c>
      <c r="E28" s="5">
        <v>81.0</v>
      </c>
      <c r="F28" s="6">
        <v>101.0</v>
      </c>
      <c r="G28" s="8">
        <f t="shared" si="1"/>
        <v>0.4419889503</v>
      </c>
      <c r="H28" s="84">
        <f t="shared" si="2"/>
        <v>0.4493465406</v>
      </c>
      <c r="I28" s="8">
        <f t="shared" si="3"/>
        <v>0.4270557029</v>
      </c>
      <c r="J28" s="83">
        <f t="shared" si="4"/>
        <v>0.5172413793</v>
      </c>
      <c r="K28" s="2">
        <f t="shared" si="5"/>
        <v>-0.05787711243</v>
      </c>
      <c r="L28" s="2">
        <f t="shared" si="6"/>
        <v>-0.1876924257</v>
      </c>
      <c r="M28" s="2">
        <f t="shared" si="7"/>
        <v>0.1338062845</v>
      </c>
      <c r="N28" s="2">
        <f t="shared" si="8"/>
        <v>0.8785676598</v>
      </c>
      <c r="O28" s="2">
        <f t="shared" si="9"/>
        <v>0.04656950013</v>
      </c>
      <c r="P28" s="2">
        <f t="shared" si="10"/>
        <v>-0.2061323802</v>
      </c>
      <c r="Q28" s="2">
        <f t="shared" si="11"/>
        <v>-0.2068431408</v>
      </c>
      <c r="R28" s="2">
        <f t="shared" si="12"/>
        <v>0.04894815537</v>
      </c>
      <c r="S28" s="1">
        <f t="shared" si="13"/>
        <v>80</v>
      </c>
      <c r="T28" s="1">
        <f t="shared" si="14"/>
        <v>81</v>
      </c>
      <c r="U28" s="2"/>
      <c r="V28" s="2"/>
      <c r="W28" s="2"/>
    </row>
    <row r="29">
      <c r="A29" s="1" t="s">
        <v>37</v>
      </c>
      <c r="B29" s="2" t="s">
        <v>39</v>
      </c>
      <c r="C29" s="12">
        <v>43.0</v>
      </c>
      <c r="D29" s="13">
        <v>22.0</v>
      </c>
      <c r="E29" s="5">
        <v>36.0</v>
      </c>
      <c r="F29" s="6">
        <v>43.0</v>
      </c>
      <c r="G29" s="8">
        <f t="shared" si="1"/>
        <v>0.5</v>
      </c>
      <c r="H29" s="84">
        <f t="shared" si="2"/>
        <v>0.5003376593</v>
      </c>
      <c r="I29" s="8">
        <f t="shared" si="3"/>
        <v>0.5486111111</v>
      </c>
      <c r="J29" s="83">
        <f t="shared" si="4"/>
        <v>0.4513888889</v>
      </c>
      <c r="K29" s="2">
        <f t="shared" si="5"/>
        <v>-0.05787711243</v>
      </c>
      <c r="L29" s="2">
        <f t="shared" si="6"/>
        <v>-0.1637963993</v>
      </c>
      <c r="M29" s="2">
        <f t="shared" si="7"/>
        <v>0.1019041142</v>
      </c>
      <c r="N29" s="2">
        <f t="shared" si="8"/>
        <v>0.9849470631</v>
      </c>
      <c r="O29" s="2">
        <f t="shared" si="9"/>
        <v>0.03095097871</v>
      </c>
      <c r="P29" s="2">
        <f t="shared" si="10"/>
        <v>-0.2016700929</v>
      </c>
      <c r="Q29" s="2">
        <f t="shared" si="11"/>
        <v>-0.2978920231</v>
      </c>
      <c r="R29" s="2">
        <f t="shared" si="12"/>
        <v>0.103771131</v>
      </c>
      <c r="S29" s="1">
        <f t="shared" si="13"/>
        <v>43</v>
      </c>
      <c r="T29" s="1">
        <f t="shared" si="14"/>
        <v>43</v>
      </c>
      <c r="U29" s="2"/>
      <c r="V29" s="2"/>
      <c r="W29" s="2"/>
    </row>
    <row r="30">
      <c r="A30" s="1" t="s">
        <v>37</v>
      </c>
      <c r="B30" s="2" t="s">
        <v>40</v>
      </c>
      <c r="C30" s="12">
        <v>114.0</v>
      </c>
      <c r="D30" s="13">
        <v>72.0</v>
      </c>
      <c r="E30" s="5">
        <v>82.0</v>
      </c>
      <c r="F30" s="6">
        <v>65.0</v>
      </c>
      <c r="G30" s="8">
        <f t="shared" si="1"/>
        <v>0.6368715084</v>
      </c>
      <c r="H30" s="84">
        <f t="shared" si="2"/>
        <v>0.6342777621</v>
      </c>
      <c r="I30" s="8">
        <f t="shared" si="3"/>
        <v>0.5885885886</v>
      </c>
      <c r="J30" s="83">
        <f t="shared" si="4"/>
        <v>0.5585585586</v>
      </c>
      <c r="K30" s="2">
        <f t="shared" si="5"/>
        <v>-0.05787711243</v>
      </c>
      <c r="L30" s="2">
        <f t="shared" si="6"/>
        <v>-0.2026852741</v>
      </c>
      <c r="M30" s="2">
        <f t="shared" si="7"/>
        <v>0.1560369348</v>
      </c>
      <c r="N30" s="2">
        <f t="shared" si="8"/>
        <v>1.307609221</v>
      </c>
      <c r="O30" s="2">
        <f t="shared" si="9"/>
        <v>0.05864458603</v>
      </c>
      <c r="P30" s="2">
        <f t="shared" si="10"/>
        <v>-0.3313022835</v>
      </c>
      <c r="Q30" s="2">
        <f t="shared" si="11"/>
        <v>-0.4242982078</v>
      </c>
      <c r="R30" s="2">
        <f t="shared" si="12"/>
        <v>0.1281498983</v>
      </c>
      <c r="S30" s="1">
        <f t="shared" si="13"/>
        <v>114</v>
      </c>
      <c r="T30" s="1">
        <f t="shared" si="14"/>
        <v>114</v>
      </c>
      <c r="U30" s="2"/>
      <c r="V30" s="2"/>
      <c r="W30" s="2"/>
    </row>
    <row r="31">
      <c r="A31" s="1" t="s">
        <v>37</v>
      </c>
      <c r="B31" s="2" t="s">
        <v>41</v>
      </c>
      <c r="C31" s="12">
        <v>131.0</v>
      </c>
      <c r="D31" s="13">
        <v>129.0</v>
      </c>
      <c r="E31" s="5">
        <v>148.0</v>
      </c>
      <c r="F31" s="6">
        <v>133.0</v>
      </c>
      <c r="G31" s="8">
        <f t="shared" si="1"/>
        <v>0.4962121212</v>
      </c>
      <c r="H31" s="84">
        <f t="shared" si="2"/>
        <v>0.4974171893</v>
      </c>
      <c r="I31" s="8">
        <f t="shared" si="3"/>
        <v>0.5157116451</v>
      </c>
      <c r="J31" s="83">
        <f t="shared" si="4"/>
        <v>0.4805914972</v>
      </c>
      <c r="K31" s="2">
        <f t="shared" si="5"/>
        <v>-0.05787711243</v>
      </c>
      <c r="L31" s="2">
        <f t="shared" si="6"/>
        <v>-0.1743932088</v>
      </c>
      <c r="M31" s="2">
        <f t="shared" si="7"/>
        <v>0.1155160034</v>
      </c>
      <c r="N31" s="2">
        <f t="shared" si="8"/>
        <v>0.9857810081</v>
      </c>
      <c r="O31" s="2">
        <f t="shared" si="9"/>
        <v>0.03735511188</v>
      </c>
      <c r="P31" s="2">
        <f t="shared" si="10"/>
        <v>-0.2148989403</v>
      </c>
      <c r="Q31" s="2">
        <f t="shared" si="11"/>
        <v>-0.2802649384</v>
      </c>
      <c r="R31" s="2">
        <f t="shared" si="12"/>
        <v>0.08619926584</v>
      </c>
      <c r="S31" s="1">
        <f t="shared" si="13"/>
        <v>131</v>
      </c>
      <c r="T31" s="1">
        <f t="shared" si="14"/>
        <v>131</v>
      </c>
      <c r="U31" s="2"/>
      <c r="V31" s="2"/>
      <c r="W31" s="2"/>
    </row>
    <row r="32">
      <c r="A32" s="1" t="s">
        <v>37</v>
      </c>
      <c r="B32" s="2" t="s">
        <v>42</v>
      </c>
      <c r="C32" s="12">
        <v>108.0</v>
      </c>
      <c r="D32" s="13">
        <v>101.0</v>
      </c>
      <c r="E32" s="5">
        <v>209.0</v>
      </c>
      <c r="F32" s="6">
        <v>225.0</v>
      </c>
      <c r="G32" s="8">
        <f t="shared" si="1"/>
        <v>0.3243243243</v>
      </c>
      <c r="H32" s="84">
        <f t="shared" si="2"/>
        <v>0.3340356568</v>
      </c>
      <c r="I32" s="8">
        <f t="shared" si="3"/>
        <v>0.4930015552</v>
      </c>
      <c r="J32" s="83">
        <f t="shared" si="4"/>
        <v>0.3250388802</v>
      </c>
      <c r="K32" s="2">
        <f t="shared" si="5"/>
        <v>-0.05787711243</v>
      </c>
      <c r="L32" s="2">
        <f t="shared" si="6"/>
        <v>-0.117947516</v>
      </c>
      <c r="M32" s="2">
        <f t="shared" si="7"/>
        <v>0.05283973312</v>
      </c>
      <c r="N32" s="2">
        <f t="shared" si="8"/>
        <v>0.6373544587</v>
      </c>
      <c r="O32" s="2">
        <f t="shared" si="9"/>
        <v>0.01155653749</v>
      </c>
      <c r="P32" s="2">
        <f t="shared" si="10"/>
        <v>-0.09397105132</v>
      </c>
      <c r="Q32" s="2">
        <f t="shared" si="11"/>
        <v>-0.1732250529</v>
      </c>
      <c r="R32" s="2">
        <f t="shared" si="12"/>
        <v>0.0753056602</v>
      </c>
      <c r="S32" s="1">
        <f t="shared" si="13"/>
        <v>108</v>
      </c>
      <c r="T32" s="1">
        <f t="shared" si="14"/>
        <v>111</v>
      </c>
      <c r="U32" s="2"/>
      <c r="V32" s="2"/>
      <c r="W32" s="2"/>
    </row>
    <row r="33">
      <c r="A33" s="1" t="s">
        <v>37</v>
      </c>
      <c r="B33" s="2" t="s">
        <v>43</v>
      </c>
      <c r="C33" s="12">
        <v>95.0</v>
      </c>
      <c r="D33" s="13">
        <v>61.0</v>
      </c>
      <c r="E33" s="5">
        <v>159.0</v>
      </c>
      <c r="F33" s="6">
        <v>189.0</v>
      </c>
      <c r="G33" s="8">
        <f t="shared" si="1"/>
        <v>0.3345070423</v>
      </c>
      <c r="H33" s="84">
        <f t="shared" si="2"/>
        <v>0.3290902502</v>
      </c>
      <c r="I33" s="8">
        <f t="shared" si="3"/>
        <v>0.503968254</v>
      </c>
      <c r="J33" s="83">
        <f t="shared" si="4"/>
        <v>0.3095238095</v>
      </c>
      <c r="K33" s="2">
        <f t="shared" si="5"/>
        <v>-0.05787711243</v>
      </c>
      <c r="L33" s="2">
        <f t="shared" si="6"/>
        <v>-0.1123175309</v>
      </c>
      <c r="M33" s="2">
        <f t="shared" si="7"/>
        <v>0.04791573042</v>
      </c>
      <c r="N33" s="2">
        <f t="shared" si="8"/>
        <v>0.6204326837</v>
      </c>
      <c r="O33" s="2">
        <f t="shared" si="9"/>
        <v>0.009979389613</v>
      </c>
      <c r="P33" s="2">
        <f t="shared" si="10"/>
        <v>-0.08710969116</v>
      </c>
      <c r="Q33" s="2">
        <f t="shared" si="11"/>
        <v>-0.1723769663</v>
      </c>
      <c r="R33" s="2">
        <f t="shared" si="12"/>
        <v>0.08044374728</v>
      </c>
      <c r="S33" s="1">
        <f t="shared" si="13"/>
        <v>95</v>
      </c>
      <c r="T33" s="1">
        <f t="shared" si="14"/>
        <v>94</v>
      </c>
      <c r="U33" s="2"/>
      <c r="V33" s="2"/>
      <c r="W33" s="2"/>
    </row>
    <row r="34">
      <c r="A34" s="1" t="s">
        <v>37</v>
      </c>
      <c r="B34" s="2" t="s">
        <v>44</v>
      </c>
      <c r="C34" s="12">
        <v>62.0</v>
      </c>
      <c r="D34" s="13">
        <v>41.0</v>
      </c>
      <c r="E34" s="5">
        <v>106.0</v>
      </c>
      <c r="F34" s="6">
        <v>127.0</v>
      </c>
      <c r="G34" s="8">
        <f t="shared" si="1"/>
        <v>0.328042328</v>
      </c>
      <c r="H34" s="84">
        <f t="shared" si="2"/>
        <v>0.3229540388</v>
      </c>
      <c r="I34" s="8">
        <f t="shared" si="3"/>
        <v>0.5</v>
      </c>
      <c r="J34" s="83">
        <f t="shared" si="4"/>
        <v>0.306547619</v>
      </c>
      <c r="K34" s="2">
        <f t="shared" si="5"/>
        <v>-0.05787711243</v>
      </c>
      <c r="L34" s="2">
        <f t="shared" si="6"/>
        <v>-0.1112375547</v>
      </c>
      <c r="M34" s="2">
        <f t="shared" si="7"/>
        <v>0.04699870415</v>
      </c>
      <c r="N34" s="2">
        <f t="shared" si="8"/>
        <v>0.6096286621</v>
      </c>
      <c r="O34" s="2">
        <f t="shared" si="9"/>
        <v>0.009694281685</v>
      </c>
      <c r="P34" s="2">
        <f t="shared" si="10"/>
        <v>-0.08476978252</v>
      </c>
      <c r="Q34" s="2">
        <f t="shared" si="11"/>
        <v>-0.1680415841</v>
      </c>
      <c r="R34" s="2">
        <f t="shared" si="12"/>
        <v>0.07855842458</v>
      </c>
      <c r="S34" s="1">
        <f t="shared" si="13"/>
        <v>62</v>
      </c>
      <c r="T34" s="1">
        <f t="shared" si="14"/>
        <v>62</v>
      </c>
      <c r="U34" s="2"/>
      <c r="V34" s="2"/>
      <c r="W34" s="2"/>
    </row>
    <row r="35">
      <c r="A35" s="1" t="s">
        <v>37</v>
      </c>
      <c r="B35" s="2" t="s">
        <v>45</v>
      </c>
      <c r="C35" s="12">
        <v>46.0</v>
      </c>
      <c r="D35" s="13">
        <v>47.0</v>
      </c>
      <c r="E35" s="5">
        <v>58.0</v>
      </c>
      <c r="F35" s="6">
        <v>103.0</v>
      </c>
      <c r="G35" s="8">
        <f t="shared" si="1"/>
        <v>0.3087248322</v>
      </c>
      <c r="H35" s="84">
        <f t="shared" si="2"/>
        <v>0.2986158967</v>
      </c>
      <c r="I35" s="8">
        <f t="shared" si="3"/>
        <v>0.4094488189</v>
      </c>
      <c r="J35" s="83">
        <f t="shared" si="4"/>
        <v>0.3661417323</v>
      </c>
      <c r="K35" s="2">
        <f t="shared" si="5"/>
        <v>-0.05787711243</v>
      </c>
      <c r="L35" s="2">
        <f t="shared" si="6"/>
        <v>-0.1328625911</v>
      </c>
      <c r="M35" s="2">
        <f t="shared" si="7"/>
        <v>0.0670484053</v>
      </c>
      <c r="N35" s="2">
        <f t="shared" si="8"/>
        <v>0.5962745598</v>
      </c>
      <c r="O35" s="2">
        <f t="shared" si="9"/>
        <v>0.01651845744</v>
      </c>
      <c r="P35" s="2">
        <f t="shared" si="10"/>
        <v>-0.09903147704</v>
      </c>
      <c r="Q35" s="2">
        <f t="shared" si="11"/>
        <v>-0.1345944922</v>
      </c>
      <c r="R35" s="2">
        <f t="shared" si="12"/>
        <v>0.04314014698</v>
      </c>
      <c r="S35" s="1">
        <f t="shared" si="13"/>
        <v>46</v>
      </c>
      <c r="T35" s="1">
        <f t="shared" si="14"/>
        <v>45</v>
      </c>
      <c r="U35" s="2"/>
      <c r="V35" s="2"/>
      <c r="W35" s="85"/>
    </row>
    <row r="36">
      <c r="A36" s="1" t="s">
        <v>37</v>
      </c>
      <c r="B36" s="2" t="s">
        <v>46</v>
      </c>
      <c r="C36" s="12">
        <v>107.0</v>
      </c>
      <c r="D36" s="13">
        <v>75.0</v>
      </c>
      <c r="E36" s="5">
        <v>96.0</v>
      </c>
      <c r="F36" s="6">
        <v>147.0</v>
      </c>
      <c r="G36" s="8">
        <f t="shared" si="1"/>
        <v>0.4212598425</v>
      </c>
      <c r="H36" s="84">
        <f t="shared" si="2"/>
        <v>0.4146557257</v>
      </c>
      <c r="I36" s="8">
        <f t="shared" si="3"/>
        <v>0.4776470588</v>
      </c>
      <c r="J36" s="83">
        <f t="shared" si="4"/>
        <v>0.4282352941</v>
      </c>
      <c r="K36" s="2">
        <f t="shared" si="5"/>
        <v>-0.05787711243</v>
      </c>
      <c r="L36" s="2">
        <f t="shared" si="6"/>
        <v>-0.1553946075</v>
      </c>
      <c r="M36" s="2">
        <f t="shared" si="7"/>
        <v>0.09171806948</v>
      </c>
      <c r="N36" s="2">
        <f t="shared" si="8"/>
        <v>0.8135551369</v>
      </c>
      <c r="O36" s="2">
        <f t="shared" si="9"/>
        <v>0.02642829626</v>
      </c>
      <c r="P36" s="2">
        <f t="shared" si="10"/>
        <v>-0.158032785</v>
      </c>
      <c r="Q36" s="2">
        <f t="shared" si="11"/>
        <v>-0.2142276307</v>
      </c>
      <c r="R36" s="2">
        <f t="shared" si="12"/>
        <v>0.06848635868</v>
      </c>
      <c r="S36" s="1">
        <f t="shared" si="13"/>
        <v>107</v>
      </c>
      <c r="T36" s="1">
        <f t="shared" si="14"/>
        <v>106</v>
      </c>
      <c r="U36" s="2"/>
      <c r="V36" s="2"/>
      <c r="W36" s="2"/>
    </row>
    <row r="37">
      <c r="A37" s="1" t="s">
        <v>37</v>
      </c>
      <c r="B37" s="2" t="s">
        <v>47</v>
      </c>
      <c r="C37" s="12">
        <v>108.0</v>
      </c>
      <c r="D37" s="13">
        <v>95.0</v>
      </c>
      <c r="E37" s="5">
        <v>100.0</v>
      </c>
      <c r="F37" s="6">
        <v>129.0</v>
      </c>
      <c r="G37" s="8">
        <f t="shared" si="1"/>
        <v>0.4556962025</v>
      </c>
      <c r="H37" s="84">
        <f t="shared" si="2"/>
        <v>0.4563237889</v>
      </c>
      <c r="I37" s="8">
        <f t="shared" si="3"/>
        <v>0.4814814815</v>
      </c>
      <c r="J37" s="83">
        <f t="shared" si="4"/>
        <v>0.4699074074</v>
      </c>
      <c r="K37" s="2">
        <f t="shared" si="5"/>
        <v>-0.05787711243</v>
      </c>
      <c r="L37" s="2">
        <f t="shared" si="6"/>
        <v>-0.1705162515</v>
      </c>
      <c r="M37" s="2">
        <f t="shared" si="7"/>
        <v>0.1104369925</v>
      </c>
      <c r="N37" s="2">
        <f t="shared" si="8"/>
        <v>0.8998897499</v>
      </c>
      <c r="O37" s="2">
        <f t="shared" si="9"/>
        <v>0.03491874818</v>
      </c>
      <c r="P37" s="2">
        <f t="shared" si="10"/>
        <v>-0.1918135753</v>
      </c>
      <c r="Q37" s="2">
        <f t="shared" si="11"/>
        <v>-0.2388637677</v>
      </c>
      <c r="R37" s="2">
        <f t="shared" si="12"/>
        <v>0.07014900525</v>
      </c>
      <c r="S37" s="1">
        <f t="shared" si="13"/>
        <v>108</v>
      </c>
      <c r="T37" s="1">
        <f t="shared" si="14"/>
        <v>108</v>
      </c>
      <c r="U37" s="2"/>
      <c r="V37" s="2"/>
      <c r="W37" s="2"/>
    </row>
    <row r="38">
      <c r="A38" s="1" t="s">
        <v>37</v>
      </c>
      <c r="B38" s="2" t="s">
        <v>48</v>
      </c>
      <c r="C38" s="12">
        <v>48.0</v>
      </c>
      <c r="D38" s="13">
        <v>31.0</v>
      </c>
      <c r="E38" s="5">
        <v>22.0</v>
      </c>
      <c r="F38" s="6">
        <v>14.0</v>
      </c>
      <c r="G38" s="8">
        <f t="shared" si="1"/>
        <v>0.7741935484</v>
      </c>
      <c r="H38" s="84">
        <f t="shared" si="2"/>
        <v>0.7664922985</v>
      </c>
      <c r="I38" s="8">
        <f t="shared" si="3"/>
        <v>0.6086956522</v>
      </c>
      <c r="J38" s="83">
        <f t="shared" si="4"/>
        <v>0.6869565217</v>
      </c>
      <c r="K38" s="2">
        <f t="shared" si="5"/>
        <v>-0.05787711243</v>
      </c>
      <c r="L38" s="2">
        <f t="shared" si="6"/>
        <v>-0.2492773028</v>
      </c>
      <c r="M38" s="2">
        <f t="shared" si="7"/>
        <v>0.2360198288</v>
      </c>
      <c r="N38" s="2">
        <f t="shared" si="8"/>
        <v>1.6631326</v>
      </c>
      <c r="O38" s="2">
        <f t="shared" si="9"/>
        <v>0.1090961804</v>
      </c>
      <c r="P38" s="2">
        <f t="shared" si="10"/>
        <v>-0.5182435093</v>
      </c>
      <c r="Q38" s="2">
        <f t="shared" si="11"/>
        <v>-0.5580954235</v>
      </c>
      <c r="R38" s="2">
        <f t="shared" si="12"/>
        <v>0.1417370376</v>
      </c>
      <c r="S38" s="1">
        <f t="shared" si="13"/>
        <v>48</v>
      </c>
      <c r="T38" s="1">
        <f t="shared" si="14"/>
        <v>48</v>
      </c>
      <c r="U38" s="2"/>
      <c r="V38" s="2"/>
      <c r="W38" s="2"/>
    </row>
    <row r="39">
      <c r="A39" s="1" t="s">
        <v>37</v>
      </c>
      <c r="B39" s="2" t="s">
        <v>49</v>
      </c>
      <c r="C39" s="12">
        <v>102.0</v>
      </c>
      <c r="D39" s="13">
        <v>68.0</v>
      </c>
      <c r="E39" s="5">
        <v>98.0</v>
      </c>
      <c r="F39" s="6">
        <v>72.0</v>
      </c>
      <c r="G39" s="8">
        <f t="shared" si="1"/>
        <v>0.5862068966</v>
      </c>
      <c r="H39" s="84">
        <f t="shared" si="2"/>
        <v>0.5808480827</v>
      </c>
      <c r="I39" s="8">
        <f t="shared" si="3"/>
        <v>0.5882352941</v>
      </c>
      <c r="J39" s="83">
        <f t="shared" si="4"/>
        <v>0.5</v>
      </c>
      <c r="K39" s="2">
        <f t="shared" si="5"/>
        <v>-0.05787711243</v>
      </c>
      <c r="L39" s="2">
        <f t="shared" si="6"/>
        <v>-0.1814360115</v>
      </c>
      <c r="M39" s="2">
        <f t="shared" si="7"/>
        <v>0.1250345392</v>
      </c>
      <c r="N39" s="2">
        <f t="shared" si="8"/>
        <v>1.169818564</v>
      </c>
      <c r="O39" s="2">
        <f t="shared" si="9"/>
        <v>0.04206605699</v>
      </c>
      <c r="P39" s="2">
        <f t="shared" si="10"/>
        <v>-0.2653177204</v>
      </c>
      <c r="Q39" s="2">
        <f t="shared" si="11"/>
        <v>-0.3793595073</v>
      </c>
      <c r="R39" s="2">
        <f t="shared" si="12"/>
        <v>0.1279192747</v>
      </c>
      <c r="S39" s="1">
        <f t="shared" si="13"/>
        <v>102</v>
      </c>
      <c r="T39" s="1">
        <f t="shared" si="14"/>
        <v>102</v>
      </c>
      <c r="U39" s="2"/>
      <c r="V39" s="2"/>
      <c r="W39" s="2"/>
    </row>
    <row r="40">
      <c r="A40" s="1" t="s">
        <v>37</v>
      </c>
      <c r="B40" s="2" t="s">
        <v>50</v>
      </c>
      <c r="C40" s="12">
        <v>71.0</v>
      </c>
      <c r="D40" s="13">
        <v>62.0</v>
      </c>
      <c r="E40" s="5">
        <v>111.0</v>
      </c>
      <c r="F40" s="6">
        <v>117.0</v>
      </c>
      <c r="G40" s="8">
        <f t="shared" si="1"/>
        <v>0.3776595745</v>
      </c>
      <c r="H40" s="84">
        <f t="shared" si="2"/>
        <v>0.3836554947</v>
      </c>
      <c r="I40" s="8">
        <f t="shared" si="3"/>
        <v>0.5041551247</v>
      </c>
      <c r="J40" s="83">
        <f t="shared" si="4"/>
        <v>0.3684210526</v>
      </c>
      <c r="K40" s="2">
        <f t="shared" si="5"/>
        <v>-0.05787711243</v>
      </c>
      <c r="L40" s="2">
        <f t="shared" si="6"/>
        <v>-0.1336896927</v>
      </c>
      <c r="M40" s="2">
        <f t="shared" si="7"/>
        <v>0.06788578857</v>
      </c>
      <c r="N40" s="2">
        <f t="shared" si="8"/>
        <v>0.738764556</v>
      </c>
      <c r="O40" s="2">
        <f t="shared" si="9"/>
        <v>0.01682887598</v>
      </c>
      <c r="P40" s="2">
        <f t="shared" si="10"/>
        <v>-0.1234605576</v>
      </c>
      <c r="Q40" s="2">
        <f t="shared" si="11"/>
        <v>-0.2053296289</v>
      </c>
      <c r="R40" s="2">
        <f t="shared" si="12"/>
        <v>0.08053326573</v>
      </c>
      <c r="S40" s="1">
        <f t="shared" si="13"/>
        <v>71</v>
      </c>
      <c r="T40" s="1">
        <f t="shared" si="14"/>
        <v>72</v>
      </c>
      <c r="U40" s="2"/>
      <c r="V40" s="2"/>
      <c r="W40" s="2"/>
    </row>
    <row r="41">
      <c r="A41" s="1" t="s">
        <v>37</v>
      </c>
      <c r="B41" s="2" t="s">
        <v>51</v>
      </c>
      <c r="C41" s="12">
        <v>34.0</v>
      </c>
      <c r="D41" s="13">
        <v>39.0</v>
      </c>
      <c r="E41" s="5">
        <v>26.0</v>
      </c>
      <c r="F41" s="6">
        <v>20.0</v>
      </c>
      <c r="G41" s="8">
        <f t="shared" si="1"/>
        <v>0.6296296296</v>
      </c>
      <c r="H41" s="84">
        <f t="shared" si="2"/>
        <v>0.6119087331</v>
      </c>
      <c r="I41" s="8">
        <f t="shared" si="3"/>
        <v>0.5042016807</v>
      </c>
      <c r="J41" s="83">
        <f t="shared" si="4"/>
        <v>0.6134453782</v>
      </c>
      <c r="K41" s="2">
        <f t="shared" si="5"/>
        <v>-0.05787711243</v>
      </c>
      <c r="L41" s="2">
        <f t="shared" si="6"/>
        <v>-0.2226021654</v>
      </c>
      <c r="M41" s="2">
        <f t="shared" si="7"/>
        <v>0.1882096064</v>
      </c>
      <c r="N41" s="2">
        <f t="shared" si="8"/>
        <v>1.230205356</v>
      </c>
      <c r="O41" s="2">
        <f t="shared" si="9"/>
        <v>0.0776872036</v>
      </c>
      <c r="P41" s="2">
        <f t="shared" si="10"/>
        <v>-0.3423191983</v>
      </c>
      <c r="Q41" s="2">
        <f t="shared" si="11"/>
        <v>-0.3419505351</v>
      </c>
      <c r="R41" s="2">
        <f t="shared" si="12"/>
        <v>0.08055557824</v>
      </c>
      <c r="S41" s="1">
        <f t="shared" si="13"/>
        <v>34</v>
      </c>
      <c r="T41" s="1">
        <f t="shared" si="14"/>
        <v>34</v>
      </c>
      <c r="U41" s="2"/>
      <c r="V41" s="2"/>
      <c r="W41" s="2"/>
    </row>
    <row r="42">
      <c r="A42" s="1" t="s">
        <v>37</v>
      </c>
      <c r="B42" s="2" t="s">
        <v>52</v>
      </c>
      <c r="C42" s="12">
        <v>38.0</v>
      </c>
      <c r="D42" s="13">
        <v>46.0</v>
      </c>
      <c r="E42" s="5">
        <v>44.0</v>
      </c>
      <c r="F42" s="6">
        <v>35.0</v>
      </c>
      <c r="G42" s="8">
        <f t="shared" si="1"/>
        <v>0.5205479452</v>
      </c>
      <c r="H42" s="84">
        <f t="shared" si="2"/>
        <v>0.5181400165</v>
      </c>
      <c r="I42" s="8">
        <f t="shared" si="3"/>
        <v>0.5030674847</v>
      </c>
      <c r="J42" s="83">
        <f t="shared" si="4"/>
        <v>0.5153374233</v>
      </c>
      <c r="K42" s="2">
        <f t="shared" si="5"/>
        <v>-0.05787711243</v>
      </c>
      <c r="L42" s="2">
        <f t="shared" si="6"/>
        <v>-0.1870015333</v>
      </c>
      <c r="M42" s="2">
        <f t="shared" si="7"/>
        <v>0.1328230205</v>
      </c>
      <c r="N42" s="2">
        <f t="shared" si="8"/>
        <v>1.031134589</v>
      </c>
      <c r="O42" s="2">
        <f t="shared" si="9"/>
        <v>0.04605712639</v>
      </c>
      <c r="P42" s="2">
        <f t="shared" si="10"/>
        <v>-0.2410375927</v>
      </c>
      <c r="Q42" s="2">
        <f t="shared" si="11"/>
        <v>-0.2859716549</v>
      </c>
      <c r="R42" s="2">
        <f t="shared" si="12"/>
        <v>0.0800131736</v>
      </c>
      <c r="S42" s="1">
        <f t="shared" si="13"/>
        <v>38</v>
      </c>
      <c r="T42" s="1">
        <f t="shared" si="14"/>
        <v>38</v>
      </c>
      <c r="U42" s="2"/>
      <c r="V42" s="2"/>
      <c r="W42" s="2"/>
    </row>
    <row r="43">
      <c r="A43" s="1" t="s">
        <v>37</v>
      </c>
      <c r="B43" s="2" t="s">
        <v>53</v>
      </c>
      <c r="C43" s="12">
        <v>55.0</v>
      </c>
      <c r="D43" s="13">
        <v>44.0</v>
      </c>
      <c r="E43" s="5">
        <v>27.0</v>
      </c>
      <c r="F43" s="6">
        <v>24.0</v>
      </c>
      <c r="G43" s="8">
        <f t="shared" si="1"/>
        <v>0.6962025316</v>
      </c>
      <c r="H43" s="84">
        <f t="shared" si="2"/>
        <v>0.6928465663</v>
      </c>
      <c r="I43" s="8">
        <f t="shared" si="3"/>
        <v>0.5466666667</v>
      </c>
      <c r="J43" s="83">
        <f t="shared" si="4"/>
        <v>0.66</v>
      </c>
      <c r="K43" s="2">
        <f t="shared" si="5"/>
        <v>-0.05787711243</v>
      </c>
      <c r="L43" s="2">
        <f t="shared" si="6"/>
        <v>-0.2394955352</v>
      </c>
      <c r="M43" s="2">
        <f t="shared" si="7"/>
        <v>0.217860181</v>
      </c>
      <c r="N43" s="2">
        <f t="shared" si="8"/>
        <v>1.435039828</v>
      </c>
      <c r="O43" s="2">
        <f t="shared" si="9"/>
        <v>0.09675058496</v>
      </c>
      <c r="P43" s="2">
        <f t="shared" si="10"/>
        <v>-0.4296211313</v>
      </c>
      <c r="Q43" s="2">
        <f t="shared" si="11"/>
        <v>-0.4324818969</v>
      </c>
      <c r="R43" s="2">
        <f t="shared" si="12"/>
        <v>0.1026716479</v>
      </c>
      <c r="S43" s="1">
        <f t="shared" si="13"/>
        <v>55</v>
      </c>
      <c r="T43" s="1">
        <f t="shared" si="14"/>
        <v>55</v>
      </c>
      <c r="U43" s="2"/>
      <c r="V43" s="2"/>
      <c r="W43" s="2"/>
    </row>
    <row r="44">
      <c r="A44" s="1" t="s">
        <v>37</v>
      </c>
      <c r="B44" s="2" t="s">
        <v>54</v>
      </c>
      <c r="C44" s="12">
        <v>59.0</v>
      </c>
      <c r="D44" s="13">
        <v>47.0</v>
      </c>
      <c r="E44" s="5">
        <v>57.0</v>
      </c>
      <c r="F44" s="6">
        <v>59.0</v>
      </c>
      <c r="G44" s="8">
        <f t="shared" si="1"/>
        <v>0.5</v>
      </c>
      <c r="H44" s="84">
        <f t="shared" si="2"/>
        <v>0.5007283658</v>
      </c>
      <c r="I44" s="8">
        <f t="shared" si="3"/>
        <v>0.5225225225</v>
      </c>
      <c r="J44" s="83">
        <f t="shared" si="4"/>
        <v>0.4774774775</v>
      </c>
      <c r="K44" s="2">
        <f t="shared" si="5"/>
        <v>-0.05787711243</v>
      </c>
      <c r="L44" s="2">
        <f t="shared" si="6"/>
        <v>-0.1732632182</v>
      </c>
      <c r="M44" s="2">
        <f t="shared" si="7"/>
        <v>0.1140238683</v>
      </c>
      <c r="N44" s="2">
        <f t="shared" si="8"/>
        <v>0.9923281956</v>
      </c>
      <c r="O44" s="2">
        <f t="shared" si="9"/>
        <v>0.03663367307</v>
      </c>
      <c r="P44" s="2">
        <f t="shared" si="10"/>
        <v>-0.2149245204</v>
      </c>
      <c r="Q44" s="2">
        <f t="shared" si="11"/>
        <v>-0.2858523266</v>
      </c>
      <c r="R44" s="2">
        <f t="shared" si="12"/>
        <v>0.0896598064</v>
      </c>
      <c r="S44" s="1">
        <f t="shared" si="13"/>
        <v>59</v>
      </c>
      <c r="T44" s="1">
        <f t="shared" si="14"/>
        <v>59</v>
      </c>
      <c r="U44" s="2"/>
      <c r="V44" s="2"/>
      <c r="W44" s="2"/>
    </row>
    <row r="45">
      <c r="A45" s="1" t="s">
        <v>37</v>
      </c>
      <c r="B45" s="2" t="s">
        <v>55</v>
      </c>
      <c r="C45" s="12">
        <v>63.0</v>
      </c>
      <c r="D45" s="13">
        <v>91.0</v>
      </c>
      <c r="E45" s="5">
        <v>75.0</v>
      </c>
      <c r="F45" s="6">
        <v>102.0</v>
      </c>
      <c r="G45" s="8">
        <f t="shared" si="1"/>
        <v>0.3818181818</v>
      </c>
      <c r="H45" s="84">
        <f t="shared" si="2"/>
        <v>0.3923542102</v>
      </c>
      <c r="I45" s="8">
        <f t="shared" si="3"/>
        <v>0.416918429</v>
      </c>
      <c r="J45" s="83">
        <f t="shared" si="4"/>
        <v>0.4652567976</v>
      </c>
      <c r="K45" s="2">
        <f t="shared" si="5"/>
        <v>-0.05787711243</v>
      </c>
      <c r="L45" s="2">
        <f t="shared" si="6"/>
        <v>-0.1688286754</v>
      </c>
      <c r="M45" s="2">
        <f t="shared" si="7"/>
        <v>0.1082618498</v>
      </c>
      <c r="N45" s="2">
        <f t="shared" si="8"/>
        <v>0.7715094421</v>
      </c>
      <c r="O45" s="2">
        <f t="shared" si="9"/>
        <v>0.03389221666</v>
      </c>
      <c r="P45" s="2">
        <f t="shared" si="10"/>
        <v>-0.162821487</v>
      </c>
      <c r="Q45" s="2">
        <f t="shared" si="11"/>
        <v>-0.1773265331</v>
      </c>
      <c r="R45" s="2">
        <f t="shared" si="12"/>
        <v>0.04554450961</v>
      </c>
      <c r="S45" s="1">
        <f t="shared" si="13"/>
        <v>63</v>
      </c>
      <c r="T45" s="1">
        <f t="shared" si="14"/>
        <v>64</v>
      </c>
      <c r="U45" s="2"/>
      <c r="V45" s="2"/>
      <c r="W45" s="2"/>
    </row>
    <row r="46">
      <c r="A46" s="1" t="s">
        <v>37</v>
      </c>
      <c r="B46" s="2" t="s">
        <v>56</v>
      </c>
      <c r="C46" s="12">
        <v>127.0</v>
      </c>
      <c r="D46" s="13">
        <v>95.0</v>
      </c>
      <c r="E46" s="5">
        <v>78.0</v>
      </c>
      <c r="F46" s="6">
        <v>73.0</v>
      </c>
      <c r="G46" s="8">
        <f t="shared" si="1"/>
        <v>0.635</v>
      </c>
      <c r="H46" s="84">
        <f t="shared" si="2"/>
        <v>0.634185797</v>
      </c>
      <c r="I46" s="8">
        <f t="shared" si="3"/>
        <v>0.5495978552</v>
      </c>
      <c r="J46" s="83">
        <f t="shared" si="4"/>
        <v>0.5951742627</v>
      </c>
      <c r="K46" s="2">
        <f t="shared" si="5"/>
        <v>-0.05787711243</v>
      </c>
      <c r="L46" s="2">
        <f t="shared" si="6"/>
        <v>-0.2159720888</v>
      </c>
      <c r="M46" s="2">
        <f t="shared" si="7"/>
        <v>0.1771651411</v>
      </c>
      <c r="N46" s="2">
        <f t="shared" si="8"/>
        <v>1.301027863</v>
      </c>
      <c r="O46" s="2">
        <f t="shared" si="9"/>
        <v>0.07095029749</v>
      </c>
      <c r="P46" s="2">
        <f t="shared" si="10"/>
        <v>-0.3512436524</v>
      </c>
      <c r="Q46" s="2">
        <f t="shared" si="11"/>
        <v>-0.3941967253</v>
      </c>
      <c r="R46" s="2">
        <f t="shared" si="12"/>
        <v>0.1043320739</v>
      </c>
      <c r="S46" s="1">
        <f t="shared" si="13"/>
        <v>127</v>
      </c>
      <c r="T46" s="1">
        <f t="shared" si="14"/>
        <v>127</v>
      </c>
      <c r="U46" s="2"/>
      <c r="V46" s="2"/>
      <c r="W46" s="2"/>
    </row>
    <row r="47">
      <c r="A47" s="1" t="s">
        <v>37</v>
      </c>
      <c r="B47" s="2" t="s">
        <v>57</v>
      </c>
      <c r="C47" s="12">
        <v>56.0</v>
      </c>
      <c r="D47" s="13">
        <v>50.0</v>
      </c>
      <c r="E47" s="5">
        <v>15.0</v>
      </c>
      <c r="F47" s="6">
        <v>19.0</v>
      </c>
      <c r="G47" s="8">
        <f t="shared" si="1"/>
        <v>0.7466666667</v>
      </c>
      <c r="H47" s="84">
        <f t="shared" si="2"/>
        <v>0.7578558628</v>
      </c>
      <c r="I47" s="8">
        <f t="shared" si="3"/>
        <v>0.5071428571</v>
      </c>
      <c r="J47" s="83">
        <f t="shared" si="4"/>
        <v>0.7571428571</v>
      </c>
      <c r="K47" s="2">
        <f t="shared" si="5"/>
        <v>-0.05787711243</v>
      </c>
      <c r="L47" s="2">
        <f t="shared" si="6"/>
        <v>-0.2747459603</v>
      </c>
      <c r="M47" s="2">
        <f t="shared" si="7"/>
        <v>0.2867118534</v>
      </c>
      <c r="N47" s="2">
        <f t="shared" si="8"/>
        <v>1.527233945</v>
      </c>
      <c r="O47" s="2">
        <f t="shared" si="9"/>
        <v>0.1460680668</v>
      </c>
      <c r="P47" s="2">
        <f t="shared" si="10"/>
        <v>-0.5245189005</v>
      </c>
      <c r="Q47" s="2">
        <f t="shared" si="11"/>
        <v>-0.4269895699</v>
      </c>
      <c r="R47" s="2">
        <f t="shared" si="12"/>
        <v>0.08197354023</v>
      </c>
      <c r="S47" s="1">
        <f t="shared" si="13"/>
        <v>56</v>
      </c>
      <c r="T47" s="1">
        <f t="shared" si="14"/>
        <v>56</v>
      </c>
      <c r="U47" s="2"/>
      <c r="V47" s="2"/>
      <c r="W47" s="2"/>
    </row>
    <row r="48">
      <c r="A48" s="1" t="s">
        <v>37</v>
      </c>
      <c r="B48" s="2" t="s">
        <v>58</v>
      </c>
      <c r="C48" s="12">
        <v>162.0</v>
      </c>
      <c r="D48" s="13">
        <v>135.0</v>
      </c>
      <c r="E48" s="5">
        <v>139.0</v>
      </c>
      <c r="F48" s="6">
        <v>181.0</v>
      </c>
      <c r="G48" s="8">
        <f t="shared" si="1"/>
        <v>0.472303207</v>
      </c>
      <c r="H48" s="84">
        <f t="shared" si="2"/>
        <v>0.4727110494</v>
      </c>
      <c r="I48" s="8">
        <f t="shared" si="3"/>
        <v>0.4878444084</v>
      </c>
      <c r="J48" s="83">
        <f t="shared" si="4"/>
        <v>0.4813614263</v>
      </c>
      <c r="K48" s="2">
        <f t="shared" si="5"/>
        <v>-0.05787711243</v>
      </c>
      <c r="L48" s="2">
        <f t="shared" si="6"/>
        <v>-0.1746725945</v>
      </c>
      <c r="M48" s="2">
        <f t="shared" si="7"/>
        <v>0.1158864234</v>
      </c>
      <c r="N48" s="2">
        <f t="shared" si="8"/>
        <v>0.9340068098</v>
      </c>
      <c r="O48" s="2">
        <f t="shared" si="9"/>
        <v>0.03753493332</v>
      </c>
      <c r="P48" s="2">
        <f t="shared" si="10"/>
        <v>-0.2039384302</v>
      </c>
      <c r="Q48" s="2">
        <f t="shared" si="11"/>
        <v>-0.2511960231</v>
      </c>
      <c r="R48" s="2">
        <f t="shared" si="12"/>
        <v>0.07296704306</v>
      </c>
      <c r="S48" s="1">
        <f t="shared" si="13"/>
        <v>162</v>
      </c>
      <c r="T48" s="1">
        <f t="shared" si="14"/>
        <v>162</v>
      </c>
      <c r="U48" s="2"/>
      <c r="V48" s="2"/>
      <c r="W48" s="2"/>
    </row>
    <row r="49">
      <c r="A49" s="1" t="s">
        <v>37</v>
      </c>
      <c r="B49" s="2" t="s">
        <v>59</v>
      </c>
      <c r="C49" s="12">
        <v>48.0</v>
      </c>
      <c r="D49" s="13">
        <v>54.0</v>
      </c>
      <c r="E49" s="5">
        <v>63.0</v>
      </c>
      <c r="F49" s="6">
        <v>92.0</v>
      </c>
      <c r="G49" s="8">
        <f t="shared" si="1"/>
        <v>0.3428571429</v>
      </c>
      <c r="H49" s="84">
        <f t="shared" si="2"/>
        <v>0.3452713102</v>
      </c>
      <c r="I49" s="8">
        <f t="shared" si="3"/>
        <v>0.4319066148</v>
      </c>
      <c r="J49" s="83">
        <f t="shared" si="4"/>
        <v>0.3968871595</v>
      </c>
      <c r="K49" s="2">
        <f t="shared" si="5"/>
        <v>-0.05787711243</v>
      </c>
      <c r="L49" s="2">
        <f t="shared" si="6"/>
        <v>-0.1440192465</v>
      </c>
      <c r="M49" s="2">
        <f t="shared" si="7"/>
        <v>0.07878147105</v>
      </c>
      <c r="N49" s="2">
        <f t="shared" si="8"/>
        <v>0.6817958128</v>
      </c>
      <c r="O49" s="2">
        <f t="shared" si="9"/>
        <v>0.02103889558</v>
      </c>
      <c r="P49" s="2">
        <f t="shared" si="10"/>
        <v>-0.1227436751</v>
      </c>
      <c r="Q49" s="2">
        <f t="shared" si="11"/>
        <v>-0.1623400107</v>
      </c>
      <c r="R49" s="2">
        <f t="shared" si="12"/>
        <v>0.05063517541</v>
      </c>
      <c r="S49" s="1">
        <f t="shared" si="13"/>
        <v>48</v>
      </c>
      <c r="T49" s="1">
        <f t="shared" si="14"/>
        <v>48</v>
      </c>
      <c r="U49" s="2"/>
      <c r="V49" s="2"/>
      <c r="W49" s="2"/>
    </row>
    <row r="50">
      <c r="A50" s="1" t="s">
        <v>37</v>
      </c>
      <c r="B50" s="2" t="s">
        <v>60</v>
      </c>
      <c r="C50" s="12">
        <v>52.0</v>
      </c>
      <c r="D50" s="13">
        <v>43.0</v>
      </c>
      <c r="E50" s="5">
        <v>81.0</v>
      </c>
      <c r="F50" s="6">
        <v>106.0</v>
      </c>
      <c r="G50" s="8">
        <f t="shared" si="1"/>
        <v>0.3291139241</v>
      </c>
      <c r="H50" s="84">
        <f t="shared" si="2"/>
        <v>0.3264990356</v>
      </c>
      <c r="I50" s="8">
        <f t="shared" si="3"/>
        <v>0.4716312057</v>
      </c>
      <c r="J50" s="83">
        <f t="shared" si="4"/>
        <v>0.3368794326</v>
      </c>
      <c r="K50" s="2">
        <f t="shared" si="5"/>
        <v>-0.05787711243</v>
      </c>
      <c r="L50" s="2">
        <f t="shared" si="6"/>
        <v>-0.1222441212</v>
      </c>
      <c r="M50" s="2">
        <f t="shared" si="7"/>
        <v>0.05675955514</v>
      </c>
      <c r="N50" s="2">
        <f t="shared" si="8"/>
        <v>0.6319379768</v>
      </c>
      <c r="O50" s="2">
        <f t="shared" si="9"/>
        <v>0.01286605145</v>
      </c>
      <c r="P50" s="2">
        <f t="shared" si="10"/>
        <v>-0.09656654572</v>
      </c>
      <c r="Q50" s="2">
        <f t="shared" si="11"/>
        <v>-0.1643078728</v>
      </c>
      <c r="R50" s="2">
        <f t="shared" si="12"/>
        <v>0.06593110437</v>
      </c>
      <c r="S50" s="1">
        <f t="shared" si="13"/>
        <v>52</v>
      </c>
      <c r="T50" s="1">
        <f t="shared" si="14"/>
        <v>52</v>
      </c>
      <c r="U50" s="2"/>
      <c r="V50" s="2"/>
      <c r="W50" s="2"/>
    </row>
    <row r="51">
      <c r="A51" s="1" t="s">
        <v>37</v>
      </c>
      <c r="B51" s="2" t="s">
        <v>61</v>
      </c>
      <c r="C51" s="12">
        <v>55.0</v>
      </c>
      <c r="D51" s="13">
        <v>73.0</v>
      </c>
      <c r="E51" s="5">
        <v>152.0</v>
      </c>
      <c r="F51" s="6">
        <v>203.0</v>
      </c>
      <c r="G51" s="8">
        <f t="shared" si="1"/>
        <v>0.2131782946</v>
      </c>
      <c r="H51" s="84">
        <f t="shared" si="2"/>
        <v>0.2275189006</v>
      </c>
      <c r="I51" s="8">
        <f t="shared" si="3"/>
        <v>0.4285714286</v>
      </c>
      <c r="J51" s="83">
        <f t="shared" si="4"/>
        <v>0.265010352</v>
      </c>
      <c r="K51" s="2">
        <f t="shared" si="5"/>
        <v>-0.05787711243</v>
      </c>
      <c r="L51" s="2">
        <f t="shared" si="6"/>
        <v>-0.09616484253</v>
      </c>
      <c r="M51" s="2">
        <f t="shared" si="7"/>
        <v>0.03512494613</v>
      </c>
      <c r="N51" s="2">
        <f t="shared" si="8"/>
        <v>0.4517347283</v>
      </c>
      <c r="O51" s="2">
        <f t="shared" si="9"/>
        <v>0.00626340233</v>
      </c>
      <c r="P51" s="2">
        <f t="shared" si="10"/>
        <v>-0.05430302993</v>
      </c>
      <c r="Q51" s="2">
        <f t="shared" si="11"/>
        <v>-0.1067303858</v>
      </c>
      <c r="R51" s="2">
        <f t="shared" si="12"/>
        <v>0.04947119448</v>
      </c>
      <c r="S51" s="1">
        <f t="shared" si="13"/>
        <v>55</v>
      </c>
      <c r="T51" s="1">
        <f t="shared" si="14"/>
        <v>58</v>
      </c>
      <c r="U51" s="2"/>
      <c r="V51" s="2"/>
      <c r="W51" s="2"/>
    </row>
    <row r="52">
      <c r="A52" s="1" t="s">
        <v>37</v>
      </c>
      <c r="B52" s="2" t="s">
        <v>62</v>
      </c>
      <c r="C52" s="12">
        <v>20.0</v>
      </c>
      <c r="D52" s="13">
        <v>53.0</v>
      </c>
      <c r="E52" s="5">
        <v>69.0</v>
      </c>
      <c r="F52" s="6">
        <v>183.0</v>
      </c>
      <c r="G52" s="8">
        <f t="shared" si="1"/>
        <v>0.09852216749</v>
      </c>
      <c r="H52" s="84">
        <f t="shared" si="2"/>
        <v>0.08535737913</v>
      </c>
      <c r="I52" s="8">
        <f t="shared" si="3"/>
        <v>0.2738461538</v>
      </c>
      <c r="J52" s="83">
        <f t="shared" si="4"/>
        <v>0.2246153846</v>
      </c>
      <c r="K52" s="2">
        <f t="shared" si="5"/>
        <v>-0.05787711243</v>
      </c>
      <c r="L52" s="2">
        <f t="shared" si="6"/>
        <v>-0.08150663901</v>
      </c>
      <c r="M52" s="2">
        <f t="shared" si="7"/>
        <v>0.02523300579</v>
      </c>
      <c r="N52" s="2">
        <f t="shared" si="8"/>
        <v>0.2446490708</v>
      </c>
      <c r="O52" s="2">
        <f t="shared" si="9"/>
        <v>0.003813645235</v>
      </c>
      <c r="P52" s="2">
        <f t="shared" si="10"/>
        <v>-0.02492647197</v>
      </c>
      <c r="Q52" s="2">
        <f t="shared" si="11"/>
        <v>-0.03693444704</v>
      </c>
      <c r="R52" s="2">
        <f t="shared" si="12"/>
        <v>0.01290632774</v>
      </c>
      <c r="S52" s="1">
        <f t="shared" si="13"/>
        <v>20</v>
      </c>
      <c r="T52" s="1">
        <f t="shared" si="14"/>
        <v>18</v>
      </c>
      <c r="U52" s="2"/>
      <c r="V52" s="2"/>
      <c r="W52" s="2"/>
    </row>
    <row r="53">
      <c r="A53" s="1" t="s">
        <v>37</v>
      </c>
      <c r="B53" s="2" t="s">
        <v>63</v>
      </c>
      <c r="C53" s="12">
        <v>50.0</v>
      </c>
      <c r="D53" s="13">
        <v>58.0</v>
      </c>
      <c r="E53" s="5">
        <v>129.0</v>
      </c>
      <c r="F53" s="6">
        <v>193.0</v>
      </c>
      <c r="G53" s="8">
        <f t="shared" si="1"/>
        <v>0.2057613169</v>
      </c>
      <c r="H53" s="84">
        <f t="shared" si="2"/>
        <v>0.2062395313</v>
      </c>
      <c r="I53" s="8">
        <f t="shared" si="3"/>
        <v>0.4162790698</v>
      </c>
      <c r="J53" s="83">
        <f t="shared" si="4"/>
        <v>0.2511627907</v>
      </c>
      <c r="K53" s="2">
        <f t="shared" si="5"/>
        <v>-0.05787711243</v>
      </c>
      <c r="L53" s="2">
        <f t="shared" si="6"/>
        <v>-0.09113994996</v>
      </c>
      <c r="M53" s="2">
        <f t="shared" si="7"/>
        <v>0.03155008901</v>
      </c>
      <c r="N53" s="2">
        <f t="shared" si="8"/>
        <v>0.41585057</v>
      </c>
      <c r="O53" s="2">
        <f t="shared" si="9"/>
        <v>0.005331969943</v>
      </c>
      <c r="P53" s="2">
        <f t="shared" si="10"/>
        <v>-0.04737730417</v>
      </c>
      <c r="Q53" s="2">
        <f t="shared" si="11"/>
        <v>-0.09543402957</v>
      </c>
      <c r="R53" s="2">
        <f t="shared" si="12"/>
        <v>0.0453352984</v>
      </c>
      <c r="S53" s="1">
        <f t="shared" si="13"/>
        <v>50</v>
      </c>
      <c r="T53" s="1">
        <f t="shared" si="14"/>
        <v>50</v>
      </c>
      <c r="U53" s="2"/>
      <c r="V53" s="2"/>
      <c r="W53" s="2"/>
    </row>
    <row r="54">
      <c r="A54" s="1" t="s">
        <v>37</v>
      </c>
      <c r="B54" s="2" t="s">
        <v>64</v>
      </c>
      <c r="C54" s="12">
        <v>56.0</v>
      </c>
      <c r="D54" s="13">
        <v>72.0</v>
      </c>
      <c r="E54" s="5">
        <v>67.0</v>
      </c>
      <c r="F54" s="6">
        <v>97.0</v>
      </c>
      <c r="G54" s="8">
        <f t="shared" si="1"/>
        <v>0.3660130719</v>
      </c>
      <c r="H54" s="84">
        <f t="shared" si="2"/>
        <v>0.372321369</v>
      </c>
      <c r="I54" s="8">
        <f t="shared" si="3"/>
        <v>0.4212328767</v>
      </c>
      <c r="J54" s="83">
        <f t="shared" si="4"/>
        <v>0.4383561644</v>
      </c>
      <c r="K54" s="2">
        <f t="shared" si="5"/>
        <v>-0.05787711243</v>
      </c>
      <c r="L54" s="2">
        <f t="shared" si="6"/>
        <v>-0.1590671882</v>
      </c>
      <c r="M54" s="2">
        <f t="shared" si="7"/>
        <v>0.09610461106</v>
      </c>
      <c r="N54" s="2">
        <f t="shared" si="8"/>
        <v>0.7344239043</v>
      </c>
      <c r="O54" s="2">
        <f t="shared" si="9"/>
        <v>0.02834674177</v>
      </c>
      <c r="P54" s="2">
        <f t="shared" si="10"/>
        <v>-0.1460332217</v>
      </c>
      <c r="Q54" s="2">
        <f t="shared" si="11"/>
        <v>-0.1705494995</v>
      </c>
      <c r="R54" s="2">
        <f t="shared" si="12"/>
        <v>0.04697313352</v>
      </c>
      <c r="S54" s="1">
        <f t="shared" si="13"/>
        <v>56</v>
      </c>
      <c r="T54" s="1">
        <f t="shared" si="14"/>
        <v>56</v>
      </c>
      <c r="U54" s="2"/>
      <c r="V54" s="2"/>
      <c r="W54" s="2"/>
    </row>
    <row r="55">
      <c r="A55" s="1" t="s">
        <v>37</v>
      </c>
      <c r="B55" s="2" t="s">
        <v>65</v>
      </c>
      <c r="C55" s="12">
        <v>35.0</v>
      </c>
      <c r="D55" s="13">
        <v>23.0</v>
      </c>
      <c r="E55" s="5">
        <v>57.0</v>
      </c>
      <c r="F55" s="6">
        <v>57.0</v>
      </c>
      <c r="G55" s="8">
        <f t="shared" si="1"/>
        <v>0.3804347826</v>
      </c>
      <c r="H55" s="84">
        <f t="shared" si="2"/>
        <v>0.3818257986</v>
      </c>
      <c r="I55" s="8">
        <f t="shared" si="3"/>
        <v>0.5348837209</v>
      </c>
      <c r="J55" s="83">
        <f t="shared" si="4"/>
        <v>0.3372093023</v>
      </c>
      <c r="K55" s="2">
        <f t="shared" si="5"/>
        <v>-0.05787711243</v>
      </c>
      <c r="L55" s="2">
        <f t="shared" si="6"/>
        <v>-0.1223638217</v>
      </c>
      <c r="M55" s="2">
        <f t="shared" si="7"/>
        <v>0.05687076659</v>
      </c>
      <c r="N55" s="2">
        <f t="shared" si="8"/>
        <v>0.7173917086</v>
      </c>
      <c r="O55" s="2">
        <f t="shared" si="9"/>
        <v>0.01290388348</v>
      </c>
      <c r="P55" s="2">
        <f t="shared" si="10"/>
        <v>-0.1097320882</v>
      </c>
      <c r="Q55" s="2">
        <f t="shared" si="11"/>
        <v>-0.2115422496</v>
      </c>
      <c r="R55" s="2">
        <f t="shared" si="12"/>
        <v>0.09617471184</v>
      </c>
      <c r="S55" s="1">
        <f t="shared" si="13"/>
        <v>35</v>
      </c>
      <c r="T55" s="1">
        <f t="shared" si="14"/>
        <v>35</v>
      </c>
      <c r="U55" s="2"/>
      <c r="V55" s="2"/>
      <c r="W55" s="2"/>
    </row>
    <row r="56">
      <c r="A56" s="1" t="s">
        <v>37</v>
      </c>
      <c r="B56" s="2" t="s">
        <v>66</v>
      </c>
      <c r="C56" s="12">
        <v>56.0</v>
      </c>
      <c r="D56" s="13">
        <v>68.0</v>
      </c>
      <c r="E56" s="5">
        <v>138.0</v>
      </c>
      <c r="F56" s="6">
        <v>241.0</v>
      </c>
      <c r="G56" s="8">
        <f t="shared" si="1"/>
        <v>0.1885521886</v>
      </c>
      <c r="H56" s="84">
        <f t="shared" si="2"/>
        <v>0.1796323549</v>
      </c>
      <c r="I56" s="8">
        <f t="shared" si="3"/>
        <v>0.3856858847</v>
      </c>
      <c r="J56" s="83">
        <f t="shared" si="4"/>
        <v>0.2465208748</v>
      </c>
      <c r="K56" s="2">
        <f t="shared" si="5"/>
        <v>-0.05787711243</v>
      </c>
      <c r="L56" s="2">
        <f t="shared" si="6"/>
        <v>-0.08945552853</v>
      </c>
      <c r="M56" s="2">
        <f t="shared" si="7"/>
        <v>0.03039466697</v>
      </c>
      <c r="N56" s="2">
        <f t="shared" si="8"/>
        <v>0.3781680819</v>
      </c>
      <c r="O56" s="2">
        <f t="shared" si="9"/>
        <v>0.005041768414</v>
      </c>
      <c r="P56" s="2">
        <f t="shared" si="10"/>
        <v>-0.04228791911</v>
      </c>
      <c r="Q56" s="2">
        <f t="shared" si="11"/>
        <v>-0.08040813716</v>
      </c>
      <c r="R56" s="2">
        <f t="shared" si="12"/>
        <v>0.03605653483</v>
      </c>
      <c r="S56" s="1">
        <f t="shared" si="13"/>
        <v>56</v>
      </c>
      <c r="T56" s="1">
        <f t="shared" si="14"/>
        <v>54</v>
      </c>
      <c r="U56" s="2"/>
      <c r="V56" s="2"/>
      <c r="W56" s="2"/>
    </row>
    <row r="57">
      <c r="A57" s="1" t="s">
        <v>37</v>
      </c>
      <c r="B57" s="2" t="s">
        <v>67</v>
      </c>
      <c r="C57" s="12">
        <v>31.0</v>
      </c>
      <c r="D57" s="13">
        <v>71.0</v>
      </c>
      <c r="E57" s="5">
        <v>95.0</v>
      </c>
      <c r="F57" s="6">
        <v>184.0</v>
      </c>
      <c r="G57" s="8">
        <f t="shared" si="1"/>
        <v>0.1441860465</v>
      </c>
      <c r="H57" s="84">
        <f t="shared" si="2"/>
        <v>0.1551878233</v>
      </c>
      <c r="I57" s="8">
        <f t="shared" si="3"/>
        <v>0.3307086614</v>
      </c>
      <c r="J57" s="83">
        <f t="shared" si="4"/>
        <v>0.2677165354</v>
      </c>
      <c r="K57" s="2">
        <f t="shared" si="5"/>
        <v>-0.05787711243</v>
      </c>
      <c r="L57" s="2">
        <f t="shared" si="6"/>
        <v>-0.0971468408</v>
      </c>
      <c r="M57" s="2">
        <f t="shared" si="7"/>
        <v>0.03584597365</v>
      </c>
      <c r="N57" s="2">
        <f t="shared" si="8"/>
        <v>0.3521422958</v>
      </c>
      <c r="O57" s="2">
        <f t="shared" si="9"/>
        <v>0.006457246731</v>
      </c>
      <c r="P57" s="2">
        <f t="shared" si="10"/>
        <v>-0.04276329209</v>
      </c>
      <c r="Q57" s="2">
        <f t="shared" si="11"/>
        <v>-0.0642014957</v>
      </c>
      <c r="R57" s="2">
        <f t="shared" si="12"/>
        <v>0.02273104809</v>
      </c>
      <c r="S57" s="1">
        <f t="shared" si="13"/>
        <v>31</v>
      </c>
      <c r="T57" s="1">
        <f t="shared" si="14"/>
        <v>33</v>
      </c>
      <c r="U57" s="2"/>
      <c r="V57" s="2"/>
      <c r="W57" s="2"/>
    </row>
    <row r="58">
      <c r="A58" s="1" t="s">
        <v>37</v>
      </c>
      <c r="B58" s="2" t="s">
        <v>68</v>
      </c>
      <c r="C58" s="12">
        <v>12.0</v>
      </c>
      <c r="D58" s="13">
        <v>29.0</v>
      </c>
      <c r="E58" s="5">
        <v>28.0</v>
      </c>
      <c r="F58" s="6">
        <v>60.0</v>
      </c>
      <c r="G58" s="8">
        <f t="shared" si="1"/>
        <v>0.1666666667</v>
      </c>
      <c r="H58" s="84">
        <f t="shared" si="2"/>
        <v>0.1753154916</v>
      </c>
      <c r="I58" s="8">
        <f t="shared" si="3"/>
        <v>0.3100775194</v>
      </c>
      <c r="J58" s="83">
        <f t="shared" si="4"/>
        <v>0.3178294574</v>
      </c>
      <c r="K58" s="2">
        <f t="shared" si="5"/>
        <v>-0.05787711243</v>
      </c>
      <c r="L58" s="2">
        <f t="shared" si="6"/>
        <v>-0.1153314182</v>
      </c>
      <c r="M58" s="2">
        <f t="shared" si="7"/>
        <v>0.05052173795</v>
      </c>
      <c r="N58" s="2">
        <f t="shared" si="8"/>
        <v>0.391978145</v>
      </c>
      <c r="O58" s="2">
        <f t="shared" si="9"/>
        <v>0.01080448901</v>
      </c>
      <c r="P58" s="2">
        <f t="shared" si="10"/>
        <v>-0.05651109777</v>
      </c>
      <c r="Q58" s="2">
        <f t="shared" si="11"/>
        <v>-0.06700597322</v>
      </c>
      <c r="R58" s="2">
        <f t="shared" si="12"/>
        <v>0.01873672124</v>
      </c>
      <c r="S58" s="1">
        <f t="shared" si="13"/>
        <v>12</v>
      </c>
      <c r="T58" s="1">
        <f t="shared" si="14"/>
        <v>12</v>
      </c>
      <c r="U58" s="2"/>
      <c r="V58" s="2"/>
      <c r="W58" s="2"/>
    </row>
    <row r="59">
      <c r="A59" s="1" t="s">
        <v>69</v>
      </c>
      <c r="B59" s="15" t="s">
        <v>70</v>
      </c>
      <c r="C59" s="12">
        <v>59.0</v>
      </c>
      <c r="D59" s="13">
        <v>50.0</v>
      </c>
      <c r="E59" s="5">
        <v>22.0</v>
      </c>
      <c r="F59" s="6">
        <v>23.0</v>
      </c>
      <c r="G59" s="8">
        <f t="shared" si="1"/>
        <v>0.7195121951</v>
      </c>
      <c r="H59" s="84">
        <f t="shared" si="2"/>
        <v>0.722573104</v>
      </c>
      <c r="I59" s="8">
        <f t="shared" si="3"/>
        <v>0.525974026</v>
      </c>
      <c r="J59" s="83">
        <f t="shared" si="4"/>
        <v>0.7077922078</v>
      </c>
      <c r="K59" s="2">
        <f t="shared" si="5"/>
        <v>-0.05787711243</v>
      </c>
      <c r="L59" s="2">
        <f t="shared" si="6"/>
        <v>-0.2568379903</v>
      </c>
      <c r="M59" s="2">
        <f t="shared" si="7"/>
        <v>0.250554117</v>
      </c>
      <c r="N59" s="2">
        <f t="shared" si="8"/>
        <v>1.480701448</v>
      </c>
      <c r="O59" s="2">
        <f t="shared" si="9"/>
        <v>0.1193271104</v>
      </c>
      <c r="P59" s="2">
        <f t="shared" si="10"/>
        <v>-0.475391073</v>
      </c>
      <c r="Q59" s="2">
        <f t="shared" si="11"/>
        <v>-0.4293516974</v>
      </c>
      <c r="R59" s="2">
        <f t="shared" si="12"/>
        <v>0.09144830213</v>
      </c>
      <c r="S59" s="1">
        <f t="shared" si="13"/>
        <v>59</v>
      </c>
      <c r="T59" s="1">
        <f t="shared" si="14"/>
        <v>59</v>
      </c>
      <c r="U59" s="2"/>
      <c r="V59" s="2"/>
      <c r="W59" s="2"/>
    </row>
    <row r="60">
      <c r="A60" s="1" t="s">
        <v>69</v>
      </c>
      <c r="B60" s="15" t="s">
        <v>71</v>
      </c>
      <c r="C60" s="12">
        <v>98.0</v>
      </c>
      <c r="D60" s="13">
        <v>56.0</v>
      </c>
      <c r="E60" s="5">
        <v>27.0</v>
      </c>
      <c r="F60" s="6">
        <v>16.0</v>
      </c>
      <c r="G60" s="8">
        <f t="shared" si="1"/>
        <v>0.8596491228</v>
      </c>
      <c r="H60" s="84">
        <f t="shared" si="2"/>
        <v>0.8685812365</v>
      </c>
      <c r="I60" s="8">
        <f t="shared" si="3"/>
        <v>0.6345177665</v>
      </c>
      <c r="J60" s="83">
        <f t="shared" si="4"/>
        <v>0.7817258883</v>
      </c>
      <c r="K60" s="2">
        <f t="shared" si="5"/>
        <v>-0.05787711243</v>
      </c>
      <c r="L60" s="2">
        <f t="shared" si="6"/>
        <v>-0.2836664545</v>
      </c>
      <c r="M60" s="2">
        <f t="shared" si="7"/>
        <v>0.3056321091</v>
      </c>
      <c r="N60" s="2">
        <f t="shared" si="8"/>
        <v>1.972857455</v>
      </c>
      <c r="O60" s="2">
        <f t="shared" si="9"/>
        <v>0.1607626946</v>
      </c>
      <c r="P60" s="2">
        <f t="shared" si="10"/>
        <v>-0.6995647955</v>
      </c>
      <c r="Q60" s="2">
        <f t="shared" si="11"/>
        <v>-0.690114066</v>
      </c>
      <c r="R60" s="2">
        <f t="shared" si="12"/>
        <v>0.1605514059</v>
      </c>
      <c r="S60" s="1">
        <f t="shared" si="13"/>
        <v>98</v>
      </c>
      <c r="T60" s="1">
        <f t="shared" si="14"/>
        <v>99</v>
      </c>
      <c r="U60" s="2"/>
      <c r="V60" s="2"/>
      <c r="W60" s="2"/>
    </row>
    <row r="61">
      <c r="A61" s="1" t="s">
        <v>69</v>
      </c>
      <c r="B61" s="15" t="s">
        <v>72</v>
      </c>
      <c r="C61" s="12">
        <v>30.0</v>
      </c>
      <c r="D61" s="13">
        <v>33.0</v>
      </c>
      <c r="E61" s="5">
        <v>14.0</v>
      </c>
      <c r="F61" s="6">
        <v>18.0</v>
      </c>
      <c r="G61" s="8">
        <f t="shared" si="1"/>
        <v>0.625</v>
      </c>
      <c r="H61" s="84">
        <f t="shared" si="2"/>
        <v>0.624247562</v>
      </c>
      <c r="I61" s="8">
        <f t="shared" si="3"/>
        <v>0.4631578947</v>
      </c>
      <c r="J61" s="83">
        <f t="shared" si="4"/>
        <v>0.6631578947</v>
      </c>
      <c r="K61" s="2">
        <f t="shared" si="5"/>
        <v>-0.05787711243</v>
      </c>
      <c r="L61" s="2">
        <f t="shared" si="6"/>
        <v>-0.2406414468</v>
      </c>
      <c r="M61" s="2">
        <f t="shared" si="7"/>
        <v>0.219949955</v>
      </c>
      <c r="N61" s="2">
        <f t="shared" si="8"/>
        <v>1.221640554</v>
      </c>
      <c r="O61" s="2">
        <f t="shared" si="9"/>
        <v>0.09814600474</v>
      </c>
      <c r="P61" s="2">
        <f t="shared" si="10"/>
        <v>-0.3674837415</v>
      </c>
      <c r="Q61" s="2">
        <f t="shared" si="11"/>
        <v>-0.3119276674</v>
      </c>
      <c r="R61" s="2">
        <f t="shared" si="12"/>
        <v>0.06244101672</v>
      </c>
      <c r="S61" s="1">
        <f t="shared" si="13"/>
        <v>30</v>
      </c>
      <c r="T61" s="1">
        <f t="shared" si="14"/>
        <v>30</v>
      </c>
      <c r="U61" s="2"/>
      <c r="V61" s="2"/>
      <c r="W61" s="2"/>
    </row>
    <row r="62">
      <c r="A62" s="1" t="s">
        <v>69</v>
      </c>
      <c r="B62" s="15" t="s">
        <v>73</v>
      </c>
      <c r="C62" s="12">
        <v>33.0</v>
      </c>
      <c r="D62" s="13">
        <v>55.0</v>
      </c>
      <c r="E62" s="5">
        <v>58.0</v>
      </c>
      <c r="F62" s="6">
        <v>125.0</v>
      </c>
      <c r="G62" s="8">
        <f t="shared" si="1"/>
        <v>0.2088607595</v>
      </c>
      <c r="H62" s="84">
        <f t="shared" si="2"/>
        <v>0.2018724889</v>
      </c>
      <c r="I62" s="8">
        <f t="shared" si="3"/>
        <v>0.3357933579</v>
      </c>
      <c r="J62" s="83">
        <f t="shared" si="4"/>
        <v>0.3247232472</v>
      </c>
      <c r="K62" s="2">
        <f t="shared" si="5"/>
        <v>-0.05787711243</v>
      </c>
      <c r="L62" s="2">
        <f t="shared" si="6"/>
        <v>-0.1178329816</v>
      </c>
      <c r="M62" s="2">
        <f t="shared" si="7"/>
        <v>0.0527371616</v>
      </c>
      <c r="N62" s="2">
        <f t="shared" si="8"/>
        <v>0.4336934954</v>
      </c>
      <c r="O62" s="2">
        <f t="shared" si="9"/>
        <v>0.01152290381</v>
      </c>
      <c r="P62" s="2">
        <f t="shared" si="10"/>
        <v>-0.06388134242</v>
      </c>
      <c r="Q62" s="2">
        <f t="shared" si="11"/>
        <v>-0.08028536666</v>
      </c>
      <c r="R62" s="2">
        <f t="shared" si="12"/>
        <v>0.02379573133</v>
      </c>
      <c r="S62" s="1">
        <f t="shared" si="13"/>
        <v>33</v>
      </c>
      <c r="T62" s="1">
        <f t="shared" si="14"/>
        <v>32</v>
      </c>
      <c r="U62" s="2"/>
      <c r="V62" s="2"/>
      <c r="W62" s="2"/>
    </row>
    <row r="63">
      <c r="A63" s="1" t="s">
        <v>69</v>
      </c>
      <c r="B63" s="15" t="s">
        <v>74</v>
      </c>
      <c r="C63" s="12">
        <v>18.0</v>
      </c>
      <c r="D63" s="13">
        <v>20.0</v>
      </c>
      <c r="E63" s="5">
        <v>16.0</v>
      </c>
      <c r="F63" s="6">
        <v>36.0</v>
      </c>
      <c r="G63" s="8">
        <f t="shared" si="1"/>
        <v>0.3333333333</v>
      </c>
      <c r="H63" s="84">
        <f t="shared" si="2"/>
        <v>0.3180699759</v>
      </c>
      <c r="I63" s="8">
        <f t="shared" si="3"/>
        <v>0.3777777778</v>
      </c>
      <c r="J63" s="83">
        <f t="shared" si="4"/>
        <v>0.4222222222</v>
      </c>
      <c r="K63" s="2">
        <f t="shared" si="5"/>
        <v>-0.05787711243</v>
      </c>
      <c r="L63" s="2">
        <f t="shared" si="6"/>
        <v>-0.1532126319</v>
      </c>
      <c r="M63" s="2">
        <f t="shared" si="7"/>
        <v>0.08916043187</v>
      </c>
      <c r="N63" s="2">
        <f t="shared" si="8"/>
        <v>0.6344171587</v>
      </c>
      <c r="O63" s="2">
        <f t="shared" si="9"/>
        <v>0.02533057535</v>
      </c>
      <c r="P63" s="2">
        <f t="shared" si="10"/>
        <v>-0.1215048887</v>
      </c>
      <c r="Q63" s="2">
        <f t="shared" si="11"/>
        <v>-0.1321273466</v>
      </c>
      <c r="R63" s="2">
        <f t="shared" si="12"/>
        <v>0.03388378951</v>
      </c>
      <c r="S63" s="1">
        <f t="shared" si="13"/>
        <v>18</v>
      </c>
      <c r="T63" s="1">
        <f t="shared" si="14"/>
        <v>18</v>
      </c>
      <c r="U63" s="2"/>
      <c r="V63" s="2"/>
      <c r="W63" s="2"/>
    </row>
    <row r="64">
      <c r="A64" s="1" t="s">
        <v>69</v>
      </c>
      <c r="B64" s="15" t="s">
        <v>75</v>
      </c>
      <c r="C64" s="12">
        <v>35.0</v>
      </c>
      <c r="D64" s="13">
        <v>26.0</v>
      </c>
      <c r="E64" s="5">
        <v>30.0</v>
      </c>
      <c r="F64" s="6">
        <v>48.0</v>
      </c>
      <c r="G64" s="8">
        <f t="shared" si="1"/>
        <v>0.421686747</v>
      </c>
      <c r="H64" s="84">
        <f t="shared" si="2"/>
        <v>0.415229458</v>
      </c>
      <c r="I64" s="8">
        <f t="shared" si="3"/>
        <v>0.4676258993</v>
      </c>
      <c r="J64" s="83">
        <f t="shared" si="4"/>
        <v>0.4388489209</v>
      </c>
      <c r="K64" s="2">
        <f t="shared" si="5"/>
        <v>-0.05787711243</v>
      </c>
      <c r="L64" s="2">
        <f t="shared" si="6"/>
        <v>-0.1592459957</v>
      </c>
      <c r="M64" s="2">
        <f t="shared" si="7"/>
        <v>0.09632079503</v>
      </c>
      <c r="N64" s="2">
        <f t="shared" si="8"/>
        <v>0.8162271132</v>
      </c>
      <c r="O64" s="2">
        <f t="shared" si="9"/>
        <v>0.02844244305</v>
      </c>
      <c r="P64" s="2">
        <f t="shared" si="10"/>
        <v>-0.1624814537</v>
      </c>
      <c r="Q64" s="2">
        <f t="shared" si="11"/>
        <v>-0.2104219101</v>
      </c>
      <c r="R64" s="2">
        <f t="shared" si="12"/>
        <v>0.06426557855</v>
      </c>
      <c r="S64" s="1">
        <f t="shared" si="13"/>
        <v>35</v>
      </c>
      <c r="T64" s="1">
        <f t="shared" si="14"/>
        <v>35</v>
      </c>
      <c r="U64" s="2"/>
      <c r="V64" s="2"/>
      <c r="W64" s="2"/>
    </row>
    <row r="65">
      <c r="A65" s="1" t="s">
        <v>69</v>
      </c>
      <c r="B65" s="15" t="s">
        <v>76</v>
      </c>
      <c r="C65" s="12">
        <v>33.0</v>
      </c>
      <c r="D65" s="13">
        <v>57.0</v>
      </c>
      <c r="E65" s="5">
        <v>14.0</v>
      </c>
      <c r="F65" s="6">
        <v>41.0</v>
      </c>
      <c r="G65" s="8">
        <f t="shared" si="1"/>
        <v>0.4459459459</v>
      </c>
      <c r="H65" s="84">
        <f t="shared" si="2"/>
        <v>0.4433652662</v>
      </c>
      <c r="I65" s="8">
        <f t="shared" si="3"/>
        <v>0.324137931</v>
      </c>
      <c r="J65" s="83">
        <f t="shared" si="4"/>
        <v>0.6206896552</v>
      </c>
      <c r="K65" s="2">
        <f t="shared" si="5"/>
        <v>-0.05787711243</v>
      </c>
      <c r="L65" s="2">
        <f t="shared" si="6"/>
        <v>-0.2252309108</v>
      </c>
      <c r="M65" s="2">
        <f t="shared" si="7"/>
        <v>0.1926810496</v>
      </c>
      <c r="N65" s="2">
        <f t="shared" si="8"/>
        <v>0.8002059729</v>
      </c>
      <c r="O65" s="2">
        <f t="shared" si="9"/>
        <v>0.08047209622</v>
      </c>
      <c r="P65" s="2">
        <f t="shared" si="10"/>
        <v>-0.22529629</v>
      </c>
      <c r="Q65" s="2">
        <f t="shared" si="11"/>
        <v>-0.1429924244</v>
      </c>
      <c r="R65" s="2">
        <f t="shared" si="12"/>
        <v>0.02140288508</v>
      </c>
      <c r="S65" s="1">
        <f t="shared" si="13"/>
        <v>33</v>
      </c>
      <c r="T65" s="1">
        <f t="shared" si="14"/>
        <v>33</v>
      </c>
      <c r="U65" s="2"/>
      <c r="V65" s="2"/>
      <c r="W65" s="2"/>
    </row>
    <row r="66">
      <c r="A66" s="1" t="s">
        <v>69</v>
      </c>
      <c r="B66" s="15" t="s">
        <v>77</v>
      </c>
      <c r="C66" s="12">
        <v>47.0</v>
      </c>
      <c r="D66" s="13">
        <v>55.0</v>
      </c>
      <c r="E66" s="5">
        <v>37.0</v>
      </c>
      <c r="F66" s="6">
        <v>72.0</v>
      </c>
      <c r="G66" s="8">
        <f t="shared" si="1"/>
        <v>0.3949579832</v>
      </c>
      <c r="H66" s="84">
        <f t="shared" si="2"/>
        <v>0.3908557988</v>
      </c>
      <c r="I66" s="8">
        <f t="shared" si="3"/>
        <v>0.3981042654</v>
      </c>
      <c r="J66" s="83">
        <f t="shared" si="4"/>
        <v>0.4834123223</v>
      </c>
      <c r="K66" s="2">
        <f t="shared" si="5"/>
        <v>-0.05787711243</v>
      </c>
      <c r="L66" s="2">
        <f t="shared" si="6"/>
        <v>-0.1754168073</v>
      </c>
      <c r="M66" s="2">
        <f t="shared" si="7"/>
        <v>0.1168760221</v>
      </c>
      <c r="N66" s="2">
        <f t="shared" si="8"/>
        <v>0.7654414442</v>
      </c>
      <c r="O66" s="2">
        <f t="shared" si="9"/>
        <v>0.03801674609</v>
      </c>
      <c r="P66" s="2">
        <f t="shared" si="10"/>
        <v>-0.1678446233</v>
      </c>
      <c r="Q66" s="2">
        <f t="shared" si="11"/>
        <v>-0.1679926144</v>
      </c>
      <c r="R66" s="2">
        <f t="shared" si="12"/>
        <v>0.03965274387</v>
      </c>
      <c r="S66" s="1">
        <f t="shared" si="13"/>
        <v>47</v>
      </c>
      <c r="T66" s="1">
        <f t="shared" si="14"/>
        <v>47</v>
      </c>
      <c r="U66" s="2"/>
      <c r="V66" s="2"/>
      <c r="W66" s="2"/>
    </row>
    <row r="67">
      <c r="A67" s="1" t="s">
        <v>78</v>
      </c>
      <c r="B67" s="15" t="s">
        <v>79</v>
      </c>
      <c r="C67" s="12">
        <v>52.0</v>
      </c>
      <c r="D67" s="13">
        <v>72.0</v>
      </c>
      <c r="E67" s="5">
        <v>61.0</v>
      </c>
      <c r="F67" s="6">
        <v>71.0</v>
      </c>
      <c r="G67" s="8">
        <f t="shared" si="1"/>
        <v>0.4227642276</v>
      </c>
      <c r="H67" s="84">
        <f t="shared" si="2"/>
        <v>0.432602552</v>
      </c>
      <c r="I67" s="8">
        <f t="shared" si="3"/>
        <v>0.44140625</v>
      </c>
      <c r="J67" s="83">
        <f t="shared" si="4"/>
        <v>0.484375</v>
      </c>
      <c r="K67" s="2">
        <f t="shared" si="5"/>
        <v>-0.05787711243</v>
      </c>
      <c r="L67" s="2">
        <f t="shared" si="6"/>
        <v>-0.1757661361</v>
      </c>
      <c r="M67" s="2">
        <f t="shared" si="7"/>
        <v>0.1173419845</v>
      </c>
      <c r="N67" s="2">
        <f t="shared" si="8"/>
        <v>0.8503889804</v>
      </c>
      <c r="O67" s="2">
        <f t="shared" si="9"/>
        <v>0.03824432079</v>
      </c>
      <c r="P67" s="2">
        <f t="shared" si="10"/>
        <v>-0.1868431101</v>
      </c>
      <c r="Q67" s="2">
        <f t="shared" si="11"/>
        <v>-0.2069366848</v>
      </c>
      <c r="R67" s="2">
        <f t="shared" si="12"/>
        <v>0.05405030973</v>
      </c>
      <c r="S67" s="1">
        <f t="shared" si="13"/>
        <v>52</v>
      </c>
      <c r="T67" s="1">
        <f t="shared" si="14"/>
        <v>53</v>
      </c>
      <c r="U67" s="2"/>
      <c r="V67" s="2"/>
      <c r="W67" s="2"/>
    </row>
    <row r="68">
      <c r="A68" s="1" t="s">
        <v>78</v>
      </c>
      <c r="B68" s="15" t="s">
        <v>80</v>
      </c>
      <c r="C68" s="12">
        <v>56.0</v>
      </c>
      <c r="D68" s="13">
        <v>77.0</v>
      </c>
      <c r="E68" s="5">
        <v>23.0</v>
      </c>
      <c r="F68" s="6">
        <v>36.0</v>
      </c>
      <c r="G68" s="8">
        <f t="shared" si="1"/>
        <v>0.6086956522</v>
      </c>
      <c r="H68" s="84">
        <f t="shared" si="2"/>
        <v>0.6066680879</v>
      </c>
      <c r="I68" s="8">
        <f t="shared" si="3"/>
        <v>0.4114583333</v>
      </c>
      <c r="J68" s="83">
        <f t="shared" si="4"/>
        <v>0.6927083333</v>
      </c>
      <c r="K68" s="2">
        <f t="shared" si="5"/>
        <v>-0.05787711243</v>
      </c>
      <c r="L68" s="2">
        <f t="shared" si="6"/>
        <v>-0.2513644743</v>
      </c>
      <c r="M68" s="2">
        <f t="shared" si="7"/>
        <v>0.2399887113</v>
      </c>
      <c r="N68" s="2">
        <f t="shared" si="8"/>
        <v>1.133636187</v>
      </c>
      <c r="O68" s="2">
        <f t="shared" si="9"/>
        <v>0.1118595401</v>
      </c>
      <c r="P68" s="2">
        <f t="shared" si="10"/>
        <v>-0.3562065139</v>
      </c>
      <c r="Q68" s="2">
        <f t="shared" si="11"/>
        <v>-0.2571466959</v>
      </c>
      <c r="R68" s="2">
        <f t="shared" si="12"/>
        <v>0.04377844588</v>
      </c>
      <c r="S68" s="1">
        <f t="shared" si="13"/>
        <v>56</v>
      </c>
      <c r="T68" s="1">
        <f t="shared" si="14"/>
        <v>56</v>
      </c>
      <c r="U68" s="2"/>
      <c r="V68" s="2"/>
      <c r="W68" s="2"/>
    </row>
    <row r="69">
      <c r="A69" s="1" t="s">
        <v>78</v>
      </c>
      <c r="B69" s="15" t="s">
        <v>81</v>
      </c>
      <c r="C69" s="12">
        <v>85.0</v>
      </c>
      <c r="D69" s="13">
        <v>121.0</v>
      </c>
      <c r="E69" s="5">
        <v>63.0</v>
      </c>
      <c r="F69" s="6">
        <v>141.0</v>
      </c>
      <c r="G69" s="8">
        <f t="shared" si="1"/>
        <v>0.3761061947</v>
      </c>
      <c r="H69" s="84">
        <f t="shared" si="2"/>
        <v>0.3717139603</v>
      </c>
      <c r="I69" s="8">
        <f t="shared" si="3"/>
        <v>0.3609756098</v>
      </c>
      <c r="J69" s="83">
        <f t="shared" si="4"/>
        <v>0.5024390244</v>
      </c>
      <c r="K69" s="2">
        <f t="shared" si="5"/>
        <v>-0.05787711243</v>
      </c>
      <c r="L69" s="2">
        <f t="shared" si="6"/>
        <v>-0.1823210652</v>
      </c>
      <c r="M69" s="2">
        <f t="shared" si="7"/>
        <v>0.1262573636</v>
      </c>
      <c r="N69" s="2">
        <f t="shared" si="8"/>
        <v>0.7213709485</v>
      </c>
      <c r="O69" s="2">
        <f t="shared" si="9"/>
        <v>0.04268466564</v>
      </c>
      <c r="P69" s="2">
        <f t="shared" si="10"/>
        <v>-0.1644067923</v>
      </c>
      <c r="Q69" s="2">
        <f t="shared" si="11"/>
        <v>-0.1435548574</v>
      </c>
      <c r="R69" s="2">
        <f t="shared" si="12"/>
        <v>0.02956080989</v>
      </c>
      <c r="S69" s="1">
        <f t="shared" si="13"/>
        <v>85</v>
      </c>
      <c r="T69" s="1">
        <f t="shared" si="14"/>
        <v>85</v>
      </c>
      <c r="U69" s="2"/>
      <c r="V69" s="2"/>
      <c r="W69" s="2"/>
    </row>
    <row r="70">
      <c r="A70" s="1" t="s">
        <v>78</v>
      </c>
      <c r="B70" s="15" t="s">
        <v>82</v>
      </c>
      <c r="C70" s="12">
        <v>69.0</v>
      </c>
      <c r="D70" s="13">
        <v>74.0</v>
      </c>
      <c r="E70" s="5">
        <v>43.0</v>
      </c>
      <c r="F70" s="6">
        <v>79.0</v>
      </c>
      <c r="G70" s="8">
        <f t="shared" si="1"/>
        <v>0.4662162162</v>
      </c>
      <c r="H70" s="84">
        <f t="shared" si="2"/>
        <v>0.4659875249</v>
      </c>
      <c r="I70" s="8">
        <f t="shared" si="3"/>
        <v>0.4226415094</v>
      </c>
      <c r="J70" s="83">
        <f t="shared" si="4"/>
        <v>0.5396226415</v>
      </c>
      <c r="K70" s="2">
        <f t="shared" si="5"/>
        <v>-0.05787711243</v>
      </c>
      <c r="L70" s="2">
        <f t="shared" si="6"/>
        <v>-0.1958139596</v>
      </c>
      <c r="M70" s="2">
        <f t="shared" si="7"/>
        <v>0.1456365278</v>
      </c>
      <c r="N70" s="2">
        <f t="shared" si="8"/>
        <v>0.9071095477</v>
      </c>
      <c r="O70" s="2">
        <f t="shared" si="9"/>
        <v>0.05288010191</v>
      </c>
      <c r="P70" s="2">
        <f t="shared" si="10"/>
        <v>-0.2220381733</v>
      </c>
      <c r="Q70" s="2">
        <f t="shared" si="11"/>
        <v>-0.2113553629</v>
      </c>
      <c r="R70" s="2">
        <f t="shared" si="12"/>
        <v>0.04744595566</v>
      </c>
      <c r="S70" s="1">
        <f t="shared" si="13"/>
        <v>69</v>
      </c>
      <c r="T70" s="1">
        <f t="shared" si="14"/>
        <v>69</v>
      </c>
      <c r="U70" s="2"/>
      <c r="V70" s="2"/>
      <c r="W70" s="2"/>
    </row>
    <row r="71">
      <c r="A71" s="1" t="s">
        <v>78</v>
      </c>
      <c r="B71" s="15" t="s">
        <v>83</v>
      </c>
      <c r="C71" s="12">
        <v>51.0</v>
      </c>
      <c r="D71" s="13">
        <v>64.0</v>
      </c>
      <c r="E71" s="5">
        <v>17.0</v>
      </c>
      <c r="F71" s="6">
        <v>19.0</v>
      </c>
      <c r="G71" s="8">
        <f t="shared" si="1"/>
        <v>0.7285714286</v>
      </c>
      <c r="H71" s="84">
        <f t="shared" si="2"/>
        <v>0.7161107044</v>
      </c>
      <c r="I71" s="8">
        <f t="shared" si="3"/>
        <v>0.4503311258</v>
      </c>
      <c r="J71" s="83">
        <f t="shared" si="4"/>
        <v>0.761589404</v>
      </c>
      <c r="K71" s="2">
        <f t="shared" si="5"/>
        <v>-0.05787711243</v>
      </c>
      <c r="L71" s="2">
        <f t="shared" si="6"/>
        <v>-0.2763594877</v>
      </c>
      <c r="M71" s="2">
        <f t="shared" si="7"/>
        <v>0.2900893435</v>
      </c>
      <c r="N71" s="2">
        <f t="shared" si="8"/>
        <v>1.364112801</v>
      </c>
      <c r="O71" s="2">
        <f t="shared" si="9"/>
        <v>0.1486566946</v>
      </c>
      <c r="P71" s="2">
        <f t="shared" si="10"/>
        <v>-0.4712473505</v>
      </c>
      <c r="Q71" s="2">
        <f t="shared" si="11"/>
        <v>-0.3386597901</v>
      </c>
      <c r="R71" s="2">
        <f t="shared" si="12"/>
        <v>0.0573956064</v>
      </c>
      <c r="S71" s="1">
        <f t="shared" si="13"/>
        <v>51</v>
      </c>
      <c r="T71" s="1">
        <f t="shared" si="14"/>
        <v>51</v>
      </c>
      <c r="U71" s="2"/>
      <c r="V71" s="2"/>
      <c r="W71" s="2"/>
    </row>
    <row r="72">
      <c r="A72" s="1" t="s">
        <v>78</v>
      </c>
      <c r="B72" s="15" t="s">
        <v>84</v>
      </c>
      <c r="C72" s="12">
        <v>36.0</v>
      </c>
      <c r="D72" s="13">
        <v>52.0</v>
      </c>
      <c r="E72" s="5">
        <v>19.0</v>
      </c>
      <c r="F72" s="6">
        <v>32.0</v>
      </c>
      <c r="G72" s="8">
        <f t="shared" si="1"/>
        <v>0.5294117647</v>
      </c>
      <c r="H72" s="84">
        <f t="shared" si="2"/>
        <v>0.5300619423</v>
      </c>
      <c r="I72" s="8">
        <f t="shared" si="3"/>
        <v>0.3956834532</v>
      </c>
      <c r="J72" s="83">
        <f t="shared" si="4"/>
        <v>0.6330935252</v>
      </c>
      <c r="K72" s="2">
        <f t="shared" si="5"/>
        <v>-0.05787711243</v>
      </c>
      <c r="L72" s="2">
        <f t="shared" si="6"/>
        <v>-0.2297319282</v>
      </c>
      <c r="M72" s="2">
        <f t="shared" si="7"/>
        <v>0.20045908</v>
      </c>
      <c r="N72" s="2">
        <f t="shared" si="8"/>
        <v>0.9963528949</v>
      </c>
      <c r="O72" s="2">
        <f t="shared" si="9"/>
        <v>0.08539361685</v>
      </c>
      <c r="P72" s="2">
        <f t="shared" si="10"/>
        <v>-0.2861269747</v>
      </c>
      <c r="Q72" s="2">
        <f t="shared" si="11"/>
        <v>-0.2173414006</v>
      </c>
      <c r="R72" s="2">
        <f t="shared" si="12"/>
        <v>0.03893376652</v>
      </c>
      <c r="S72" s="1">
        <f t="shared" si="13"/>
        <v>36</v>
      </c>
      <c r="T72" s="1">
        <f t="shared" si="14"/>
        <v>36</v>
      </c>
      <c r="U72" s="2"/>
      <c r="V72" s="2"/>
      <c r="W72" s="2"/>
    </row>
    <row r="73">
      <c r="A73" s="1" t="s">
        <v>78</v>
      </c>
      <c r="B73" s="15" t="s">
        <v>85</v>
      </c>
      <c r="C73" s="12">
        <v>47.0</v>
      </c>
      <c r="D73" s="13">
        <v>87.0</v>
      </c>
      <c r="E73" s="5">
        <v>16.0</v>
      </c>
      <c r="F73" s="6">
        <v>36.0</v>
      </c>
      <c r="G73" s="8">
        <f t="shared" si="1"/>
        <v>0.5662650602</v>
      </c>
      <c r="H73" s="84">
        <f t="shared" si="2"/>
        <v>0.5626889282</v>
      </c>
      <c r="I73" s="8">
        <f t="shared" si="3"/>
        <v>0.3387096774</v>
      </c>
      <c r="J73" s="83">
        <f t="shared" si="4"/>
        <v>0.7204301075</v>
      </c>
      <c r="K73" s="2">
        <f t="shared" si="5"/>
        <v>-0.05787711243</v>
      </c>
      <c r="L73" s="2">
        <f t="shared" si="6"/>
        <v>-0.2614239305</v>
      </c>
      <c r="M73" s="2">
        <f t="shared" si="7"/>
        <v>0.2595814759</v>
      </c>
      <c r="N73" s="2">
        <f t="shared" si="8"/>
        <v>0.970547701</v>
      </c>
      <c r="O73" s="2">
        <f t="shared" si="9"/>
        <v>0.1258338126</v>
      </c>
      <c r="P73" s="2">
        <f t="shared" si="10"/>
        <v>-0.3171658966</v>
      </c>
      <c r="Q73" s="2">
        <f t="shared" si="11"/>
        <v>-0.1812282412</v>
      </c>
      <c r="R73" s="2">
        <f t="shared" si="12"/>
        <v>0.02442111947</v>
      </c>
      <c r="S73" s="1">
        <f t="shared" si="13"/>
        <v>47</v>
      </c>
      <c r="T73" s="1">
        <f t="shared" si="14"/>
        <v>47</v>
      </c>
      <c r="U73" s="2"/>
      <c r="V73" s="2"/>
      <c r="W73" s="2"/>
    </row>
    <row r="74">
      <c r="A74" s="1" t="s">
        <v>78</v>
      </c>
      <c r="B74" s="15" t="s">
        <v>86</v>
      </c>
      <c r="C74" s="12">
        <v>37.0</v>
      </c>
      <c r="D74" s="13">
        <v>54.0</v>
      </c>
      <c r="E74" s="5">
        <v>16.0</v>
      </c>
      <c r="F74" s="6">
        <v>22.0</v>
      </c>
      <c r="G74" s="8">
        <f t="shared" si="1"/>
        <v>0.6271186441</v>
      </c>
      <c r="H74" s="84">
        <f t="shared" si="2"/>
        <v>0.6195354086</v>
      </c>
      <c r="I74" s="8">
        <f t="shared" si="3"/>
        <v>0.4108527132</v>
      </c>
      <c r="J74" s="83">
        <f t="shared" si="4"/>
        <v>0.7054263566</v>
      </c>
      <c r="K74" s="2">
        <f t="shared" si="5"/>
        <v>-0.05787711243</v>
      </c>
      <c r="L74" s="2">
        <f t="shared" si="6"/>
        <v>-0.2559794891</v>
      </c>
      <c r="M74" s="2">
        <f t="shared" si="7"/>
        <v>0.2488819226</v>
      </c>
      <c r="N74" s="2">
        <f t="shared" si="8"/>
        <v>1.152750362</v>
      </c>
      <c r="O74" s="2">
        <f t="shared" si="9"/>
        <v>0.1181345249</v>
      </c>
      <c r="P74" s="2">
        <f t="shared" si="10"/>
        <v>-0.3688626596</v>
      </c>
      <c r="Q74" s="2">
        <f t="shared" si="11"/>
        <v>-0.261097559</v>
      </c>
      <c r="R74" s="2">
        <f t="shared" si="12"/>
        <v>0.0435854195</v>
      </c>
      <c r="S74" s="1">
        <f t="shared" si="13"/>
        <v>37</v>
      </c>
      <c r="T74" s="1">
        <f t="shared" si="14"/>
        <v>37</v>
      </c>
      <c r="U74" s="2"/>
      <c r="V74" s="2"/>
      <c r="W74" s="2"/>
    </row>
    <row r="75">
      <c r="A75" s="1" t="s">
        <v>78</v>
      </c>
      <c r="B75" s="15" t="s">
        <v>87</v>
      </c>
      <c r="C75" s="12">
        <v>32.0</v>
      </c>
      <c r="D75" s="13">
        <v>44.0</v>
      </c>
      <c r="E75" s="5">
        <v>13.0</v>
      </c>
      <c r="F75" s="6">
        <v>39.0</v>
      </c>
      <c r="G75" s="8">
        <f t="shared" si="1"/>
        <v>0.4507042254</v>
      </c>
      <c r="H75" s="84">
        <f t="shared" si="2"/>
        <v>0.4464574966</v>
      </c>
      <c r="I75" s="8">
        <f t="shared" si="3"/>
        <v>0.3515625</v>
      </c>
      <c r="J75" s="83">
        <f t="shared" si="4"/>
        <v>0.59375</v>
      </c>
      <c r="K75" s="2">
        <f t="shared" si="5"/>
        <v>-0.05787711243</v>
      </c>
      <c r="L75" s="2">
        <f t="shared" si="6"/>
        <v>-0.2154552637</v>
      </c>
      <c r="M75" s="2">
        <f t="shared" si="7"/>
        <v>0.1763182368</v>
      </c>
      <c r="N75" s="2">
        <f t="shared" si="8"/>
        <v>0.8302398838</v>
      </c>
      <c r="O75" s="2">
        <f t="shared" si="9"/>
        <v>0.07044215939</v>
      </c>
      <c r="P75" s="2">
        <f t="shared" si="10"/>
        <v>-0.2236067757</v>
      </c>
      <c r="Q75" s="2">
        <f t="shared" si="11"/>
        <v>-0.1609116625</v>
      </c>
      <c r="R75" s="2">
        <f t="shared" si="12"/>
        <v>0.02730803085</v>
      </c>
      <c r="S75" s="1">
        <f t="shared" si="13"/>
        <v>32</v>
      </c>
      <c r="T75" s="1">
        <f t="shared" si="14"/>
        <v>32</v>
      </c>
      <c r="U75" s="2"/>
      <c r="V75" s="2"/>
      <c r="W75" s="2"/>
    </row>
    <row r="76">
      <c r="A76" s="1" t="s">
        <v>78</v>
      </c>
      <c r="B76" s="15" t="s">
        <v>88</v>
      </c>
      <c r="C76" s="12">
        <v>59.0</v>
      </c>
      <c r="D76" s="13">
        <v>186.0</v>
      </c>
      <c r="E76" s="5">
        <v>28.0</v>
      </c>
      <c r="F76" s="6">
        <v>89.0</v>
      </c>
      <c r="G76" s="8">
        <f t="shared" si="1"/>
        <v>0.3986486486</v>
      </c>
      <c r="H76" s="84">
        <f t="shared" si="2"/>
        <v>0.4012898736</v>
      </c>
      <c r="I76" s="8">
        <f t="shared" si="3"/>
        <v>0.2403314917</v>
      </c>
      <c r="J76" s="83">
        <f t="shared" si="4"/>
        <v>0.6767955801</v>
      </c>
      <c r="K76" s="2">
        <f t="shared" si="5"/>
        <v>-0.05787711243</v>
      </c>
      <c r="L76" s="2">
        <f t="shared" si="6"/>
        <v>-0.2455901813</v>
      </c>
      <c r="M76" s="2">
        <f t="shared" si="7"/>
        <v>0.2290894116</v>
      </c>
      <c r="N76" s="2">
        <f t="shared" si="8"/>
        <v>0.6469424096</v>
      </c>
      <c r="O76" s="2">
        <f t="shared" si="9"/>
        <v>0.1043264271</v>
      </c>
      <c r="P76" s="2">
        <f t="shared" si="10"/>
        <v>-0.198609894</v>
      </c>
      <c r="Q76" s="2">
        <f t="shared" si="11"/>
        <v>-0.08571516964</v>
      </c>
      <c r="R76" s="2">
        <f t="shared" si="12"/>
        <v>0.00872398276</v>
      </c>
      <c r="S76" s="1">
        <f t="shared" si="13"/>
        <v>59</v>
      </c>
      <c r="T76" s="1">
        <f t="shared" si="14"/>
        <v>59</v>
      </c>
      <c r="U76" s="2"/>
      <c r="V76" s="2"/>
      <c r="W76" s="2"/>
    </row>
    <row r="77">
      <c r="A77" s="1" t="s">
        <v>78</v>
      </c>
      <c r="B77" s="15" t="s">
        <v>89</v>
      </c>
      <c r="C77" s="12">
        <v>27.0</v>
      </c>
      <c r="D77" s="13">
        <v>30.0</v>
      </c>
      <c r="E77" s="5">
        <v>10.0</v>
      </c>
      <c r="F77" s="6">
        <v>20.0</v>
      </c>
      <c r="G77" s="8">
        <f t="shared" si="1"/>
        <v>0.5744680851</v>
      </c>
      <c r="H77" s="84">
        <f t="shared" si="2"/>
        <v>0.5810993244</v>
      </c>
      <c r="I77" s="8">
        <f t="shared" si="3"/>
        <v>0.4252873563</v>
      </c>
      <c r="J77" s="83">
        <f t="shared" si="4"/>
        <v>0.6551724138</v>
      </c>
      <c r="K77" s="2">
        <f t="shared" si="5"/>
        <v>-0.05787711243</v>
      </c>
      <c r="L77" s="2">
        <f t="shared" si="6"/>
        <v>-0.2377437392</v>
      </c>
      <c r="M77" s="2">
        <f t="shared" si="7"/>
        <v>0.2146847497</v>
      </c>
      <c r="N77" s="2">
        <f t="shared" si="8"/>
        <v>1.108244285</v>
      </c>
      <c r="O77" s="2">
        <f t="shared" si="9"/>
        <v>0.09464302263</v>
      </c>
      <c r="P77" s="2">
        <f t="shared" si="10"/>
        <v>-0.3293584783</v>
      </c>
      <c r="Q77" s="2">
        <f t="shared" si="11"/>
        <v>-0.2598360209</v>
      </c>
      <c r="R77" s="2">
        <f t="shared" si="12"/>
        <v>0.04834261809</v>
      </c>
      <c r="S77" s="1">
        <f t="shared" si="13"/>
        <v>27</v>
      </c>
      <c r="T77" s="1">
        <f t="shared" si="14"/>
        <v>27</v>
      </c>
      <c r="U77" s="2"/>
      <c r="V77" s="2"/>
      <c r="W77" s="2"/>
    </row>
    <row r="78">
      <c r="A78" s="1" t="s">
        <v>78</v>
      </c>
      <c r="B78" s="15" t="s">
        <v>90</v>
      </c>
      <c r="C78" s="12">
        <v>37.0</v>
      </c>
      <c r="D78" s="13">
        <v>48.0</v>
      </c>
      <c r="E78" s="5">
        <v>31.0</v>
      </c>
      <c r="F78" s="6">
        <v>38.0</v>
      </c>
      <c r="G78" s="8">
        <f t="shared" si="1"/>
        <v>0.4933333333</v>
      </c>
      <c r="H78" s="84">
        <f t="shared" si="2"/>
        <v>0.4955895935</v>
      </c>
      <c r="I78" s="8">
        <f t="shared" si="3"/>
        <v>0.4415584416</v>
      </c>
      <c r="J78" s="83">
        <f t="shared" si="4"/>
        <v>0.5519480519</v>
      </c>
      <c r="K78" s="2">
        <f t="shared" si="5"/>
        <v>-0.05787711243</v>
      </c>
      <c r="L78" s="2">
        <f t="shared" si="6"/>
        <v>-0.2002865062</v>
      </c>
      <c r="M78" s="2">
        <f t="shared" si="7"/>
        <v>0.152365415</v>
      </c>
      <c r="N78" s="2">
        <f t="shared" si="8"/>
        <v>0.9693571602</v>
      </c>
      <c r="O78" s="2">
        <f t="shared" si="9"/>
        <v>0.05658696578</v>
      </c>
      <c r="P78" s="2">
        <f t="shared" si="10"/>
        <v>-0.242694409</v>
      </c>
      <c r="Q78" s="2">
        <f t="shared" si="11"/>
        <v>-0.2359681565</v>
      </c>
      <c r="R78" s="2">
        <f t="shared" si="12"/>
        <v>0.05410623669</v>
      </c>
      <c r="S78" s="1">
        <f t="shared" si="13"/>
        <v>37</v>
      </c>
      <c r="T78" s="1">
        <f t="shared" si="14"/>
        <v>37</v>
      </c>
      <c r="U78" s="2"/>
      <c r="V78" s="2"/>
      <c r="W78" s="2"/>
    </row>
    <row r="79">
      <c r="A79" s="1" t="s">
        <v>78</v>
      </c>
      <c r="B79" s="15" t="s">
        <v>91</v>
      </c>
      <c r="C79" s="12">
        <v>47.0</v>
      </c>
      <c r="D79" s="13">
        <v>194.0</v>
      </c>
      <c r="E79" s="5">
        <v>22.0</v>
      </c>
      <c r="F79" s="6">
        <v>101.0</v>
      </c>
      <c r="G79" s="8">
        <f t="shared" si="1"/>
        <v>0.3175675676</v>
      </c>
      <c r="H79" s="84">
        <f t="shared" si="2"/>
        <v>0.320162716</v>
      </c>
      <c r="I79" s="8">
        <f t="shared" si="3"/>
        <v>0.1895604396</v>
      </c>
      <c r="J79" s="83">
        <f t="shared" si="4"/>
        <v>0.6620879121</v>
      </c>
      <c r="K79" s="2">
        <f t="shared" si="5"/>
        <v>-0.05787711243</v>
      </c>
      <c r="L79" s="2">
        <f t="shared" si="6"/>
        <v>-0.2402531801</v>
      </c>
      <c r="M79" s="2">
        <f t="shared" si="7"/>
        <v>0.219240764</v>
      </c>
      <c r="N79" s="2">
        <f t="shared" si="8"/>
        <v>0.4991841553</v>
      </c>
      <c r="O79" s="2">
        <f t="shared" si="9"/>
        <v>0.09767170513</v>
      </c>
      <c r="P79" s="2">
        <f t="shared" si="10"/>
        <v>-0.1499181433</v>
      </c>
      <c r="Q79" s="2">
        <f t="shared" si="11"/>
        <v>-0.05216628192</v>
      </c>
      <c r="R79" s="2">
        <f t="shared" si="12"/>
        <v>0.004280809223</v>
      </c>
      <c r="S79" s="1">
        <f t="shared" si="13"/>
        <v>47</v>
      </c>
      <c r="T79" s="1">
        <f t="shared" si="14"/>
        <v>47</v>
      </c>
      <c r="U79" s="2"/>
      <c r="V79" s="2"/>
      <c r="W79" s="2"/>
    </row>
    <row r="80">
      <c r="A80" s="1" t="s">
        <v>78</v>
      </c>
      <c r="B80" s="15" t="s">
        <v>92</v>
      </c>
      <c r="C80" s="12">
        <v>65.0</v>
      </c>
      <c r="D80" s="13">
        <v>167.0</v>
      </c>
      <c r="E80" s="5">
        <v>28.0</v>
      </c>
      <c r="F80" s="6">
        <v>81.0</v>
      </c>
      <c r="G80" s="8">
        <f t="shared" si="1"/>
        <v>0.4452054795</v>
      </c>
      <c r="H80" s="84">
        <f t="shared" si="2"/>
        <v>0.4447621007</v>
      </c>
      <c r="I80" s="8">
        <f t="shared" si="3"/>
        <v>0.2727272727</v>
      </c>
      <c r="J80" s="83">
        <f t="shared" si="4"/>
        <v>0.6803519062</v>
      </c>
      <c r="K80" s="2">
        <f t="shared" si="5"/>
        <v>-0.05787711243</v>
      </c>
      <c r="L80" s="2">
        <f t="shared" si="6"/>
        <v>-0.2468806725</v>
      </c>
      <c r="M80" s="2">
        <f t="shared" si="7"/>
        <v>0.2315033079</v>
      </c>
      <c r="N80" s="2">
        <f t="shared" si="8"/>
        <v>0.7380055049</v>
      </c>
      <c r="O80" s="2">
        <f t="shared" si="9"/>
        <v>0.1059796816</v>
      </c>
      <c r="P80" s="2">
        <f t="shared" si="10"/>
        <v>-0.2277565897</v>
      </c>
      <c r="Q80" s="2">
        <f t="shared" si="11"/>
        <v>-0.1109607941</v>
      </c>
      <c r="R80" s="2">
        <f t="shared" si="12"/>
        <v>0.01274877514</v>
      </c>
      <c r="S80" s="1">
        <f t="shared" si="13"/>
        <v>65</v>
      </c>
      <c r="T80" s="1">
        <f t="shared" si="14"/>
        <v>65</v>
      </c>
      <c r="U80" s="2"/>
      <c r="V80" s="2"/>
      <c r="W80" s="2"/>
    </row>
    <row r="81">
      <c r="A81" s="1" t="s">
        <v>78</v>
      </c>
      <c r="B81" s="15" t="s">
        <v>93</v>
      </c>
      <c r="C81" s="12">
        <v>57.0</v>
      </c>
      <c r="D81" s="13">
        <v>72.0</v>
      </c>
      <c r="E81" s="5">
        <v>12.0</v>
      </c>
      <c r="F81" s="6">
        <v>28.0</v>
      </c>
      <c r="G81" s="8">
        <f t="shared" si="1"/>
        <v>0.6705882353</v>
      </c>
      <c r="H81" s="84">
        <f t="shared" si="2"/>
        <v>0.6803446296</v>
      </c>
      <c r="I81" s="8">
        <f t="shared" si="3"/>
        <v>0.4082840237</v>
      </c>
      <c r="J81" s="83">
        <f t="shared" si="4"/>
        <v>0.7633136095</v>
      </c>
      <c r="K81" s="2">
        <f t="shared" si="5"/>
        <v>-0.05787711243</v>
      </c>
      <c r="L81" s="2">
        <f t="shared" si="6"/>
        <v>-0.2769851537</v>
      </c>
      <c r="M81" s="2">
        <f t="shared" si="7"/>
        <v>0.2914043298</v>
      </c>
      <c r="N81" s="2">
        <f t="shared" si="8"/>
        <v>1.239546484</v>
      </c>
      <c r="O81" s="2">
        <f t="shared" si="9"/>
        <v>0.1496686392</v>
      </c>
      <c r="P81" s="2">
        <f t="shared" si="10"/>
        <v>-0.4291840439</v>
      </c>
      <c r="Q81" s="2">
        <f t="shared" si="11"/>
        <v>-0.2790015326</v>
      </c>
      <c r="R81" s="2">
        <f t="shared" si="12"/>
        <v>0.04277301961</v>
      </c>
      <c r="S81" s="1">
        <f t="shared" si="13"/>
        <v>57</v>
      </c>
      <c r="T81" s="1">
        <f t="shared" si="14"/>
        <v>57</v>
      </c>
      <c r="U81" s="2"/>
      <c r="V81" s="2"/>
      <c r="W81" s="2"/>
    </row>
    <row r="82">
      <c r="A82" s="1" t="s">
        <v>78</v>
      </c>
      <c r="B82" s="15" t="s">
        <v>94</v>
      </c>
      <c r="C82" s="12">
        <v>54.0</v>
      </c>
      <c r="D82" s="13">
        <v>99.0</v>
      </c>
      <c r="E82" s="5">
        <v>18.0</v>
      </c>
      <c r="F82" s="6">
        <v>33.0</v>
      </c>
      <c r="G82" s="8">
        <f t="shared" si="1"/>
        <v>0.6206896552</v>
      </c>
      <c r="H82" s="84">
        <f t="shared" si="2"/>
        <v>0.6107037397</v>
      </c>
      <c r="I82" s="8">
        <f t="shared" si="3"/>
        <v>0.3529411765</v>
      </c>
      <c r="J82" s="83">
        <f t="shared" si="4"/>
        <v>0.75</v>
      </c>
      <c r="K82" s="2">
        <f t="shared" si="5"/>
        <v>-0.05787711243</v>
      </c>
      <c r="L82" s="2">
        <f t="shared" si="6"/>
        <v>-0.2721540173</v>
      </c>
      <c r="M82" s="2">
        <f t="shared" si="7"/>
        <v>0.2813277131</v>
      </c>
      <c r="N82" s="2">
        <f t="shared" si="8"/>
        <v>1.052836707</v>
      </c>
      <c r="O82" s="2">
        <f t="shared" si="9"/>
        <v>0.1419729423</v>
      </c>
      <c r="P82" s="2">
        <f t="shared" si="10"/>
        <v>-0.3581789226</v>
      </c>
      <c r="Q82" s="2">
        <f t="shared" si="11"/>
        <v>-0.2048541339</v>
      </c>
      <c r="R82" s="2">
        <f t="shared" si="12"/>
        <v>0.02763056334</v>
      </c>
      <c r="S82" s="1">
        <f t="shared" si="13"/>
        <v>54</v>
      </c>
      <c r="T82" s="1">
        <f t="shared" si="14"/>
        <v>54</v>
      </c>
      <c r="U82" s="2"/>
      <c r="V82" s="2"/>
      <c r="W82" s="2"/>
    </row>
    <row r="83">
      <c r="A83" s="1" t="s">
        <v>78</v>
      </c>
      <c r="B83" s="15" t="s">
        <v>95</v>
      </c>
      <c r="C83" s="12">
        <v>50.0</v>
      </c>
      <c r="D83" s="13">
        <v>105.0</v>
      </c>
      <c r="E83" s="5">
        <v>14.0</v>
      </c>
      <c r="F83" s="6">
        <v>57.0</v>
      </c>
      <c r="G83" s="8">
        <f t="shared" si="1"/>
        <v>0.4672897196</v>
      </c>
      <c r="H83" s="84">
        <f t="shared" si="2"/>
        <v>0.4629096732</v>
      </c>
      <c r="I83" s="8">
        <f t="shared" si="3"/>
        <v>0.2831858407</v>
      </c>
      <c r="J83" s="83">
        <f t="shared" si="4"/>
        <v>0.685840708</v>
      </c>
      <c r="K83" s="2">
        <f t="shared" si="5"/>
        <v>-0.05787711243</v>
      </c>
      <c r="L83" s="2">
        <f t="shared" si="6"/>
        <v>-0.2488724052</v>
      </c>
      <c r="M83" s="2">
        <f t="shared" si="7"/>
        <v>0.2352537241</v>
      </c>
      <c r="N83" s="2">
        <f t="shared" si="8"/>
        <v>0.7724888502</v>
      </c>
      <c r="O83" s="2">
        <f t="shared" si="9"/>
        <v>0.1085654333</v>
      </c>
      <c r="P83" s="2">
        <f t="shared" si="10"/>
        <v>-0.2403218303</v>
      </c>
      <c r="Q83" s="2">
        <f t="shared" si="11"/>
        <v>-0.1205993979</v>
      </c>
      <c r="R83" s="2">
        <f t="shared" si="12"/>
        <v>0.01427241144</v>
      </c>
      <c r="S83" s="1">
        <f t="shared" si="13"/>
        <v>50</v>
      </c>
      <c r="T83" s="1">
        <f t="shared" si="14"/>
        <v>50</v>
      </c>
      <c r="U83" s="2"/>
      <c r="V83" s="2"/>
      <c r="W83" s="2"/>
    </row>
    <row r="84">
      <c r="A84" s="1" t="s">
        <v>78</v>
      </c>
      <c r="B84" s="15" t="s">
        <v>96</v>
      </c>
      <c r="C84" s="12">
        <v>73.0</v>
      </c>
      <c r="D84" s="13">
        <v>132.0</v>
      </c>
      <c r="E84" s="5">
        <v>19.0</v>
      </c>
      <c r="F84" s="6">
        <v>56.0</v>
      </c>
      <c r="G84" s="8">
        <f t="shared" si="1"/>
        <v>0.5658914729</v>
      </c>
      <c r="H84" s="84">
        <f t="shared" si="2"/>
        <v>0.564635926</v>
      </c>
      <c r="I84" s="8">
        <f t="shared" si="3"/>
        <v>0.3285714286</v>
      </c>
      <c r="J84" s="83">
        <f t="shared" si="4"/>
        <v>0.7321428571</v>
      </c>
      <c r="K84" s="2">
        <f t="shared" si="5"/>
        <v>-0.05787711243</v>
      </c>
      <c r="L84" s="2">
        <f t="shared" si="6"/>
        <v>-0.2656741597</v>
      </c>
      <c r="M84" s="2">
        <f t="shared" si="7"/>
        <v>0.2680906382</v>
      </c>
      <c r="N84" s="2">
        <f t="shared" si="8"/>
        <v>0.9568041527</v>
      </c>
      <c r="O84" s="2">
        <f t="shared" si="9"/>
        <v>0.1320715522</v>
      </c>
      <c r="P84" s="2">
        <f t="shared" si="10"/>
        <v>-0.3177580966</v>
      </c>
      <c r="Q84" s="2">
        <f t="shared" si="11"/>
        <v>-0.1733142343</v>
      </c>
      <c r="R84" s="2">
        <f t="shared" si="12"/>
        <v>0.02229318605</v>
      </c>
      <c r="S84" s="1">
        <f t="shared" si="13"/>
        <v>73</v>
      </c>
      <c r="T84" s="1">
        <f t="shared" si="14"/>
        <v>73</v>
      </c>
      <c r="U84" s="2"/>
      <c r="V84" s="2"/>
      <c r="W84" s="2"/>
    </row>
    <row r="85">
      <c r="A85" s="1" t="s">
        <v>78</v>
      </c>
      <c r="B85" s="15" t="s">
        <v>97</v>
      </c>
      <c r="C85" s="12">
        <v>19.0</v>
      </c>
      <c r="D85" s="13">
        <v>52.0</v>
      </c>
      <c r="E85" s="5">
        <v>6.0</v>
      </c>
      <c r="F85" s="6">
        <v>27.0</v>
      </c>
      <c r="G85" s="8">
        <f t="shared" si="1"/>
        <v>0.4130434783</v>
      </c>
      <c r="H85" s="84">
        <f t="shared" si="2"/>
        <v>0.4073912264</v>
      </c>
      <c r="I85" s="8">
        <f t="shared" si="3"/>
        <v>0.2403846154</v>
      </c>
      <c r="J85" s="83">
        <f t="shared" si="4"/>
        <v>0.6826923077</v>
      </c>
      <c r="K85" s="2">
        <f t="shared" si="5"/>
        <v>-0.05787711243</v>
      </c>
      <c r="L85" s="2">
        <f t="shared" si="6"/>
        <v>-0.2477299388</v>
      </c>
      <c r="M85" s="2">
        <f t="shared" si="7"/>
        <v>0.233098784</v>
      </c>
      <c r="N85" s="2">
        <f t="shared" si="8"/>
        <v>0.6527232832</v>
      </c>
      <c r="O85" s="2">
        <f t="shared" si="9"/>
        <v>0.1070771544</v>
      </c>
      <c r="P85" s="2">
        <f t="shared" si="10"/>
        <v>-0.2021305037</v>
      </c>
      <c r="Q85" s="2">
        <f t="shared" si="11"/>
        <v>-0.08650020947</v>
      </c>
      <c r="R85" s="2">
        <f t="shared" si="12"/>
        <v>0.008729769174</v>
      </c>
      <c r="S85" s="1">
        <f t="shared" si="13"/>
        <v>19</v>
      </c>
      <c r="T85" s="1">
        <f t="shared" si="14"/>
        <v>19</v>
      </c>
      <c r="U85" s="2"/>
      <c r="V85" s="2"/>
      <c r="W85" s="2"/>
    </row>
    <row r="86">
      <c r="A86" s="1" t="s">
        <v>78</v>
      </c>
      <c r="B86" s="15" t="s">
        <v>98</v>
      </c>
      <c r="C86" s="12">
        <v>35.0</v>
      </c>
      <c r="D86" s="13">
        <v>59.0</v>
      </c>
      <c r="E86" s="5">
        <v>13.0</v>
      </c>
      <c r="F86" s="6">
        <v>33.0</v>
      </c>
      <c r="G86" s="8">
        <f t="shared" si="1"/>
        <v>0.5147058824</v>
      </c>
      <c r="H86" s="84">
        <f t="shared" si="2"/>
        <v>0.5148294249</v>
      </c>
      <c r="I86" s="8">
        <f t="shared" si="3"/>
        <v>0.3428571429</v>
      </c>
      <c r="J86" s="83">
        <f t="shared" si="4"/>
        <v>0.6714285714</v>
      </c>
      <c r="K86" s="2">
        <f t="shared" si="5"/>
        <v>-0.05787711243</v>
      </c>
      <c r="L86" s="2">
        <f t="shared" si="6"/>
        <v>-0.243642644</v>
      </c>
      <c r="M86" s="2">
        <f t="shared" si="7"/>
        <v>0.2254704465</v>
      </c>
      <c r="N86" s="2">
        <f t="shared" si="8"/>
        <v>0.9156098275</v>
      </c>
      <c r="O86" s="2">
        <f t="shared" si="9"/>
        <v>0.1018641221</v>
      </c>
      <c r="P86" s="2">
        <f t="shared" si="10"/>
        <v>-0.2788611458</v>
      </c>
      <c r="Q86" s="2">
        <f t="shared" si="11"/>
        <v>-0.1730633206</v>
      </c>
      <c r="R86" s="2">
        <f t="shared" si="12"/>
        <v>0.02532925158</v>
      </c>
      <c r="S86" s="1">
        <f t="shared" si="13"/>
        <v>35</v>
      </c>
      <c r="T86" s="1">
        <f t="shared" si="14"/>
        <v>35</v>
      </c>
      <c r="U86" s="2"/>
      <c r="V86" s="2"/>
      <c r="W86" s="2"/>
    </row>
    <row r="87">
      <c r="A87" s="1" t="s">
        <v>78</v>
      </c>
      <c r="B87" s="15" t="s">
        <v>99</v>
      </c>
      <c r="C87" s="12">
        <v>52.0</v>
      </c>
      <c r="D87" s="13">
        <v>99.0</v>
      </c>
      <c r="E87" s="5">
        <v>16.0</v>
      </c>
      <c r="F87" s="6">
        <v>35.0</v>
      </c>
      <c r="G87" s="8">
        <f t="shared" si="1"/>
        <v>0.5977011494</v>
      </c>
      <c r="H87" s="84">
        <f t="shared" si="2"/>
        <v>0.5906401029</v>
      </c>
      <c r="I87" s="8">
        <f t="shared" si="3"/>
        <v>0.3366336634</v>
      </c>
      <c r="J87" s="83">
        <f t="shared" si="4"/>
        <v>0.7475247525</v>
      </c>
      <c r="K87" s="2">
        <f t="shared" si="5"/>
        <v>-0.05787711243</v>
      </c>
      <c r="L87" s="2">
        <f t="shared" si="6"/>
        <v>-0.2712558192</v>
      </c>
      <c r="M87" s="2">
        <f t="shared" si="7"/>
        <v>0.2794738288</v>
      </c>
      <c r="N87" s="2">
        <f t="shared" si="8"/>
        <v>1.000876626</v>
      </c>
      <c r="O87" s="2">
        <f t="shared" si="9"/>
        <v>0.1405719037</v>
      </c>
      <c r="P87" s="2">
        <f t="shared" si="10"/>
        <v>-0.339378143</v>
      </c>
      <c r="Q87" s="2">
        <f t="shared" si="11"/>
        <v>-0.1857460022</v>
      </c>
      <c r="R87" s="2">
        <f t="shared" si="12"/>
        <v>0.02397482149</v>
      </c>
      <c r="S87" s="1">
        <f t="shared" si="13"/>
        <v>52</v>
      </c>
      <c r="T87" s="1">
        <f t="shared" si="14"/>
        <v>52</v>
      </c>
      <c r="U87" s="2"/>
      <c r="V87" s="2"/>
      <c r="W87" s="2"/>
    </row>
    <row r="88">
      <c r="A88" s="1" t="s">
        <v>78</v>
      </c>
      <c r="B88" s="15" t="s">
        <v>100</v>
      </c>
      <c r="C88" s="12">
        <v>42.0</v>
      </c>
      <c r="D88" s="13">
        <v>113.0</v>
      </c>
      <c r="E88" s="5">
        <v>21.0</v>
      </c>
      <c r="F88" s="6">
        <v>58.0</v>
      </c>
      <c r="G88" s="8">
        <f t="shared" si="1"/>
        <v>0.42</v>
      </c>
      <c r="H88" s="84">
        <f t="shared" si="2"/>
        <v>0.4221833766</v>
      </c>
      <c r="I88" s="8">
        <f t="shared" si="3"/>
        <v>0.2692307692</v>
      </c>
      <c r="J88" s="83">
        <f t="shared" si="4"/>
        <v>0.6623931624</v>
      </c>
      <c r="K88" s="2">
        <f t="shared" si="5"/>
        <v>-0.05787711243</v>
      </c>
      <c r="L88" s="2">
        <f t="shared" si="6"/>
        <v>-0.2403639469</v>
      </c>
      <c r="M88" s="2">
        <f t="shared" si="7"/>
        <v>0.219442969</v>
      </c>
      <c r="N88" s="2">
        <f t="shared" si="8"/>
        <v>0.7093130639</v>
      </c>
      <c r="O88" s="2">
        <f t="shared" si="9"/>
        <v>0.09780685969</v>
      </c>
      <c r="P88" s="2">
        <f t="shared" si="10"/>
        <v>-0.2131236</v>
      </c>
      <c r="Q88" s="2">
        <f t="shared" si="11"/>
        <v>-0.1052795538</v>
      </c>
      <c r="R88" s="2">
        <f t="shared" si="12"/>
        <v>0.01226469715</v>
      </c>
      <c r="S88" s="1">
        <f t="shared" si="13"/>
        <v>42</v>
      </c>
      <c r="T88" s="1">
        <f t="shared" si="14"/>
        <v>42</v>
      </c>
      <c r="U88" s="2"/>
      <c r="V88" s="2"/>
      <c r="W88" s="2"/>
    </row>
    <row r="89">
      <c r="A89" s="1" t="s">
        <v>78</v>
      </c>
      <c r="B89" s="15" t="s">
        <v>101</v>
      </c>
      <c r="C89" s="12">
        <v>14.0</v>
      </c>
      <c r="D89" s="13">
        <v>25.0</v>
      </c>
      <c r="E89" s="5">
        <v>12.0</v>
      </c>
      <c r="F89" s="6">
        <v>20.0</v>
      </c>
      <c r="G89" s="8">
        <f t="shared" si="1"/>
        <v>0.4117647059</v>
      </c>
      <c r="H89" s="84">
        <f t="shared" si="2"/>
        <v>0.4195340803</v>
      </c>
      <c r="I89" s="8">
        <f t="shared" si="3"/>
        <v>0.3661971831</v>
      </c>
      <c r="J89" s="83">
        <f t="shared" si="4"/>
        <v>0.5492957746</v>
      </c>
      <c r="K89" s="2">
        <f t="shared" si="5"/>
        <v>-0.05787711243</v>
      </c>
      <c r="L89" s="2">
        <f t="shared" si="6"/>
        <v>-0.199324069</v>
      </c>
      <c r="M89" s="2">
        <f t="shared" si="7"/>
        <v>0.1509046094</v>
      </c>
      <c r="N89" s="2">
        <f t="shared" si="8"/>
        <v>0.8000528625</v>
      </c>
      <c r="O89" s="2">
        <f t="shared" si="9"/>
        <v>0.05577512699</v>
      </c>
      <c r="P89" s="2">
        <f t="shared" si="10"/>
        <v>-0.1993437785</v>
      </c>
      <c r="Q89" s="2">
        <f t="shared" si="11"/>
        <v>-0.1615158204</v>
      </c>
      <c r="R89" s="2">
        <f t="shared" si="12"/>
        <v>0.03086226174</v>
      </c>
      <c r="S89" s="1">
        <f t="shared" si="13"/>
        <v>14</v>
      </c>
      <c r="T89" s="1">
        <f t="shared" si="14"/>
        <v>14</v>
      </c>
      <c r="U89" s="2"/>
      <c r="V89" s="2"/>
      <c r="W89" s="2"/>
    </row>
    <row r="90">
      <c r="A90" s="1" t="s">
        <v>78</v>
      </c>
      <c r="B90" s="15" t="s">
        <v>102</v>
      </c>
      <c r="C90" s="12">
        <v>53.0</v>
      </c>
      <c r="D90" s="13">
        <v>198.0</v>
      </c>
      <c r="E90" s="5">
        <v>26.0</v>
      </c>
      <c r="F90" s="6">
        <v>70.0</v>
      </c>
      <c r="G90" s="8">
        <f t="shared" si="1"/>
        <v>0.4308943089</v>
      </c>
      <c r="H90" s="84">
        <f t="shared" si="2"/>
        <v>0.4339850299</v>
      </c>
      <c r="I90" s="8">
        <f t="shared" si="3"/>
        <v>0.2276657061</v>
      </c>
      <c r="J90" s="83">
        <f t="shared" si="4"/>
        <v>0.7233429395</v>
      </c>
      <c r="K90" s="2">
        <f t="shared" si="5"/>
        <v>-0.05787711243</v>
      </c>
      <c r="L90" s="2">
        <f t="shared" si="6"/>
        <v>-0.2624809158</v>
      </c>
      <c r="M90" s="2">
        <f t="shared" si="7"/>
        <v>0.261684791</v>
      </c>
      <c r="N90" s="2">
        <f t="shared" si="8"/>
        <v>0.6549969671</v>
      </c>
      <c r="O90" s="2">
        <f t="shared" si="9"/>
        <v>0.1273663001</v>
      </c>
      <c r="P90" s="2">
        <f t="shared" si="10"/>
        <v>-0.2149123039</v>
      </c>
      <c r="Q90" s="2">
        <f t="shared" si="11"/>
        <v>-0.08220879655</v>
      </c>
      <c r="R90" s="2">
        <f t="shared" si="12"/>
        <v>0.007416100421</v>
      </c>
      <c r="S90" s="1">
        <f t="shared" si="13"/>
        <v>53</v>
      </c>
      <c r="T90" s="1">
        <f t="shared" si="14"/>
        <v>53</v>
      </c>
      <c r="U90" s="2"/>
      <c r="V90" s="2"/>
      <c r="W90" s="2"/>
    </row>
    <row r="91">
      <c r="A91" s="1" t="s">
        <v>78</v>
      </c>
      <c r="B91" s="15" t="s">
        <v>103</v>
      </c>
      <c r="C91" s="12">
        <v>26.0</v>
      </c>
      <c r="D91" s="13">
        <v>172.0</v>
      </c>
      <c r="E91" s="5">
        <v>16.0</v>
      </c>
      <c r="F91" s="6">
        <v>124.0</v>
      </c>
      <c r="G91" s="8">
        <f t="shared" si="1"/>
        <v>0.1733333333</v>
      </c>
      <c r="H91" s="84">
        <f t="shared" si="2"/>
        <v>0.162791329</v>
      </c>
      <c r="I91" s="8">
        <f t="shared" si="3"/>
        <v>0.124260355</v>
      </c>
      <c r="J91" s="83">
        <f t="shared" si="4"/>
        <v>0.5857988166</v>
      </c>
      <c r="K91" s="2">
        <f t="shared" si="5"/>
        <v>-0.05787711243</v>
      </c>
      <c r="L91" s="2">
        <f t="shared" si="6"/>
        <v>-0.2125700016</v>
      </c>
      <c r="M91" s="2">
        <f t="shared" si="7"/>
        <v>0.1716275366</v>
      </c>
      <c r="N91" s="2">
        <f t="shared" si="8"/>
        <v>0.2895199572</v>
      </c>
      <c r="O91" s="2">
        <f t="shared" si="9"/>
        <v>0.06764991617</v>
      </c>
      <c r="P91" s="2">
        <f t="shared" si="10"/>
        <v>-0.07693159561</v>
      </c>
      <c r="Q91" s="2">
        <f t="shared" si="11"/>
        <v>-0.01983318583</v>
      </c>
      <c r="R91" s="2">
        <f t="shared" si="12"/>
        <v>0.001205814558</v>
      </c>
      <c r="S91" s="1">
        <f t="shared" si="13"/>
        <v>26</v>
      </c>
      <c r="T91" s="1">
        <f t="shared" si="14"/>
        <v>25</v>
      </c>
      <c r="U91" s="2"/>
      <c r="V91" s="2"/>
      <c r="W91" s="2"/>
    </row>
    <row r="92">
      <c r="A92" s="1" t="s">
        <v>78</v>
      </c>
      <c r="B92" s="15" t="s">
        <v>104</v>
      </c>
      <c r="C92" s="12">
        <v>30.0</v>
      </c>
      <c r="D92" s="13">
        <v>193.0</v>
      </c>
      <c r="E92" s="5">
        <v>21.0</v>
      </c>
      <c r="F92" s="6">
        <v>102.0</v>
      </c>
      <c r="G92" s="8">
        <f t="shared" si="1"/>
        <v>0.2272727273</v>
      </c>
      <c r="H92" s="84">
        <f t="shared" si="2"/>
        <v>0.244792142</v>
      </c>
      <c r="I92" s="8">
        <f t="shared" si="3"/>
        <v>0.1473988439</v>
      </c>
      <c r="J92" s="83">
        <f t="shared" si="4"/>
        <v>0.6445086705</v>
      </c>
      <c r="K92" s="2">
        <f t="shared" si="5"/>
        <v>-0.05787711243</v>
      </c>
      <c r="L92" s="2">
        <f t="shared" si="6"/>
        <v>-0.2338741651</v>
      </c>
      <c r="M92" s="2">
        <f t="shared" si="7"/>
        <v>0.2077531023</v>
      </c>
      <c r="N92" s="2">
        <f t="shared" si="8"/>
        <v>0.3778507316</v>
      </c>
      <c r="O92" s="2">
        <f t="shared" si="9"/>
        <v>0.09009653432</v>
      </c>
      <c r="P92" s="2">
        <f t="shared" si="10"/>
        <v>-0.1104655288</v>
      </c>
      <c r="Q92" s="2">
        <f t="shared" si="11"/>
        <v>-0.03070405461</v>
      </c>
      <c r="R92" s="2">
        <f t="shared" si="12"/>
        <v>0.002012634831</v>
      </c>
      <c r="S92" s="1">
        <f t="shared" si="13"/>
        <v>30</v>
      </c>
      <c r="T92" s="1">
        <f t="shared" si="14"/>
        <v>32</v>
      </c>
      <c r="U92" s="2"/>
      <c r="V92" s="2"/>
      <c r="W92" s="2"/>
    </row>
    <row r="93">
      <c r="A93" s="1" t="s">
        <v>78</v>
      </c>
      <c r="B93" s="15" t="s">
        <v>105</v>
      </c>
      <c r="C93" s="12">
        <v>36.0</v>
      </c>
      <c r="D93" s="13">
        <v>151.0</v>
      </c>
      <c r="E93" s="5">
        <v>24.0</v>
      </c>
      <c r="F93" s="6">
        <v>110.0</v>
      </c>
      <c r="G93" s="8">
        <f t="shared" si="1"/>
        <v>0.2465753425</v>
      </c>
      <c r="H93" s="84">
        <f t="shared" si="2"/>
        <v>0.2451178147</v>
      </c>
      <c r="I93" s="8">
        <f t="shared" si="3"/>
        <v>0.1869158879</v>
      </c>
      <c r="J93" s="83">
        <f t="shared" si="4"/>
        <v>0.5825545171</v>
      </c>
      <c r="K93" s="2">
        <f t="shared" si="5"/>
        <v>-0.05787711243</v>
      </c>
      <c r="L93" s="2">
        <f t="shared" si="6"/>
        <v>-0.2113927361</v>
      </c>
      <c r="M93" s="2">
        <f t="shared" si="7"/>
        <v>0.1697317689</v>
      </c>
      <c r="N93" s="2">
        <f t="shared" si="8"/>
        <v>0.4330920562</v>
      </c>
      <c r="O93" s="2">
        <f t="shared" si="9"/>
        <v>0.06653214345</v>
      </c>
      <c r="P93" s="2">
        <f t="shared" si="10"/>
        <v>-0.1144443973</v>
      </c>
      <c r="Q93" s="2">
        <f t="shared" si="11"/>
        <v>-0.04462804076</v>
      </c>
      <c r="R93" s="2">
        <f t="shared" si="12"/>
        <v>0.004104132812</v>
      </c>
      <c r="S93" s="1">
        <f t="shared" si="13"/>
        <v>36</v>
      </c>
      <c r="T93" s="1">
        <f t="shared" si="14"/>
        <v>36</v>
      </c>
      <c r="U93" s="2"/>
      <c r="V93" s="2"/>
      <c r="W93" s="2"/>
    </row>
    <row r="94">
      <c r="A94" s="1" t="s">
        <v>78</v>
      </c>
      <c r="B94" s="15" t="s">
        <v>106</v>
      </c>
      <c r="C94" s="12">
        <v>57.0</v>
      </c>
      <c r="D94" s="13">
        <v>92.0</v>
      </c>
      <c r="E94" s="5">
        <v>28.0</v>
      </c>
      <c r="F94" s="6">
        <v>77.0</v>
      </c>
      <c r="G94" s="8">
        <f t="shared" si="1"/>
        <v>0.4253731343</v>
      </c>
      <c r="H94" s="84">
        <f t="shared" si="2"/>
        <v>0.421831825</v>
      </c>
      <c r="I94" s="8">
        <f t="shared" si="3"/>
        <v>0.3346456693</v>
      </c>
      <c r="J94" s="83">
        <f t="shared" si="4"/>
        <v>0.5866141732</v>
      </c>
      <c r="K94" s="2">
        <f t="shared" si="5"/>
        <v>-0.05787711243</v>
      </c>
      <c r="L94" s="2">
        <f t="shared" si="6"/>
        <v>-0.2128658718</v>
      </c>
      <c r="M94" s="2">
        <f t="shared" si="7"/>
        <v>0.172105636</v>
      </c>
      <c r="N94" s="2">
        <f t="shared" si="8"/>
        <v>0.7807916976</v>
      </c>
      <c r="O94" s="2">
        <f t="shared" si="9"/>
        <v>0.0679327895</v>
      </c>
      <c r="P94" s="2">
        <f t="shared" si="10"/>
        <v>-0.2077616964</v>
      </c>
      <c r="Q94" s="2">
        <f t="shared" si="11"/>
        <v>-0.1440461917</v>
      </c>
      <c r="R94" s="2">
        <f t="shared" si="12"/>
        <v>0.02355257415</v>
      </c>
      <c r="S94" s="1">
        <f t="shared" si="13"/>
        <v>57</v>
      </c>
      <c r="T94" s="1">
        <f t="shared" si="14"/>
        <v>57</v>
      </c>
      <c r="U94" s="2"/>
      <c r="V94" s="2"/>
      <c r="W94" s="2"/>
    </row>
    <row r="95">
      <c r="A95" s="1" t="s">
        <v>78</v>
      </c>
      <c r="B95" s="15" t="s">
        <v>107</v>
      </c>
      <c r="C95" s="12">
        <v>18.0</v>
      </c>
      <c r="D95" s="13">
        <v>30.0</v>
      </c>
      <c r="E95" s="5">
        <v>15.0</v>
      </c>
      <c r="F95" s="6">
        <v>21.0</v>
      </c>
      <c r="G95" s="8">
        <f t="shared" si="1"/>
        <v>0.4615384615</v>
      </c>
      <c r="H95" s="84">
        <f t="shared" si="2"/>
        <v>0.4670408497</v>
      </c>
      <c r="I95" s="8">
        <f t="shared" si="3"/>
        <v>0.3928571429</v>
      </c>
      <c r="J95" s="83">
        <f t="shared" si="4"/>
        <v>0.5714285714</v>
      </c>
      <c r="K95" s="2">
        <f t="shared" si="5"/>
        <v>-0.05787711243</v>
      </c>
      <c r="L95" s="2">
        <f t="shared" si="6"/>
        <v>-0.2073554417</v>
      </c>
      <c r="M95" s="2">
        <f t="shared" si="7"/>
        <v>0.1633104185</v>
      </c>
      <c r="N95" s="2">
        <f t="shared" si="8"/>
        <v>0.892881924</v>
      </c>
      <c r="O95" s="2">
        <f t="shared" si="9"/>
        <v>0.06279248157</v>
      </c>
      <c r="P95" s="2">
        <f t="shared" si="10"/>
        <v>-0.2314374984</v>
      </c>
      <c r="Q95" s="2">
        <f t="shared" si="11"/>
        <v>-0.1933793383</v>
      </c>
      <c r="R95" s="2">
        <f t="shared" si="12"/>
        <v>0.03810541659</v>
      </c>
      <c r="S95" s="1">
        <f t="shared" si="13"/>
        <v>18</v>
      </c>
      <c r="T95" s="1">
        <f t="shared" si="14"/>
        <v>18</v>
      </c>
      <c r="U95" s="2"/>
      <c r="V95" s="2"/>
      <c r="W95" s="2"/>
    </row>
    <row r="96">
      <c r="A96" s="1" t="s">
        <v>78</v>
      </c>
      <c r="B96" s="15" t="s">
        <v>108</v>
      </c>
      <c r="C96" s="12">
        <v>73.0</v>
      </c>
      <c r="D96" s="13">
        <v>126.0</v>
      </c>
      <c r="E96" s="5">
        <v>41.0</v>
      </c>
      <c r="F96" s="6">
        <v>73.0</v>
      </c>
      <c r="G96" s="8">
        <f t="shared" si="1"/>
        <v>0.5</v>
      </c>
      <c r="H96" s="84">
        <f t="shared" si="2"/>
        <v>0.5009007094</v>
      </c>
      <c r="I96" s="8">
        <f t="shared" si="3"/>
        <v>0.3642172524</v>
      </c>
      <c r="J96" s="83">
        <f t="shared" si="4"/>
        <v>0.6357827476</v>
      </c>
      <c r="K96" s="2">
        <f t="shared" si="5"/>
        <v>-0.05787711243</v>
      </c>
      <c r="L96" s="2">
        <f t="shared" si="6"/>
        <v>-0.2307077718</v>
      </c>
      <c r="M96" s="2">
        <f t="shared" si="7"/>
        <v>0.2021656967</v>
      </c>
      <c r="N96" s="2">
        <f t="shared" si="8"/>
        <v>0.9210149473</v>
      </c>
      <c r="O96" s="2">
        <f t="shared" si="9"/>
        <v>0.08648643773</v>
      </c>
      <c r="P96" s="2">
        <f t="shared" si="10"/>
        <v>-0.2656153451</v>
      </c>
      <c r="Q96" s="2">
        <f t="shared" si="11"/>
        <v>-0.1849305143</v>
      </c>
      <c r="R96" s="2">
        <f t="shared" si="12"/>
        <v>0.03036437133</v>
      </c>
      <c r="S96" s="1">
        <f t="shared" si="13"/>
        <v>73</v>
      </c>
      <c r="T96" s="1">
        <f t="shared" si="14"/>
        <v>73</v>
      </c>
      <c r="U96" s="2"/>
      <c r="V96" s="2"/>
      <c r="W96" s="2"/>
    </row>
    <row r="97">
      <c r="A97" s="1" t="s">
        <v>78</v>
      </c>
      <c r="B97" s="15" t="s">
        <v>109</v>
      </c>
      <c r="C97" s="12">
        <v>114.0</v>
      </c>
      <c r="D97" s="13">
        <v>101.0</v>
      </c>
      <c r="E97" s="5">
        <v>33.0</v>
      </c>
      <c r="F97" s="6">
        <v>20.0</v>
      </c>
      <c r="G97" s="8">
        <f t="shared" si="1"/>
        <v>0.8507462687</v>
      </c>
      <c r="H97" s="84">
        <f t="shared" si="2"/>
        <v>0.8344198635</v>
      </c>
      <c r="I97" s="8">
        <f t="shared" si="3"/>
        <v>0.5485074627</v>
      </c>
      <c r="J97" s="83">
        <f t="shared" si="4"/>
        <v>0.802238806</v>
      </c>
      <c r="K97" s="2">
        <f t="shared" si="5"/>
        <v>-0.05787711243</v>
      </c>
      <c r="L97" s="2">
        <f t="shared" si="6"/>
        <v>-0.2911100185</v>
      </c>
      <c r="M97" s="2">
        <f t="shared" si="7"/>
        <v>0.3218824667</v>
      </c>
      <c r="N97" s="2">
        <f t="shared" si="8"/>
        <v>1.75018369</v>
      </c>
      <c r="O97" s="2">
        <f t="shared" si="9"/>
        <v>0.1737531915</v>
      </c>
      <c r="P97" s="2">
        <f t="shared" si="10"/>
        <v>-0.6368908982</v>
      </c>
      <c r="Q97" s="2">
        <f t="shared" si="11"/>
        <v>-0.5292337821</v>
      </c>
      <c r="R97" s="2">
        <f t="shared" si="12"/>
        <v>0.103712326</v>
      </c>
      <c r="S97" s="1">
        <f t="shared" si="13"/>
        <v>114</v>
      </c>
      <c r="T97" s="1">
        <f t="shared" si="14"/>
        <v>112</v>
      </c>
      <c r="U97" s="2"/>
      <c r="V97" s="2"/>
      <c r="W97" s="2"/>
    </row>
    <row r="98">
      <c r="A98" s="1" t="s">
        <v>78</v>
      </c>
      <c r="B98" s="15" t="s">
        <v>110</v>
      </c>
      <c r="C98" s="12">
        <v>46.0</v>
      </c>
      <c r="D98" s="13">
        <v>48.0</v>
      </c>
      <c r="E98" s="5">
        <v>18.0</v>
      </c>
      <c r="F98" s="6">
        <v>40.0</v>
      </c>
      <c r="G98" s="8">
        <f t="shared" si="1"/>
        <v>0.5348837209</v>
      </c>
      <c r="H98" s="84">
        <f t="shared" si="2"/>
        <v>0.5402347417</v>
      </c>
      <c r="I98" s="8">
        <f t="shared" si="3"/>
        <v>0.4210526316</v>
      </c>
      <c r="J98" s="83">
        <f t="shared" si="4"/>
        <v>0.6184210526</v>
      </c>
      <c r="K98" s="2">
        <f t="shared" si="5"/>
        <v>-0.05787711243</v>
      </c>
      <c r="L98" s="2">
        <f t="shared" si="6"/>
        <v>-0.2244076984</v>
      </c>
      <c r="M98" s="2">
        <f t="shared" si="7"/>
        <v>0.1912751364</v>
      </c>
      <c r="N98" s="2">
        <f t="shared" si="8"/>
        <v>1.035662086</v>
      </c>
      <c r="O98" s="2">
        <f t="shared" si="9"/>
        <v>0.07959294785</v>
      </c>
      <c r="P98" s="2">
        <f t="shared" si="10"/>
        <v>-0.2905227105</v>
      </c>
      <c r="Q98" s="2">
        <f t="shared" si="11"/>
        <v>-0.2404007669</v>
      </c>
      <c r="R98" s="2">
        <f t="shared" si="12"/>
        <v>0.04691286005</v>
      </c>
      <c r="S98" s="1">
        <f t="shared" si="13"/>
        <v>46</v>
      </c>
      <c r="T98" s="1">
        <f t="shared" si="14"/>
        <v>46</v>
      </c>
      <c r="U98" s="2"/>
      <c r="V98" s="2"/>
      <c r="W98" s="2"/>
    </row>
    <row r="99">
      <c r="A99" s="1" t="s">
        <v>78</v>
      </c>
      <c r="B99" s="15" t="s">
        <v>111</v>
      </c>
      <c r="C99" s="12">
        <v>13.0</v>
      </c>
      <c r="D99" s="13">
        <v>20.0</v>
      </c>
      <c r="E99" s="5">
        <v>10.0</v>
      </c>
      <c r="F99" s="6">
        <v>26.0</v>
      </c>
      <c r="G99" s="8">
        <f t="shared" si="1"/>
        <v>0.3333333333</v>
      </c>
      <c r="H99" s="84">
        <f t="shared" si="2"/>
        <v>0.3230626792</v>
      </c>
      <c r="I99" s="8">
        <f t="shared" si="3"/>
        <v>0.3333333333</v>
      </c>
      <c r="J99" s="83">
        <f t="shared" si="4"/>
        <v>0.4782608696</v>
      </c>
      <c r="K99" s="2">
        <f t="shared" si="5"/>
        <v>-0.05787711243</v>
      </c>
      <c r="L99" s="2">
        <f t="shared" si="6"/>
        <v>-0.1735474893</v>
      </c>
      <c r="M99" s="2">
        <f t="shared" si="7"/>
        <v>0.1143983307</v>
      </c>
      <c r="N99" s="2">
        <f t="shared" si="8"/>
        <v>0.6340755692</v>
      </c>
      <c r="O99" s="2">
        <f t="shared" si="9"/>
        <v>0.03681428247</v>
      </c>
      <c r="P99" s="2">
        <f t="shared" si="10"/>
        <v>-0.1375572907</v>
      </c>
      <c r="Q99" s="2">
        <f t="shared" si="11"/>
        <v>-0.116520181</v>
      </c>
      <c r="R99" s="2">
        <f t="shared" si="12"/>
        <v>0.02327657024</v>
      </c>
      <c r="S99" s="1">
        <f t="shared" si="13"/>
        <v>13</v>
      </c>
      <c r="T99" s="1">
        <f t="shared" si="14"/>
        <v>13</v>
      </c>
      <c r="U99" s="2"/>
      <c r="V99" s="2"/>
      <c r="W99" s="2"/>
    </row>
    <row r="100">
      <c r="A100" s="1" t="s">
        <v>78</v>
      </c>
      <c r="B100" s="15" t="s">
        <v>112</v>
      </c>
      <c r="C100" s="12">
        <v>110.0</v>
      </c>
      <c r="D100" s="13">
        <v>96.0</v>
      </c>
      <c r="E100" s="5">
        <v>53.0</v>
      </c>
      <c r="F100" s="6">
        <v>66.0</v>
      </c>
      <c r="G100" s="8">
        <f t="shared" si="1"/>
        <v>0.625</v>
      </c>
      <c r="H100" s="84">
        <f t="shared" si="2"/>
        <v>0.6293056647</v>
      </c>
      <c r="I100" s="8">
        <f t="shared" si="3"/>
        <v>0.5015384615</v>
      </c>
      <c r="J100" s="83">
        <f t="shared" si="4"/>
        <v>0.6338461538</v>
      </c>
      <c r="K100" s="2">
        <f t="shared" si="5"/>
        <v>-0.05787711243</v>
      </c>
      <c r="L100" s="2">
        <f t="shared" si="6"/>
        <v>-0.2300050361</v>
      </c>
      <c r="M100" s="2">
        <f t="shared" si="7"/>
        <v>0.2009359793</v>
      </c>
      <c r="N100" s="2">
        <f t="shared" si="8"/>
        <v>1.264403032</v>
      </c>
      <c r="O100" s="2">
        <f t="shared" si="9"/>
        <v>0.08569852971</v>
      </c>
      <c r="P100" s="2">
        <f t="shared" si="10"/>
        <v>-0.3635357554</v>
      </c>
      <c r="Q100" s="2">
        <f t="shared" si="11"/>
        <v>-0.3495997853</v>
      </c>
      <c r="R100" s="2">
        <f t="shared" si="12"/>
        <v>0.0792858128</v>
      </c>
      <c r="S100" s="1">
        <f t="shared" si="13"/>
        <v>110</v>
      </c>
      <c r="T100" s="1">
        <f t="shared" si="14"/>
        <v>110</v>
      </c>
      <c r="U100" s="2"/>
      <c r="V100" s="2"/>
      <c r="W100" s="2"/>
    </row>
    <row r="101">
      <c r="A101" s="1" t="s">
        <v>78</v>
      </c>
      <c r="B101" s="15" t="s">
        <v>113</v>
      </c>
      <c r="C101" s="12">
        <v>55.0</v>
      </c>
      <c r="D101" s="13">
        <v>57.0</v>
      </c>
      <c r="E101" s="5">
        <v>27.0</v>
      </c>
      <c r="F101" s="6">
        <v>37.0</v>
      </c>
      <c r="G101" s="8">
        <f t="shared" si="1"/>
        <v>0.597826087</v>
      </c>
      <c r="H101" s="84">
        <f t="shared" si="2"/>
        <v>0.5999793008</v>
      </c>
      <c r="I101" s="8">
        <f t="shared" si="3"/>
        <v>0.4659090909</v>
      </c>
      <c r="J101" s="83">
        <f t="shared" si="4"/>
        <v>0.6363636364</v>
      </c>
      <c r="K101" s="2">
        <f t="shared" si="5"/>
        <v>-0.05787711243</v>
      </c>
      <c r="L101" s="2">
        <f t="shared" si="6"/>
        <v>-0.2309185601</v>
      </c>
      <c r="M101" s="2">
        <f t="shared" si="7"/>
        <v>0.2025352866</v>
      </c>
      <c r="N101" s="2">
        <f t="shared" si="8"/>
        <v>1.179244787</v>
      </c>
      <c r="O101" s="2">
        <f t="shared" si="9"/>
        <v>0.08672371178</v>
      </c>
      <c r="P101" s="2">
        <f t="shared" si="10"/>
        <v>-0.3403980506</v>
      </c>
      <c r="Q101" s="2">
        <f t="shared" si="11"/>
        <v>-0.3028911157</v>
      </c>
      <c r="R101" s="2">
        <f t="shared" si="12"/>
        <v>0.06356035382</v>
      </c>
      <c r="S101" s="1">
        <f t="shared" si="13"/>
        <v>55</v>
      </c>
      <c r="T101" s="1">
        <f t="shared" si="14"/>
        <v>55</v>
      </c>
      <c r="U101" s="2"/>
      <c r="V101" s="2"/>
      <c r="W101" s="2"/>
    </row>
    <row r="102">
      <c r="A102" s="1" t="s">
        <v>78</v>
      </c>
      <c r="B102" s="15" t="s">
        <v>114</v>
      </c>
      <c r="C102" s="12">
        <v>19.0</v>
      </c>
      <c r="D102" s="13">
        <v>26.0</v>
      </c>
      <c r="E102" s="5">
        <v>22.0</v>
      </c>
      <c r="F102" s="6">
        <v>39.0</v>
      </c>
      <c r="G102" s="8">
        <f t="shared" si="1"/>
        <v>0.3275862069</v>
      </c>
      <c r="H102" s="84">
        <f t="shared" si="2"/>
        <v>0.3283979788</v>
      </c>
      <c r="I102" s="8">
        <f t="shared" si="3"/>
        <v>0.3867924528</v>
      </c>
      <c r="J102" s="83">
        <f t="shared" si="4"/>
        <v>0.4245283019</v>
      </c>
      <c r="K102" s="2">
        <f t="shared" si="5"/>
        <v>-0.05787711243</v>
      </c>
      <c r="L102" s="2">
        <f t="shared" si="6"/>
        <v>-0.1540494437</v>
      </c>
      <c r="M102" s="2">
        <f t="shared" si="7"/>
        <v>0.09013703873</v>
      </c>
      <c r="N102" s="2">
        <f t="shared" si="8"/>
        <v>0.6531035821</v>
      </c>
      <c r="O102" s="2">
        <f t="shared" si="9"/>
        <v>0.02574789553</v>
      </c>
      <c r="P102" s="2">
        <f t="shared" si="10"/>
        <v>-0.1257669296</v>
      </c>
      <c r="Q102" s="2">
        <f t="shared" si="11"/>
        <v>-0.1392648265</v>
      </c>
      <c r="R102" s="2">
        <f t="shared" si="12"/>
        <v>0.03636777461</v>
      </c>
      <c r="S102" s="1">
        <f t="shared" si="13"/>
        <v>19</v>
      </c>
      <c r="T102" s="1">
        <f t="shared" si="14"/>
        <v>19</v>
      </c>
      <c r="U102" s="2"/>
      <c r="V102" s="2"/>
      <c r="W102" s="2"/>
    </row>
    <row r="103">
      <c r="A103" s="1" t="s">
        <v>78</v>
      </c>
      <c r="B103" s="15" t="s">
        <v>115</v>
      </c>
      <c r="C103" s="12">
        <v>28.0</v>
      </c>
      <c r="D103" s="13">
        <v>31.0</v>
      </c>
      <c r="E103" s="5">
        <v>15.0</v>
      </c>
      <c r="F103" s="6">
        <v>16.0</v>
      </c>
      <c r="G103" s="8">
        <f t="shared" si="1"/>
        <v>0.6363636364</v>
      </c>
      <c r="H103" s="84">
        <f t="shared" si="2"/>
        <v>0.6297158875</v>
      </c>
      <c r="I103" s="8">
        <f t="shared" si="3"/>
        <v>0.4777777778</v>
      </c>
      <c r="J103" s="83">
        <f t="shared" si="4"/>
        <v>0.6555555556</v>
      </c>
      <c r="K103" s="2">
        <f t="shared" si="5"/>
        <v>-0.05787711243</v>
      </c>
      <c r="L103" s="2">
        <f t="shared" si="6"/>
        <v>-0.2378827706</v>
      </c>
      <c r="M103" s="2">
        <f t="shared" si="7"/>
        <v>0.2149359164</v>
      </c>
      <c r="N103" s="2">
        <f t="shared" si="8"/>
        <v>1.245755675</v>
      </c>
      <c r="O103" s="2">
        <f t="shared" si="9"/>
        <v>0.09480916014</v>
      </c>
      <c r="P103" s="2">
        <f t="shared" si="10"/>
        <v>-0.3704419149</v>
      </c>
      <c r="Q103" s="2">
        <f t="shared" si="11"/>
        <v>-0.3281256684</v>
      </c>
      <c r="R103" s="2">
        <f t="shared" si="12"/>
        <v>0.06854260261</v>
      </c>
      <c r="S103" s="1">
        <f t="shared" si="13"/>
        <v>28</v>
      </c>
      <c r="T103" s="1">
        <f t="shared" si="14"/>
        <v>28</v>
      </c>
      <c r="U103" s="2"/>
      <c r="V103" s="2"/>
      <c r="W103" s="2"/>
    </row>
    <row r="104">
      <c r="A104" s="1" t="s">
        <v>78</v>
      </c>
      <c r="B104" s="15" t="s">
        <v>116</v>
      </c>
      <c r="C104" s="12">
        <v>72.0</v>
      </c>
      <c r="D104" s="13">
        <v>114.0</v>
      </c>
      <c r="E104" s="5">
        <v>30.0</v>
      </c>
      <c r="F104" s="6">
        <v>36.0</v>
      </c>
      <c r="G104" s="8">
        <f t="shared" si="1"/>
        <v>0.6666666667</v>
      </c>
      <c r="H104" s="84">
        <f t="shared" si="2"/>
        <v>0.6490242614</v>
      </c>
      <c r="I104" s="8">
        <f t="shared" si="3"/>
        <v>0.4047619048</v>
      </c>
      <c r="J104" s="83">
        <f t="shared" si="4"/>
        <v>0.7380952381</v>
      </c>
      <c r="K104" s="2">
        <f t="shared" si="5"/>
        <v>-0.05787711243</v>
      </c>
      <c r="L104" s="2">
        <f t="shared" si="6"/>
        <v>-0.2678341122</v>
      </c>
      <c r="M104" s="2">
        <f t="shared" si="7"/>
        <v>0.2724675558</v>
      </c>
      <c r="N104" s="2">
        <f t="shared" si="8"/>
        <v>1.18825448</v>
      </c>
      <c r="O104" s="2">
        <f t="shared" si="9"/>
        <v>0.1353190696</v>
      </c>
      <c r="P104" s="2">
        <f t="shared" si="10"/>
        <v>-0.3978319036</v>
      </c>
      <c r="Q104" s="2">
        <f t="shared" si="11"/>
        <v>-0.2651492948</v>
      </c>
      <c r="R104" s="2">
        <f t="shared" si="12"/>
        <v>0.0416755793</v>
      </c>
      <c r="S104" s="1">
        <f t="shared" si="13"/>
        <v>72</v>
      </c>
      <c r="T104" s="1">
        <f t="shared" si="14"/>
        <v>71</v>
      </c>
      <c r="U104" s="2"/>
      <c r="V104" s="2"/>
      <c r="W104" s="2"/>
    </row>
    <row r="105">
      <c r="A105" s="1" t="s">
        <v>78</v>
      </c>
      <c r="B105" s="15" t="s">
        <v>117</v>
      </c>
      <c r="C105" s="12">
        <v>30.0</v>
      </c>
      <c r="D105" s="13">
        <v>62.0</v>
      </c>
      <c r="E105" s="5">
        <v>17.0</v>
      </c>
      <c r="F105" s="6">
        <v>34.0</v>
      </c>
      <c r="G105" s="8">
        <f t="shared" si="1"/>
        <v>0.46875</v>
      </c>
      <c r="H105" s="84">
        <f t="shared" si="2"/>
        <v>0.4708082292</v>
      </c>
      <c r="I105" s="8">
        <f t="shared" si="3"/>
        <v>0.3286713287</v>
      </c>
      <c r="J105" s="83">
        <f t="shared" si="4"/>
        <v>0.6433566434</v>
      </c>
      <c r="K105" s="2">
        <f t="shared" si="5"/>
        <v>-0.05787711243</v>
      </c>
      <c r="L105" s="2">
        <f t="shared" si="6"/>
        <v>-0.2334561267</v>
      </c>
      <c r="M105" s="2">
        <f t="shared" si="7"/>
        <v>0.2070110694</v>
      </c>
      <c r="N105" s="2">
        <f t="shared" si="8"/>
        <v>0.8410291258</v>
      </c>
      <c r="O105" s="2">
        <f t="shared" si="9"/>
        <v>0.08961426816</v>
      </c>
      <c r="P105" s="2">
        <f t="shared" si="10"/>
        <v>-0.2454373031</v>
      </c>
      <c r="Q105" s="2">
        <f t="shared" si="11"/>
        <v>-0.1523892185</v>
      </c>
      <c r="R105" s="2">
        <f t="shared" si="12"/>
        <v>0.02231352654</v>
      </c>
      <c r="S105" s="1">
        <f t="shared" si="13"/>
        <v>30</v>
      </c>
      <c r="T105" s="1">
        <f t="shared" si="14"/>
        <v>30</v>
      </c>
      <c r="U105" s="2"/>
      <c r="V105" s="2"/>
      <c r="W105" s="2"/>
    </row>
    <row r="106">
      <c r="A106" s="1" t="s">
        <v>78</v>
      </c>
      <c r="B106" s="15" t="s">
        <v>118</v>
      </c>
      <c r="C106" s="12">
        <v>94.0</v>
      </c>
      <c r="D106" s="13">
        <v>121.0</v>
      </c>
      <c r="E106" s="5">
        <v>31.0</v>
      </c>
      <c r="F106" s="6">
        <v>69.0</v>
      </c>
      <c r="G106" s="8">
        <f t="shared" si="1"/>
        <v>0.5766871166</v>
      </c>
      <c r="H106" s="84">
        <f t="shared" si="2"/>
        <v>0.5817933492</v>
      </c>
      <c r="I106" s="8">
        <f t="shared" si="3"/>
        <v>0.3968253968</v>
      </c>
      <c r="J106" s="83">
        <f t="shared" si="4"/>
        <v>0.6825396825</v>
      </c>
      <c r="K106" s="2">
        <f t="shared" si="5"/>
        <v>-0.05787711243</v>
      </c>
      <c r="L106" s="2">
        <f t="shared" si="6"/>
        <v>-0.2476745554</v>
      </c>
      <c r="M106" s="2">
        <f t="shared" si="7"/>
        <v>0.2329945708</v>
      </c>
      <c r="N106" s="2">
        <f t="shared" si="8"/>
        <v>1.077270559</v>
      </c>
      <c r="O106" s="2">
        <f t="shared" si="9"/>
        <v>0.1070053548</v>
      </c>
      <c r="P106" s="2">
        <f t="shared" si="10"/>
        <v>-0.3335265733</v>
      </c>
      <c r="Q106" s="2">
        <f t="shared" si="11"/>
        <v>-0.2356707237</v>
      </c>
      <c r="R106" s="2">
        <f t="shared" si="12"/>
        <v>0.03927182918</v>
      </c>
      <c r="S106" s="1">
        <f t="shared" si="13"/>
        <v>94</v>
      </c>
      <c r="T106" s="1">
        <f t="shared" si="14"/>
        <v>94</v>
      </c>
      <c r="U106" s="2"/>
      <c r="V106" s="2"/>
      <c r="W106" s="2"/>
    </row>
    <row r="107">
      <c r="A107" s="1" t="s">
        <v>78</v>
      </c>
      <c r="B107" s="15" t="s">
        <v>119</v>
      </c>
      <c r="C107" s="12">
        <v>67.0</v>
      </c>
      <c r="D107" s="13">
        <v>55.0</v>
      </c>
      <c r="E107" s="5">
        <v>50.0</v>
      </c>
      <c r="F107" s="6">
        <v>71.0</v>
      </c>
      <c r="G107" s="8">
        <f t="shared" si="1"/>
        <v>0.4855072464</v>
      </c>
      <c r="H107" s="84">
        <f t="shared" si="2"/>
        <v>0.4860361494</v>
      </c>
      <c r="I107" s="8">
        <f t="shared" si="3"/>
        <v>0.4814814815</v>
      </c>
      <c r="J107" s="83">
        <f t="shared" si="4"/>
        <v>0.5020576132</v>
      </c>
      <c r="K107" s="2">
        <f t="shared" si="5"/>
        <v>-0.05787711243</v>
      </c>
      <c r="L107" s="2">
        <f t="shared" si="6"/>
        <v>-0.1821826618</v>
      </c>
      <c r="M107" s="2">
        <f t="shared" si="7"/>
        <v>0.1260657475</v>
      </c>
      <c r="N107" s="2">
        <f t="shared" si="8"/>
        <v>0.9614585615</v>
      </c>
      <c r="O107" s="2">
        <f t="shared" si="9"/>
        <v>0.04258753113</v>
      </c>
      <c r="P107" s="2">
        <f t="shared" si="10"/>
        <v>-0.2189585318</v>
      </c>
      <c r="Q107" s="2">
        <f t="shared" si="11"/>
        <v>-0.25520639</v>
      </c>
      <c r="R107" s="2">
        <f t="shared" si="12"/>
        <v>0.07014900525</v>
      </c>
      <c r="S107" s="1">
        <f t="shared" si="13"/>
        <v>67</v>
      </c>
      <c r="T107" s="1">
        <f t="shared" si="14"/>
        <v>67</v>
      </c>
      <c r="U107" s="2"/>
      <c r="V107" s="2"/>
      <c r="W107" s="2"/>
    </row>
    <row r="108">
      <c r="A108" s="1" t="s">
        <v>78</v>
      </c>
      <c r="B108" s="15" t="s">
        <v>120</v>
      </c>
      <c r="C108" s="12">
        <v>147.0</v>
      </c>
      <c r="D108" s="13">
        <v>211.0</v>
      </c>
      <c r="E108" s="5">
        <v>54.0</v>
      </c>
      <c r="F108" s="6">
        <v>90.0</v>
      </c>
      <c r="G108" s="8">
        <f t="shared" si="1"/>
        <v>0.6202531646</v>
      </c>
      <c r="H108" s="84">
        <f t="shared" si="2"/>
        <v>0.6177318312</v>
      </c>
      <c r="I108" s="8">
        <f t="shared" si="3"/>
        <v>0.4003984064</v>
      </c>
      <c r="J108" s="83">
        <f t="shared" si="4"/>
        <v>0.7131474104</v>
      </c>
      <c r="K108" s="2">
        <f t="shared" si="5"/>
        <v>-0.05787711243</v>
      </c>
      <c r="L108" s="2">
        <f t="shared" si="6"/>
        <v>-0.2587812435</v>
      </c>
      <c r="M108" s="2">
        <f t="shared" si="7"/>
        <v>0.254359878</v>
      </c>
      <c r="N108" s="2">
        <f t="shared" si="8"/>
        <v>1.135714252</v>
      </c>
      <c r="O108" s="2">
        <f t="shared" si="9"/>
        <v>0.1220561653</v>
      </c>
      <c r="P108" s="2">
        <f t="shared" si="10"/>
        <v>-0.3673889833</v>
      </c>
      <c r="Q108" s="2">
        <f t="shared" si="11"/>
        <v>-0.2506933426</v>
      </c>
      <c r="R108" s="2">
        <f t="shared" si="12"/>
        <v>0.04034221813</v>
      </c>
      <c r="S108" s="1">
        <f t="shared" si="13"/>
        <v>147</v>
      </c>
      <c r="T108" s="1">
        <f t="shared" si="14"/>
        <v>147</v>
      </c>
      <c r="U108" s="2"/>
      <c r="V108" s="2"/>
      <c r="W108" s="2"/>
    </row>
    <row r="109">
      <c r="A109" s="1" t="s">
        <v>78</v>
      </c>
      <c r="B109" s="15" t="s">
        <v>121</v>
      </c>
      <c r="C109" s="12">
        <v>71.0</v>
      </c>
      <c r="D109" s="13">
        <v>97.0</v>
      </c>
      <c r="E109" s="5">
        <v>18.0</v>
      </c>
      <c r="F109" s="6">
        <v>51.0</v>
      </c>
      <c r="G109" s="8">
        <f t="shared" si="1"/>
        <v>0.5819672131</v>
      </c>
      <c r="H109" s="84">
        <f t="shared" si="2"/>
        <v>0.5884949846</v>
      </c>
      <c r="I109" s="8">
        <f t="shared" si="3"/>
        <v>0.3755274262</v>
      </c>
      <c r="J109" s="83">
        <f t="shared" si="4"/>
        <v>0.7088607595</v>
      </c>
      <c r="K109" s="2">
        <f t="shared" si="5"/>
        <v>-0.05787711243</v>
      </c>
      <c r="L109" s="2">
        <f t="shared" si="6"/>
        <v>-0.2572257378</v>
      </c>
      <c r="M109" s="2">
        <f t="shared" si="7"/>
        <v>0.2513112096</v>
      </c>
      <c r="N109" s="2">
        <f t="shared" si="8"/>
        <v>1.058766087</v>
      </c>
      <c r="O109" s="2">
        <f t="shared" si="9"/>
        <v>0.1198683701</v>
      </c>
      <c r="P109" s="2">
        <f t="shared" si="10"/>
        <v>-0.3404385264</v>
      </c>
      <c r="Q109" s="2">
        <f t="shared" si="11"/>
        <v>-0.2191911766</v>
      </c>
      <c r="R109" s="2">
        <f t="shared" si="12"/>
        <v>0.03328187111</v>
      </c>
      <c r="S109" s="1">
        <f t="shared" si="13"/>
        <v>71</v>
      </c>
      <c r="T109" s="1">
        <f t="shared" si="14"/>
        <v>71</v>
      </c>
      <c r="U109" s="2"/>
      <c r="V109" s="2"/>
      <c r="W109" s="2"/>
    </row>
    <row r="110">
      <c r="A110" s="1" t="s">
        <v>78</v>
      </c>
      <c r="B110" s="15" t="s">
        <v>122</v>
      </c>
      <c r="C110" s="12">
        <v>90.0</v>
      </c>
      <c r="D110" s="13">
        <v>122.0</v>
      </c>
      <c r="E110" s="5">
        <v>41.0</v>
      </c>
      <c r="F110" s="6">
        <v>65.0</v>
      </c>
      <c r="G110" s="8">
        <f t="shared" si="1"/>
        <v>0.5806451613</v>
      </c>
      <c r="H110" s="84">
        <f t="shared" si="2"/>
        <v>0.5800681501</v>
      </c>
      <c r="I110" s="8">
        <f t="shared" si="3"/>
        <v>0.4119496855</v>
      </c>
      <c r="J110" s="83">
        <f t="shared" si="4"/>
        <v>0.6666666667</v>
      </c>
      <c r="K110" s="2">
        <f t="shared" si="5"/>
        <v>-0.05787711243</v>
      </c>
      <c r="L110" s="2">
        <f t="shared" si="6"/>
        <v>-0.241914682</v>
      </c>
      <c r="M110" s="2">
        <f t="shared" si="7"/>
        <v>0.2222836252</v>
      </c>
      <c r="N110" s="2">
        <f t="shared" si="8"/>
        <v>1.092321149</v>
      </c>
      <c r="O110" s="2">
        <f t="shared" si="9"/>
        <v>0.09971213508</v>
      </c>
      <c r="P110" s="2">
        <f t="shared" si="10"/>
        <v>-0.330321489</v>
      </c>
      <c r="Q110" s="2">
        <f t="shared" si="11"/>
        <v>-0.2480709463</v>
      </c>
      <c r="R110" s="2">
        <f t="shared" si="12"/>
        <v>0.04393547029</v>
      </c>
      <c r="S110" s="1">
        <f t="shared" si="13"/>
        <v>90</v>
      </c>
      <c r="T110" s="1">
        <f t="shared" si="14"/>
        <v>90</v>
      </c>
      <c r="U110" s="2"/>
      <c r="V110" s="2"/>
      <c r="W110" s="2"/>
    </row>
    <row r="111">
      <c r="A111" s="1" t="s">
        <v>78</v>
      </c>
      <c r="B111" s="15" t="s">
        <v>123</v>
      </c>
      <c r="C111" s="12">
        <v>49.0</v>
      </c>
      <c r="D111" s="13">
        <v>62.0</v>
      </c>
      <c r="E111" s="5">
        <v>17.0</v>
      </c>
      <c r="F111" s="6">
        <v>27.0</v>
      </c>
      <c r="G111" s="8">
        <f t="shared" si="1"/>
        <v>0.6447368421</v>
      </c>
      <c r="H111" s="84">
        <f t="shared" si="2"/>
        <v>0.6450162888</v>
      </c>
      <c r="I111" s="8">
        <f t="shared" si="3"/>
        <v>0.4258064516</v>
      </c>
      <c r="J111" s="83">
        <f t="shared" si="4"/>
        <v>0.7161290323</v>
      </c>
      <c r="K111" s="2">
        <f t="shared" si="5"/>
        <v>-0.05787711243</v>
      </c>
      <c r="L111" s="2">
        <f t="shared" si="6"/>
        <v>-0.2598631907</v>
      </c>
      <c r="M111" s="2">
        <f t="shared" si="7"/>
        <v>0.2564912478</v>
      </c>
      <c r="N111" s="2">
        <f t="shared" si="8"/>
        <v>1.212832829</v>
      </c>
      <c r="O111" s="2">
        <f t="shared" si="9"/>
        <v>0.123593501</v>
      </c>
      <c r="P111" s="2">
        <f t="shared" si="10"/>
        <v>-0.3939761833</v>
      </c>
      <c r="Q111" s="2">
        <f t="shared" si="11"/>
        <v>-0.2847046539</v>
      </c>
      <c r="R111" s="2">
        <f t="shared" si="12"/>
        <v>0.04851985167</v>
      </c>
      <c r="S111" s="1">
        <f t="shared" si="13"/>
        <v>49</v>
      </c>
      <c r="T111" s="1">
        <f t="shared" si="14"/>
        <v>49</v>
      </c>
      <c r="U111" s="2"/>
      <c r="V111" s="2"/>
      <c r="W111" s="2"/>
    </row>
    <row r="112">
      <c r="A112" s="1" t="s">
        <v>78</v>
      </c>
      <c r="B112" s="15" t="s">
        <v>124</v>
      </c>
      <c r="C112" s="12">
        <v>91.0</v>
      </c>
      <c r="D112" s="13">
        <v>112.0</v>
      </c>
      <c r="E112" s="5">
        <v>40.0</v>
      </c>
      <c r="F112" s="6">
        <v>53.0</v>
      </c>
      <c r="G112" s="8">
        <f t="shared" si="1"/>
        <v>0.6319444444</v>
      </c>
      <c r="H112" s="84">
        <f t="shared" si="2"/>
        <v>0.6286448005</v>
      </c>
      <c r="I112" s="8">
        <f t="shared" si="3"/>
        <v>0.4425675676</v>
      </c>
      <c r="J112" s="83">
        <f t="shared" si="4"/>
        <v>0.6858108108</v>
      </c>
      <c r="K112" s="2">
        <f t="shared" si="5"/>
        <v>-0.05787711243</v>
      </c>
      <c r="L112" s="2">
        <f t="shared" si="6"/>
        <v>-0.2488615563</v>
      </c>
      <c r="M112" s="2">
        <f t="shared" si="7"/>
        <v>0.2352332142</v>
      </c>
      <c r="N112" s="2">
        <f t="shared" si="8"/>
        <v>1.207205867</v>
      </c>
      <c r="O112" s="2">
        <f t="shared" si="9"/>
        <v>0.1085512361</v>
      </c>
      <c r="P112" s="2">
        <f t="shared" si="10"/>
        <v>-0.3755462315</v>
      </c>
      <c r="Q112" s="2">
        <f t="shared" si="11"/>
        <v>-0.2945386602</v>
      </c>
      <c r="R112" s="2">
        <f t="shared" si="12"/>
        <v>0.05447804401</v>
      </c>
      <c r="S112" s="1">
        <f t="shared" si="13"/>
        <v>91</v>
      </c>
      <c r="T112" s="1">
        <f t="shared" si="14"/>
        <v>91</v>
      </c>
      <c r="U112" s="2"/>
      <c r="V112" s="2"/>
      <c r="W112" s="2"/>
    </row>
    <row r="113">
      <c r="A113" s="1" t="s">
        <v>78</v>
      </c>
      <c r="B113" s="15" t="s">
        <v>125</v>
      </c>
      <c r="C113" s="12">
        <v>66.0</v>
      </c>
      <c r="D113" s="13">
        <v>131.0</v>
      </c>
      <c r="E113" s="5">
        <v>41.0</v>
      </c>
      <c r="F113" s="6">
        <v>84.0</v>
      </c>
      <c r="G113" s="8">
        <f t="shared" si="1"/>
        <v>0.44</v>
      </c>
      <c r="H113" s="84">
        <f t="shared" si="2"/>
        <v>0.443516519</v>
      </c>
      <c r="I113" s="8">
        <f t="shared" si="3"/>
        <v>0.3322981366</v>
      </c>
      <c r="J113" s="83">
        <f t="shared" si="4"/>
        <v>0.6118012422</v>
      </c>
      <c r="K113" s="2">
        <f t="shared" si="5"/>
        <v>-0.05787711243</v>
      </c>
      <c r="L113" s="2">
        <f t="shared" si="6"/>
        <v>-0.2220055544</v>
      </c>
      <c r="M113" s="2">
        <f t="shared" si="7"/>
        <v>0.1872020921</v>
      </c>
      <c r="N113" s="2">
        <f t="shared" si="8"/>
        <v>0.8086036293</v>
      </c>
      <c r="O113" s="2">
        <f t="shared" si="9"/>
        <v>0.07706423227</v>
      </c>
      <c r="P113" s="2">
        <f t="shared" si="10"/>
        <v>-0.2244004817</v>
      </c>
      <c r="Q113" s="2">
        <f t="shared" si="11"/>
        <v>-0.1481306667</v>
      </c>
      <c r="R113" s="2">
        <f t="shared" si="12"/>
        <v>0.02306038058</v>
      </c>
      <c r="S113" s="1">
        <f t="shared" si="13"/>
        <v>66</v>
      </c>
      <c r="T113" s="1">
        <f t="shared" si="14"/>
        <v>66</v>
      </c>
      <c r="U113" s="2"/>
      <c r="V113" s="2"/>
      <c r="W113" s="2"/>
    </row>
    <row r="114">
      <c r="A114" s="1" t="s">
        <v>78</v>
      </c>
      <c r="B114" s="15" t="s">
        <v>126</v>
      </c>
      <c r="C114" s="12">
        <v>148.0</v>
      </c>
      <c r="D114" s="13">
        <v>213.0</v>
      </c>
      <c r="E114" s="5">
        <v>53.0</v>
      </c>
      <c r="F114" s="6">
        <v>92.0</v>
      </c>
      <c r="G114" s="8">
        <f t="shared" si="1"/>
        <v>0.6166666667</v>
      </c>
      <c r="H114" s="84">
        <f t="shared" si="2"/>
        <v>0.6149702084</v>
      </c>
      <c r="I114" s="8">
        <f t="shared" si="3"/>
        <v>0.3972332016</v>
      </c>
      <c r="J114" s="83">
        <f t="shared" si="4"/>
        <v>0.7134387352</v>
      </c>
      <c r="K114" s="2">
        <f t="shared" si="5"/>
        <v>-0.05787711243</v>
      </c>
      <c r="L114" s="2">
        <f t="shared" si="6"/>
        <v>-0.2588869571</v>
      </c>
      <c r="M114" s="2">
        <f t="shared" si="7"/>
        <v>0.2545677354</v>
      </c>
      <c r="N114" s="2">
        <f t="shared" si="8"/>
        <v>1.127196552</v>
      </c>
      <c r="O114" s="2">
        <f t="shared" si="9"/>
        <v>0.1222058083</v>
      </c>
      <c r="P114" s="2">
        <f t="shared" si="10"/>
        <v>-0.3647825716</v>
      </c>
      <c r="Q114" s="2">
        <f t="shared" si="11"/>
        <v>-0.2468462746</v>
      </c>
      <c r="R114" s="2">
        <f t="shared" si="12"/>
        <v>0.03939302886</v>
      </c>
      <c r="S114" s="1">
        <f t="shared" si="13"/>
        <v>148</v>
      </c>
      <c r="T114" s="1">
        <f t="shared" si="14"/>
        <v>148</v>
      </c>
      <c r="U114" s="2"/>
      <c r="V114" s="2"/>
      <c r="W114" s="2"/>
    </row>
    <row r="115">
      <c r="A115" s="1" t="s">
        <v>78</v>
      </c>
      <c r="B115" s="15" t="s">
        <v>127</v>
      </c>
      <c r="C115" s="12">
        <v>88.0</v>
      </c>
      <c r="D115" s="13">
        <v>129.0</v>
      </c>
      <c r="E115" s="5">
        <v>35.0</v>
      </c>
      <c r="F115" s="6">
        <v>77.0</v>
      </c>
      <c r="G115" s="8">
        <f t="shared" si="1"/>
        <v>0.5333333333</v>
      </c>
      <c r="H115" s="84">
        <f t="shared" si="2"/>
        <v>0.5349634838</v>
      </c>
      <c r="I115" s="8">
        <f t="shared" si="3"/>
        <v>0.3738601824</v>
      </c>
      <c r="J115" s="83">
        <f t="shared" si="4"/>
        <v>0.6595744681</v>
      </c>
      <c r="K115" s="2">
        <f t="shared" si="5"/>
        <v>-0.05787711243</v>
      </c>
      <c r="L115" s="2">
        <f t="shared" si="6"/>
        <v>-0.2393411216</v>
      </c>
      <c r="M115" s="2">
        <f t="shared" si="7"/>
        <v>0.2175793429</v>
      </c>
      <c r="N115" s="2">
        <f t="shared" si="8"/>
        <v>0.9807774572</v>
      </c>
      <c r="O115" s="2">
        <f t="shared" si="9"/>
        <v>0.09656356713</v>
      </c>
      <c r="P115" s="2">
        <f t="shared" si="10"/>
        <v>-0.2934350955</v>
      </c>
      <c r="Q115" s="2">
        <f t="shared" si="11"/>
        <v>-0.2021441018</v>
      </c>
      <c r="R115" s="2">
        <f t="shared" si="12"/>
        <v>0.03284054781</v>
      </c>
      <c r="S115" s="1">
        <f t="shared" si="13"/>
        <v>88</v>
      </c>
      <c r="T115" s="1">
        <f t="shared" si="14"/>
        <v>88</v>
      </c>
      <c r="U115" s="2"/>
      <c r="V115" s="2"/>
      <c r="W115" s="2"/>
    </row>
    <row r="116">
      <c r="A116" s="1" t="s">
        <v>78</v>
      </c>
      <c r="B116" s="15" t="s">
        <v>128</v>
      </c>
      <c r="C116" s="12">
        <v>43.0</v>
      </c>
      <c r="D116" s="13">
        <v>53.0</v>
      </c>
      <c r="E116" s="5">
        <v>25.0</v>
      </c>
      <c r="F116" s="6">
        <v>62.0</v>
      </c>
      <c r="G116" s="8">
        <f t="shared" si="1"/>
        <v>0.4095238095</v>
      </c>
      <c r="H116" s="84">
        <f t="shared" si="2"/>
        <v>0.402222921</v>
      </c>
      <c r="I116" s="8">
        <f t="shared" si="3"/>
        <v>0.3715846995</v>
      </c>
      <c r="J116" s="83">
        <f t="shared" si="4"/>
        <v>0.5245901639</v>
      </c>
      <c r="K116" s="2">
        <f t="shared" si="5"/>
        <v>-0.05787711243</v>
      </c>
      <c r="L116" s="2">
        <f t="shared" si="6"/>
        <v>-0.190359094</v>
      </c>
      <c r="M116" s="2">
        <f t="shared" si="7"/>
        <v>0.13763544</v>
      </c>
      <c r="N116" s="2">
        <f t="shared" si="8"/>
        <v>0.7753100117</v>
      </c>
      <c r="O116" s="2">
        <f t="shared" si="9"/>
        <v>0.04858276439</v>
      </c>
      <c r="P116" s="2">
        <f t="shared" si="10"/>
        <v>-0.1844901906</v>
      </c>
      <c r="Q116" s="2">
        <f t="shared" si="11"/>
        <v>-0.1588234407</v>
      </c>
      <c r="R116" s="2">
        <f t="shared" si="12"/>
        <v>0.03224454265</v>
      </c>
      <c r="S116" s="1">
        <f t="shared" si="13"/>
        <v>43</v>
      </c>
      <c r="T116" s="1">
        <f t="shared" si="14"/>
        <v>43</v>
      </c>
      <c r="U116" s="2"/>
      <c r="V116" s="2"/>
      <c r="W116" s="2"/>
    </row>
    <row r="117">
      <c r="A117" s="1" t="s">
        <v>78</v>
      </c>
      <c r="B117" s="15" t="s">
        <v>129</v>
      </c>
      <c r="C117" s="12">
        <v>72.0</v>
      </c>
      <c r="D117" s="13">
        <v>91.0</v>
      </c>
      <c r="E117" s="5">
        <v>42.0</v>
      </c>
      <c r="F117" s="6">
        <v>61.0</v>
      </c>
      <c r="G117" s="8">
        <f t="shared" si="1"/>
        <v>0.5413533835</v>
      </c>
      <c r="H117" s="84">
        <f t="shared" si="2"/>
        <v>0.5418801284</v>
      </c>
      <c r="I117" s="8">
        <f t="shared" si="3"/>
        <v>0.4285714286</v>
      </c>
      <c r="J117" s="83">
        <f t="shared" si="4"/>
        <v>0.6127819549</v>
      </c>
      <c r="K117" s="2">
        <f t="shared" si="5"/>
        <v>-0.05787711243</v>
      </c>
      <c r="L117" s="2">
        <f t="shared" si="6"/>
        <v>-0.2223614276</v>
      </c>
      <c r="M117" s="2">
        <f t="shared" si="7"/>
        <v>0.1878027402</v>
      </c>
      <c r="N117" s="2">
        <f t="shared" si="8"/>
        <v>1.044543686</v>
      </c>
      <c r="O117" s="2">
        <f t="shared" si="9"/>
        <v>0.07743542676</v>
      </c>
      <c r="P117" s="2">
        <f t="shared" si="10"/>
        <v>-0.2903423049</v>
      </c>
      <c r="Q117" s="2">
        <f t="shared" si="11"/>
        <v>-0.2467920742</v>
      </c>
      <c r="R117" s="2">
        <f t="shared" si="12"/>
        <v>0.04947119448</v>
      </c>
      <c r="S117" s="1">
        <f t="shared" si="13"/>
        <v>72</v>
      </c>
      <c r="T117" s="1">
        <f t="shared" si="14"/>
        <v>72</v>
      </c>
      <c r="U117" s="2"/>
      <c r="V117" s="2"/>
      <c r="W117" s="2"/>
    </row>
    <row r="118">
      <c r="A118" s="1" t="s">
        <v>78</v>
      </c>
      <c r="B118" s="15" t="s">
        <v>130</v>
      </c>
      <c r="C118" s="12">
        <v>74.0</v>
      </c>
      <c r="D118" s="13">
        <v>70.0</v>
      </c>
      <c r="E118" s="5">
        <v>79.0</v>
      </c>
      <c r="F118" s="6">
        <v>118.0</v>
      </c>
      <c r="G118" s="8">
        <f t="shared" si="1"/>
        <v>0.3854166667</v>
      </c>
      <c r="H118" s="84">
        <f t="shared" si="2"/>
        <v>0.3830261915</v>
      </c>
      <c r="I118" s="8">
        <f t="shared" si="3"/>
        <v>0.4486803519</v>
      </c>
      <c r="J118" s="83">
        <f t="shared" si="4"/>
        <v>0.42228739</v>
      </c>
      <c r="K118" s="2">
        <f t="shared" si="5"/>
        <v>-0.05787711243</v>
      </c>
      <c r="L118" s="2">
        <f t="shared" si="6"/>
        <v>-0.1532362795</v>
      </c>
      <c r="M118" s="2">
        <f t="shared" si="7"/>
        <v>0.08918795689</v>
      </c>
      <c r="N118" s="2">
        <f t="shared" si="8"/>
        <v>0.7536029516</v>
      </c>
      <c r="O118" s="2">
        <f t="shared" si="9"/>
        <v>0.02534230609</v>
      </c>
      <c r="P118" s="2">
        <f t="shared" si="10"/>
        <v>-0.1443538755</v>
      </c>
      <c r="Q118" s="2">
        <f t="shared" si="11"/>
        <v>-0.1864064895</v>
      </c>
      <c r="R118" s="2">
        <f t="shared" si="12"/>
        <v>0.05676673394</v>
      </c>
      <c r="S118" s="1">
        <f t="shared" si="13"/>
        <v>74</v>
      </c>
      <c r="T118" s="1">
        <f t="shared" si="14"/>
        <v>74</v>
      </c>
      <c r="U118" s="2"/>
      <c r="V118" s="2"/>
      <c r="W118" s="2"/>
    </row>
    <row r="119">
      <c r="A119" s="1" t="s">
        <v>78</v>
      </c>
      <c r="B119" s="15" t="s">
        <v>131</v>
      </c>
      <c r="C119" s="12">
        <v>175.0</v>
      </c>
      <c r="D119" s="13">
        <v>214.0</v>
      </c>
      <c r="E119" s="5">
        <v>60.0</v>
      </c>
      <c r="F119" s="6">
        <v>80.0</v>
      </c>
      <c r="G119" s="8">
        <f t="shared" si="1"/>
        <v>0.6862745098</v>
      </c>
      <c r="H119" s="84">
        <f t="shared" si="2"/>
        <v>0.6823381551</v>
      </c>
      <c r="I119" s="8">
        <f t="shared" si="3"/>
        <v>0.4442344045</v>
      </c>
      <c r="J119" s="83">
        <f t="shared" si="4"/>
        <v>0.7353497164</v>
      </c>
      <c r="K119" s="2">
        <f t="shared" si="5"/>
        <v>-0.05787711243</v>
      </c>
      <c r="L119" s="2">
        <f t="shared" si="6"/>
        <v>-0.2668378392</v>
      </c>
      <c r="M119" s="2">
        <f t="shared" si="7"/>
        <v>0.2704443094</v>
      </c>
      <c r="N119" s="2">
        <f t="shared" si="8"/>
        <v>1.299282369</v>
      </c>
      <c r="O119" s="2">
        <f t="shared" si="9"/>
        <v>0.1338146248</v>
      </c>
      <c r="P119" s="2">
        <f t="shared" si="10"/>
        <v>-0.4333863402</v>
      </c>
      <c r="Q119" s="2">
        <f t="shared" si="11"/>
        <v>-0.318197762</v>
      </c>
      <c r="R119" s="2">
        <f t="shared" si="12"/>
        <v>0.05509590525</v>
      </c>
      <c r="S119" s="1">
        <f t="shared" si="13"/>
        <v>175</v>
      </c>
      <c r="T119" s="1">
        <f t="shared" si="14"/>
        <v>174</v>
      </c>
      <c r="U119" s="2"/>
      <c r="V119" s="2"/>
      <c r="W119" s="2"/>
    </row>
    <row r="120">
      <c r="A120" s="1" t="s">
        <v>78</v>
      </c>
      <c r="B120" s="15" t="s">
        <v>132</v>
      </c>
      <c r="C120" s="12">
        <v>134.0</v>
      </c>
      <c r="D120" s="13">
        <v>164.0</v>
      </c>
      <c r="E120" s="5">
        <v>67.0</v>
      </c>
      <c r="F120" s="6">
        <v>104.0</v>
      </c>
      <c r="G120" s="8">
        <f t="shared" si="1"/>
        <v>0.5630252101</v>
      </c>
      <c r="H120" s="84">
        <f t="shared" si="2"/>
        <v>0.5642981372</v>
      </c>
      <c r="I120" s="8">
        <f t="shared" si="3"/>
        <v>0.4285714286</v>
      </c>
      <c r="J120" s="83">
        <f t="shared" si="4"/>
        <v>0.6353944563</v>
      </c>
      <c r="K120" s="2">
        <f t="shared" si="5"/>
        <v>-0.05787711243</v>
      </c>
      <c r="L120" s="2">
        <f t="shared" si="6"/>
        <v>-0.2305668718</v>
      </c>
      <c r="M120" s="2">
        <f t="shared" si="7"/>
        <v>0.201918835</v>
      </c>
      <c r="N120" s="2">
        <f t="shared" si="8"/>
        <v>1.083088792</v>
      </c>
      <c r="O120" s="2">
        <f t="shared" si="9"/>
        <v>0.08632807502</v>
      </c>
      <c r="P120" s="2">
        <f t="shared" si="10"/>
        <v>-0.3121657325</v>
      </c>
      <c r="Q120" s="2">
        <f t="shared" si="11"/>
        <v>-0.255899043</v>
      </c>
      <c r="R120" s="2">
        <f t="shared" si="12"/>
        <v>0.04947119448</v>
      </c>
      <c r="S120" s="1">
        <f t="shared" si="13"/>
        <v>134</v>
      </c>
      <c r="T120" s="1">
        <f t="shared" si="14"/>
        <v>134</v>
      </c>
      <c r="U120" s="2"/>
      <c r="V120" s="2"/>
      <c r="W120" s="2"/>
    </row>
    <row r="121">
      <c r="A121" s="1" t="s">
        <v>78</v>
      </c>
      <c r="B121" s="15" t="s">
        <v>133</v>
      </c>
      <c r="C121" s="12">
        <v>151.0</v>
      </c>
      <c r="D121" s="13">
        <v>165.0</v>
      </c>
      <c r="E121" s="5">
        <v>54.0</v>
      </c>
      <c r="F121" s="6">
        <v>70.0</v>
      </c>
      <c r="G121" s="8">
        <f t="shared" si="1"/>
        <v>0.6832579186</v>
      </c>
      <c r="H121" s="84">
        <f t="shared" si="2"/>
        <v>0.6831701165</v>
      </c>
      <c r="I121" s="8">
        <f t="shared" si="3"/>
        <v>0.4659090909</v>
      </c>
      <c r="J121" s="83">
        <f t="shared" si="4"/>
        <v>0.7181818182</v>
      </c>
      <c r="K121" s="2">
        <f t="shared" si="5"/>
        <v>-0.05787711243</v>
      </c>
      <c r="L121" s="2">
        <f t="shared" si="6"/>
        <v>-0.2606080892</v>
      </c>
      <c r="M121" s="2">
        <f t="shared" si="7"/>
        <v>0.2579638211</v>
      </c>
      <c r="N121" s="2">
        <f t="shared" si="8"/>
        <v>1.330861974</v>
      </c>
      <c r="O121" s="2">
        <f t="shared" si="9"/>
        <v>0.124659394</v>
      </c>
      <c r="P121" s="2">
        <f t="shared" si="10"/>
        <v>-0.433555966</v>
      </c>
      <c r="Q121" s="2">
        <f t="shared" si="11"/>
        <v>-0.3418342592</v>
      </c>
      <c r="R121" s="2">
        <f t="shared" si="12"/>
        <v>0.06356035382</v>
      </c>
      <c r="S121" s="1">
        <f t="shared" si="13"/>
        <v>151</v>
      </c>
      <c r="T121" s="1">
        <f t="shared" si="14"/>
        <v>151</v>
      </c>
      <c r="U121" s="2"/>
      <c r="V121" s="2"/>
      <c r="W121" s="2"/>
    </row>
    <row r="122">
      <c r="A122" s="1" t="s">
        <v>78</v>
      </c>
      <c r="B122" s="15" t="s">
        <v>134</v>
      </c>
      <c r="C122" s="12">
        <v>236.0</v>
      </c>
      <c r="D122" s="13">
        <v>194.0</v>
      </c>
      <c r="E122" s="5">
        <v>46.0</v>
      </c>
      <c r="F122" s="6">
        <v>41.0</v>
      </c>
      <c r="G122" s="8">
        <f t="shared" si="1"/>
        <v>0.8519855596</v>
      </c>
      <c r="H122" s="84">
        <f t="shared" si="2"/>
        <v>0.8629618087</v>
      </c>
      <c r="I122" s="8">
        <f t="shared" si="3"/>
        <v>0.5454545455</v>
      </c>
      <c r="J122" s="83">
        <f t="shared" si="4"/>
        <v>0.83172147</v>
      </c>
      <c r="K122" s="2">
        <f t="shared" si="5"/>
        <v>-0.05787711243</v>
      </c>
      <c r="L122" s="2">
        <f t="shared" si="6"/>
        <v>-0.3018084524</v>
      </c>
      <c r="M122" s="2">
        <f t="shared" si="7"/>
        <v>0.3459758731</v>
      </c>
      <c r="N122" s="2">
        <f t="shared" si="8"/>
        <v>1.804404508</v>
      </c>
      <c r="O122" s="2">
        <f t="shared" si="9"/>
        <v>0.1936223694</v>
      </c>
      <c r="P122" s="2">
        <f t="shared" si="10"/>
        <v>-0.6807529942</v>
      </c>
      <c r="Q122" s="2">
        <f t="shared" si="11"/>
        <v>-0.5425925843</v>
      </c>
      <c r="R122" s="2">
        <f t="shared" si="12"/>
        <v>0.1019902011</v>
      </c>
      <c r="S122" s="1">
        <f t="shared" si="13"/>
        <v>236</v>
      </c>
      <c r="T122" s="1">
        <f t="shared" si="14"/>
        <v>239</v>
      </c>
      <c r="U122" s="2"/>
      <c r="V122" s="2"/>
      <c r="W122" s="2"/>
    </row>
    <row r="123">
      <c r="A123" s="1" t="s">
        <v>78</v>
      </c>
      <c r="B123" s="15" t="s">
        <v>135</v>
      </c>
      <c r="C123" s="12">
        <v>47.0</v>
      </c>
      <c r="D123" s="13">
        <v>46.0</v>
      </c>
      <c r="E123" s="5">
        <v>67.0</v>
      </c>
      <c r="F123" s="6">
        <v>103.0</v>
      </c>
      <c r="G123" s="8">
        <f t="shared" si="1"/>
        <v>0.3133333333</v>
      </c>
      <c r="H123" s="84">
        <f t="shared" si="2"/>
        <v>0.3085810078</v>
      </c>
      <c r="I123" s="8">
        <f t="shared" si="3"/>
        <v>0.433460076</v>
      </c>
      <c r="J123" s="83">
        <f t="shared" si="4"/>
        <v>0.3536121673</v>
      </c>
      <c r="K123" s="2">
        <f t="shared" si="5"/>
        <v>-0.05787711243</v>
      </c>
      <c r="L123" s="2">
        <f t="shared" si="6"/>
        <v>-0.1283159625</v>
      </c>
      <c r="M123" s="2">
        <f t="shared" si="7"/>
        <v>0.06253805775</v>
      </c>
      <c r="N123" s="2">
        <f t="shared" si="8"/>
        <v>0.6096403851</v>
      </c>
      <c r="O123" s="2">
        <f t="shared" si="9"/>
        <v>0.01488001582</v>
      </c>
      <c r="P123" s="2">
        <f t="shared" si="10"/>
        <v>-0.09778644842</v>
      </c>
      <c r="Q123" s="2">
        <f t="shared" si="11"/>
        <v>-0.145681437</v>
      </c>
      <c r="R123" s="2">
        <f t="shared" si="12"/>
        <v>0.05118350952</v>
      </c>
      <c r="S123" s="1">
        <f t="shared" si="13"/>
        <v>47</v>
      </c>
      <c r="T123" s="1">
        <f t="shared" si="14"/>
        <v>47</v>
      </c>
      <c r="U123" s="2"/>
      <c r="V123" s="2"/>
      <c r="W123" s="2"/>
    </row>
    <row r="124">
      <c r="A124" s="1" t="s">
        <v>78</v>
      </c>
      <c r="B124" s="15" t="s">
        <v>136</v>
      </c>
      <c r="C124" s="12">
        <v>115.0</v>
      </c>
      <c r="D124" s="13">
        <v>135.0</v>
      </c>
      <c r="E124" s="5">
        <v>38.0</v>
      </c>
      <c r="F124" s="6">
        <v>68.0</v>
      </c>
      <c r="G124" s="8">
        <f t="shared" si="1"/>
        <v>0.6284153005</v>
      </c>
      <c r="H124" s="84">
        <f t="shared" si="2"/>
        <v>0.6339867061</v>
      </c>
      <c r="I124" s="8">
        <f t="shared" si="3"/>
        <v>0.4297752809</v>
      </c>
      <c r="J124" s="83">
        <f t="shared" si="4"/>
        <v>0.702247191</v>
      </c>
      <c r="K124" s="2">
        <f t="shared" si="5"/>
        <v>-0.05787711243</v>
      </c>
      <c r="L124" s="2">
        <f t="shared" si="6"/>
        <v>-0.2548258588</v>
      </c>
      <c r="M124" s="2">
        <f t="shared" si="7"/>
        <v>0.2466436907</v>
      </c>
      <c r="N124" s="2">
        <f t="shared" si="8"/>
        <v>1.200407968</v>
      </c>
      <c r="O124" s="2">
        <f t="shared" si="9"/>
        <v>0.1165445113</v>
      </c>
      <c r="P124" s="2">
        <f t="shared" si="10"/>
        <v>-0.3823812814</v>
      </c>
      <c r="Q124" s="2">
        <f t="shared" si="11"/>
        <v>-0.2844144696</v>
      </c>
      <c r="R124" s="2">
        <f t="shared" si="12"/>
        <v>0.04988925871</v>
      </c>
      <c r="S124" s="1">
        <f t="shared" si="13"/>
        <v>115</v>
      </c>
      <c r="T124" s="1">
        <f t="shared" si="14"/>
        <v>116</v>
      </c>
      <c r="U124" s="2"/>
      <c r="V124" s="2"/>
      <c r="W124" s="2"/>
    </row>
    <row r="125">
      <c r="A125" s="1" t="s">
        <v>78</v>
      </c>
      <c r="B125" s="15" t="s">
        <v>137</v>
      </c>
      <c r="C125" s="12">
        <v>68.0</v>
      </c>
      <c r="D125" s="13">
        <v>64.0</v>
      </c>
      <c r="E125" s="5">
        <v>38.0</v>
      </c>
      <c r="F125" s="6">
        <v>60.0</v>
      </c>
      <c r="G125" s="8">
        <f t="shared" si="1"/>
        <v>0.53125</v>
      </c>
      <c r="H125" s="84">
        <f t="shared" si="2"/>
        <v>0.5345892141</v>
      </c>
      <c r="I125" s="8">
        <f t="shared" si="3"/>
        <v>0.4608695652</v>
      </c>
      <c r="J125" s="83">
        <f t="shared" si="4"/>
        <v>0.5739130435</v>
      </c>
      <c r="K125" s="2">
        <f t="shared" si="5"/>
        <v>-0.05787711243</v>
      </c>
      <c r="L125" s="2">
        <f t="shared" si="6"/>
        <v>-0.2082569871</v>
      </c>
      <c r="M125" s="2">
        <f t="shared" si="7"/>
        <v>0.1647335962</v>
      </c>
      <c r="N125" s="2">
        <f t="shared" si="8"/>
        <v>1.052014075</v>
      </c>
      <c r="O125" s="2">
        <f t="shared" si="9"/>
        <v>0.06361508011</v>
      </c>
      <c r="P125" s="2">
        <f t="shared" si="10"/>
        <v>-0.2738705851</v>
      </c>
      <c r="Q125" s="2">
        <f t="shared" si="11"/>
        <v>-0.2672889252</v>
      </c>
      <c r="R125" s="2">
        <f t="shared" si="12"/>
        <v>0.06152007272</v>
      </c>
      <c r="S125" s="1">
        <f t="shared" si="13"/>
        <v>68</v>
      </c>
      <c r="T125" s="1">
        <f t="shared" si="14"/>
        <v>68</v>
      </c>
      <c r="U125" s="2"/>
      <c r="V125" s="2"/>
      <c r="W125" s="2"/>
    </row>
    <row r="126">
      <c r="A126" s="1" t="s">
        <v>78</v>
      </c>
      <c r="B126" s="15" t="s">
        <v>138</v>
      </c>
      <c r="C126" s="12">
        <v>38.0</v>
      </c>
      <c r="D126" s="13">
        <v>51.0</v>
      </c>
      <c r="E126" s="5">
        <v>8.0</v>
      </c>
      <c r="F126" s="6">
        <v>23.0</v>
      </c>
      <c r="G126" s="8">
        <f t="shared" si="1"/>
        <v>0.6229508197</v>
      </c>
      <c r="H126" s="84">
        <f t="shared" si="2"/>
        <v>0.6321955445</v>
      </c>
      <c r="I126" s="8">
        <f t="shared" si="3"/>
        <v>0.3833333333</v>
      </c>
      <c r="J126" s="83">
        <f t="shared" si="4"/>
        <v>0.7416666667</v>
      </c>
      <c r="K126" s="2">
        <f t="shared" si="5"/>
        <v>-0.05787711243</v>
      </c>
      <c r="L126" s="2">
        <f t="shared" si="6"/>
        <v>-0.2691300837</v>
      </c>
      <c r="M126" s="2">
        <f t="shared" si="7"/>
        <v>0.2751107179</v>
      </c>
      <c r="N126" s="2">
        <f t="shared" si="8"/>
        <v>1.130792116</v>
      </c>
      <c r="O126" s="2">
        <f t="shared" si="9"/>
        <v>0.1372928987</v>
      </c>
      <c r="P126" s="2">
        <f t="shared" si="10"/>
        <v>-0.3804251993</v>
      </c>
      <c r="Q126" s="2">
        <f t="shared" si="11"/>
        <v>-0.2389685469</v>
      </c>
      <c r="R126" s="2">
        <f t="shared" si="12"/>
        <v>0.03540075377</v>
      </c>
      <c r="S126" s="1">
        <f t="shared" si="13"/>
        <v>38</v>
      </c>
      <c r="T126" s="1">
        <f t="shared" si="14"/>
        <v>38</v>
      </c>
      <c r="U126" s="2"/>
      <c r="V126" s="2"/>
      <c r="W126" s="2"/>
    </row>
    <row r="127">
      <c r="A127" s="1" t="s">
        <v>78</v>
      </c>
      <c r="B127" s="15" t="s">
        <v>139</v>
      </c>
      <c r="C127" s="12">
        <v>99.0</v>
      </c>
      <c r="D127" s="13">
        <v>156.0</v>
      </c>
      <c r="E127" s="5">
        <v>94.0</v>
      </c>
      <c r="F127" s="6">
        <v>190.0</v>
      </c>
      <c r="G127" s="8">
        <f t="shared" si="1"/>
        <v>0.3425605536</v>
      </c>
      <c r="H127" s="84">
        <f t="shared" si="2"/>
        <v>0.343059753</v>
      </c>
      <c r="I127" s="8">
        <f t="shared" si="3"/>
        <v>0.3580705009</v>
      </c>
      <c r="J127" s="83">
        <f t="shared" si="4"/>
        <v>0.4730983302</v>
      </c>
      <c r="K127" s="2">
        <f t="shared" si="5"/>
        <v>-0.05787711243</v>
      </c>
      <c r="L127" s="2">
        <f t="shared" si="6"/>
        <v>-0.1716741482</v>
      </c>
      <c r="M127" s="2">
        <f t="shared" si="7"/>
        <v>0.1119419375</v>
      </c>
      <c r="N127" s="2">
        <f t="shared" si="8"/>
        <v>0.6737788664</v>
      </c>
      <c r="O127" s="2">
        <f t="shared" si="9"/>
        <v>0.03563494055</v>
      </c>
      <c r="P127" s="2">
        <f t="shared" si="10"/>
        <v>-0.1445927589</v>
      </c>
      <c r="Q127" s="2">
        <f t="shared" si="11"/>
        <v>-0.1330047998</v>
      </c>
      <c r="R127" s="2">
        <f t="shared" si="12"/>
        <v>0.02885282781</v>
      </c>
      <c r="S127" s="1">
        <f t="shared" si="13"/>
        <v>99</v>
      </c>
      <c r="T127" s="1">
        <f t="shared" si="14"/>
        <v>99</v>
      </c>
      <c r="U127" s="2"/>
      <c r="V127" s="2"/>
      <c r="W127" s="2"/>
    </row>
    <row r="128">
      <c r="A128" s="1" t="s">
        <v>78</v>
      </c>
      <c r="B128" s="15" t="s">
        <v>140</v>
      </c>
      <c r="C128" s="12">
        <v>235.0</v>
      </c>
      <c r="D128" s="13">
        <v>192.0</v>
      </c>
      <c r="E128" s="5">
        <v>77.0</v>
      </c>
      <c r="F128" s="6">
        <v>88.0</v>
      </c>
      <c r="G128" s="8">
        <f t="shared" si="1"/>
        <v>0.7275541796</v>
      </c>
      <c r="H128" s="84">
        <f t="shared" si="2"/>
        <v>0.7368482904</v>
      </c>
      <c r="I128" s="8">
        <f t="shared" si="3"/>
        <v>0.527027027</v>
      </c>
      <c r="J128" s="83">
        <f t="shared" si="4"/>
        <v>0.7212837838</v>
      </c>
      <c r="K128" s="2">
        <f t="shared" si="5"/>
        <v>-0.05787711243</v>
      </c>
      <c r="L128" s="2">
        <f t="shared" si="6"/>
        <v>-0.2617337058</v>
      </c>
      <c r="M128" s="2">
        <f t="shared" si="7"/>
        <v>0.2601970244</v>
      </c>
      <c r="N128" s="2">
        <f t="shared" si="8"/>
        <v>1.5119467</v>
      </c>
      <c r="O128" s="2">
        <f t="shared" si="9"/>
        <v>0.1262816645</v>
      </c>
      <c r="P128" s="2">
        <f t="shared" si="10"/>
        <v>-0.4946754914</v>
      </c>
      <c r="Q128" s="2">
        <f t="shared" si="11"/>
        <v>-0.4392894303</v>
      </c>
      <c r="R128" s="2">
        <f t="shared" si="12"/>
        <v>0.09199864149</v>
      </c>
      <c r="S128" s="1">
        <f t="shared" si="13"/>
        <v>235</v>
      </c>
      <c r="T128" s="1">
        <f t="shared" si="14"/>
        <v>238</v>
      </c>
      <c r="U128" s="2"/>
      <c r="V128" s="2"/>
      <c r="W128" s="2"/>
    </row>
    <row r="129">
      <c r="A129" s="1" t="s">
        <v>78</v>
      </c>
      <c r="B129" s="15" t="s">
        <v>141</v>
      </c>
      <c r="C129" s="12">
        <v>72.0</v>
      </c>
      <c r="D129" s="13">
        <v>115.0</v>
      </c>
      <c r="E129" s="5">
        <v>17.0</v>
      </c>
      <c r="F129" s="6">
        <v>58.0</v>
      </c>
      <c r="G129" s="8">
        <f t="shared" si="1"/>
        <v>0.5538461538</v>
      </c>
      <c r="H129" s="84">
        <f t="shared" si="2"/>
        <v>0.5564374471</v>
      </c>
      <c r="I129" s="8">
        <f t="shared" si="3"/>
        <v>0.3396946565</v>
      </c>
      <c r="J129" s="83">
        <f t="shared" si="4"/>
        <v>0.713740458</v>
      </c>
      <c r="K129" s="2">
        <f t="shared" si="5"/>
        <v>-0.05787711243</v>
      </c>
      <c r="L129" s="2">
        <f t="shared" si="6"/>
        <v>-0.2589964439</v>
      </c>
      <c r="M129" s="2">
        <f t="shared" si="7"/>
        <v>0.2547831012</v>
      </c>
      <c r="N129" s="2">
        <f t="shared" si="8"/>
        <v>0.9643317289</v>
      </c>
      <c r="O129" s="2">
        <f t="shared" si="9"/>
        <v>0.1223609214</v>
      </c>
      <c r="P129" s="2">
        <f t="shared" si="10"/>
        <v>-0.3122083512</v>
      </c>
      <c r="Q129" s="2">
        <f t="shared" si="11"/>
        <v>-0.1805911888</v>
      </c>
      <c r="R129" s="2">
        <f t="shared" si="12"/>
        <v>0.02463479193</v>
      </c>
      <c r="S129" s="1">
        <f t="shared" si="13"/>
        <v>72</v>
      </c>
      <c r="T129" s="1">
        <f t="shared" si="14"/>
        <v>72</v>
      </c>
      <c r="U129" s="2"/>
      <c r="V129" s="2"/>
      <c r="W129" s="2"/>
    </row>
    <row r="130">
      <c r="A130" s="1" t="s">
        <v>78</v>
      </c>
      <c r="B130" s="15" t="s">
        <v>142</v>
      </c>
      <c r="C130" s="12">
        <v>31.0</v>
      </c>
      <c r="D130" s="13">
        <v>35.0</v>
      </c>
      <c r="E130" s="5">
        <v>15.0</v>
      </c>
      <c r="F130" s="6">
        <v>23.0</v>
      </c>
      <c r="G130" s="8">
        <f t="shared" si="1"/>
        <v>0.5740740741</v>
      </c>
      <c r="H130" s="84">
        <f t="shared" si="2"/>
        <v>0.5764753694</v>
      </c>
      <c r="I130" s="8">
        <f t="shared" si="3"/>
        <v>0.4423076923</v>
      </c>
      <c r="J130" s="83">
        <f t="shared" si="4"/>
        <v>0.6346153846</v>
      </c>
      <c r="K130" s="2">
        <f t="shared" si="5"/>
        <v>-0.05787711243</v>
      </c>
      <c r="L130" s="2">
        <f t="shared" si="6"/>
        <v>-0.2302841684</v>
      </c>
      <c r="M130" s="2">
        <f t="shared" si="7"/>
        <v>0.2014239839</v>
      </c>
      <c r="N130" s="2">
        <f t="shared" si="8"/>
        <v>1.116432613</v>
      </c>
      <c r="O130" s="2">
        <f t="shared" si="9"/>
        <v>0.08601091773</v>
      </c>
      <c r="P130" s="2">
        <f t="shared" si="10"/>
        <v>-0.3213814862</v>
      </c>
      <c r="Q130" s="2">
        <f t="shared" si="11"/>
        <v>-0.2722315099</v>
      </c>
      <c r="R130" s="2">
        <f t="shared" si="12"/>
        <v>0.05438213199</v>
      </c>
      <c r="S130" s="1">
        <f t="shared" si="13"/>
        <v>31</v>
      </c>
      <c r="T130" s="1">
        <f t="shared" si="14"/>
        <v>31</v>
      </c>
      <c r="U130" s="2"/>
      <c r="V130" s="2"/>
      <c r="W130" s="2"/>
    </row>
    <row r="131">
      <c r="A131" s="1" t="s">
        <v>78</v>
      </c>
      <c r="B131" s="15" t="s">
        <v>143</v>
      </c>
      <c r="C131" s="12">
        <v>62.0</v>
      </c>
      <c r="D131" s="13">
        <v>67.0</v>
      </c>
      <c r="E131" s="5">
        <v>21.0</v>
      </c>
      <c r="F131" s="6">
        <v>52.0</v>
      </c>
      <c r="G131" s="8">
        <f t="shared" si="1"/>
        <v>0.5438596491</v>
      </c>
      <c r="H131" s="84">
        <f t="shared" si="2"/>
        <v>0.5505301083</v>
      </c>
      <c r="I131" s="8">
        <f t="shared" si="3"/>
        <v>0.4108910891</v>
      </c>
      <c r="J131" s="83">
        <f t="shared" si="4"/>
        <v>0.6386138614</v>
      </c>
      <c r="K131" s="2">
        <f t="shared" si="5"/>
        <v>-0.05787711243</v>
      </c>
      <c r="L131" s="2">
        <f t="shared" si="6"/>
        <v>-0.2317351038</v>
      </c>
      <c r="M131" s="2">
        <f t="shared" si="7"/>
        <v>0.2039701761</v>
      </c>
      <c r="N131" s="2">
        <f t="shared" si="8"/>
        <v>1.043668293</v>
      </c>
      <c r="O131" s="2">
        <f t="shared" si="9"/>
        <v>0.08764695153</v>
      </c>
      <c r="P131" s="2">
        <f t="shared" si="10"/>
        <v>-0.3023281417</v>
      </c>
      <c r="Q131" s="2">
        <f t="shared" si="11"/>
        <v>-0.2364125882</v>
      </c>
      <c r="R131" s="2">
        <f t="shared" si="12"/>
        <v>0.043597634</v>
      </c>
      <c r="S131" s="1">
        <f t="shared" si="13"/>
        <v>62</v>
      </c>
      <c r="T131" s="1">
        <f t="shared" si="14"/>
        <v>62</v>
      </c>
      <c r="U131" s="2"/>
      <c r="V131" s="2"/>
      <c r="W131" s="2"/>
    </row>
    <row r="132">
      <c r="A132" s="1" t="s">
        <v>78</v>
      </c>
      <c r="B132" s="15" t="s">
        <v>144</v>
      </c>
      <c r="C132" s="12">
        <v>25.0</v>
      </c>
      <c r="D132" s="13">
        <v>17.0</v>
      </c>
      <c r="E132" s="5">
        <v>8.0</v>
      </c>
      <c r="F132" s="6">
        <v>23.0</v>
      </c>
      <c r="G132" s="8">
        <f t="shared" si="1"/>
        <v>0.5208333333</v>
      </c>
      <c r="H132" s="84">
        <f t="shared" si="2"/>
        <v>0.5277392291</v>
      </c>
      <c r="I132" s="8">
        <f t="shared" si="3"/>
        <v>0.4520547945</v>
      </c>
      <c r="J132" s="83">
        <f t="shared" si="4"/>
        <v>0.5753424658</v>
      </c>
      <c r="K132" s="2">
        <f t="shared" si="5"/>
        <v>-0.05787711243</v>
      </c>
      <c r="L132" s="2">
        <f t="shared" si="6"/>
        <v>-0.2087756845</v>
      </c>
      <c r="M132" s="2">
        <f t="shared" si="7"/>
        <v>0.1655552089</v>
      </c>
      <c r="N132" s="2">
        <f t="shared" si="8"/>
        <v>1.034462938</v>
      </c>
      <c r="O132" s="2">
        <f t="shared" si="9"/>
        <v>0.06409159559</v>
      </c>
      <c r="P132" s="2">
        <f t="shared" si="10"/>
        <v>-0.2699722402</v>
      </c>
      <c r="Q132" s="2">
        <f t="shared" si="11"/>
        <v>-0.257802664</v>
      </c>
      <c r="R132" s="2">
        <f t="shared" si="12"/>
        <v>0.0580571873</v>
      </c>
      <c r="S132" s="1">
        <f t="shared" si="13"/>
        <v>25</v>
      </c>
      <c r="T132" s="1">
        <f t="shared" si="14"/>
        <v>25</v>
      </c>
      <c r="U132" s="2"/>
      <c r="V132" s="2"/>
      <c r="W132" s="19"/>
    </row>
    <row r="133">
      <c r="A133" s="1" t="s">
        <v>78</v>
      </c>
      <c r="B133" s="15" t="s">
        <v>145</v>
      </c>
      <c r="C133" s="12">
        <v>33.0</v>
      </c>
      <c r="D133" s="13">
        <v>46.0</v>
      </c>
      <c r="E133" s="5">
        <v>14.0</v>
      </c>
      <c r="F133" s="6">
        <v>21.0</v>
      </c>
      <c r="G133" s="8">
        <f t="shared" si="1"/>
        <v>0.6111111111</v>
      </c>
      <c r="H133" s="84">
        <f t="shared" si="2"/>
        <v>0.6077441582</v>
      </c>
      <c r="I133" s="8">
        <f t="shared" si="3"/>
        <v>0.4122807018</v>
      </c>
      <c r="J133" s="83">
        <f t="shared" si="4"/>
        <v>0.6929824561</v>
      </c>
      <c r="K133" s="2">
        <f t="shared" si="5"/>
        <v>-0.05787711243</v>
      </c>
      <c r="L133" s="2">
        <f t="shared" si="6"/>
        <v>-0.2514639458</v>
      </c>
      <c r="M133" s="2">
        <f t="shared" si="7"/>
        <v>0.2401786885</v>
      </c>
      <c r="N133" s="2">
        <f t="shared" si="8"/>
        <v>1.136351455</v>
      </c>
      <c r="O133" s="2">
        <f t="shared" si="9"/>
        <v>0.1119923899</v>
      </c>
      <c r="P133" s="2">
        <f t="shared" si="10"/>
        <v>-0.3572009921</v>
      </c>
      <c r="Q133" s="2">
        <f t="shared" si="11"/>
        <v>-0.2582777915</v>
      </c>
      <c r="R133" s="2">
        <f t="shared" si="12"/>
        <v>0.04404146655</v>
      </c>
      <c r="S133" s="1">
        <f t="shared" si="13"/>
        <v>33</v>
      </c>
      <c r="T133" s="1">
        <f t="shared" si="14"/>
        <v>33</v>
      </c>
      <c r="U133" s="2"/>
      <c r="V133" s="2"/>
      <c r="W133" s="19"/>
    </row>
    <row r="134">
      <c r="A134" s="1" t="s">
        <v>78</v>
      </c>
      <c r="B134" s="15" t="s">
        <v>146</v>
      </c>
      <c r="C134" s="12">
        <v>111.0</v>
      </c>
      <c r="D134" s="13">
        <v>164.0</v>
      </c>
      <c r="E134" s="5">
        <v>93.0</v>
      </c>
      <c r="F134" s="6">
        <v>205.0</v>
      </c>
      <c r="G134" s="8">
        <f t="shared" si="1"/>
        <v>0.3512658228</v>
      </c>
      <c r="H134" s="84">
        <f t="shared" si="2"/>
        <v>0.3469931107</v>
      </c>
      <c r="I134" s="8">
        <f t="shared" si="3"/>
        <v>0.3560209424</v>
      </c>
      <c r="J134" s="83">
        <f t="shared" si="4"/>
        <v>0.479930192</v>
      </c>
      <c r="K134" s="2">
        <f t="shared" si="5"/>
        <v>-0.05787711243</v>
      </c>
      <c r="L134" s="2">
        <f t="shared" si="6"/>
        <v>-0.1741532397</v>
      </c>
      <c r="M134" s="2">
        <f t="shared" si="7"/>
        <v>0.1151983166</v>
      </c>
      <c r="N134" s="2">
        <f t="shared" si="8"/>
        <v>0.6795963586</v>
      </c>
      <c r="O134" s="2">
        <f t="shared" si="9"/>
        <v>0.03720111942</v>
      </c>
      <c r="P134" s="2">
        <f t="shared" si="10"/>
        <v>-0.1479472371</v>
      </c>
      <c r="Q134" s="2">
        <f t="shared" si="11"/>
        <v>-0.1333853012</v>
      </c>
      <c r="R134" s="2">
        <f t="shared" si="12"/>
        <v>0.0283602065</v>
      </c>
      <c r="S134" s="1">
        <f t="shared" si="13"/>
        <v>111</v>
      </c>
      <c r="T134" s="1">
        <f t="shared" si="14"/>
        <v>110</v>
      </c>
      <c r="U134" s="2"/>
      <c r="V134" s="2"/>
      <c r="W134" s="19"/>
    </row>
    <row r="135">
      <c r="A135" s="1" t="s">
        <v>78</v>
      </c>
      <c r="B135" s="15" t="s">
        <v>147</v>
      </c>
      <c r="C135" s="12">
        <v>94.0</v>
      </c>
      <c r="D135" s="13">
        <v>114.0</v>
      </c>
      <c r="E135" s="5">
        <v>33.0</v>
      </c>
      <c r="F135" s="6">
        <v>45.0</v>
      </c>
      <c r="G135" s="8">
        <f t="shared" si="1"/>
        <v>0.6762589928</v>
      </c>
      <c r="H135" s="84">
        <f t="shared" si="2"/>
        <v>0.673532116</v>
      </c>
      <c r="I135" s="8">
        <f t="shared" si="3"/>
        <v>0.4440559441</v>
      </c>
      <c r="J135" s="83">
        <f t="shared" si="4"/>
        <v>0.7272727273</v>
      </c>
      <c r="K135" s="2">
        <f t="shared" si="5"/>
        <v>-0.05787711243</v>
      </c>
      <c r="L135" s="2">
        <f t="shared" si="6"/>
        <v>-0.2639069258</v>
      </c>
      <c r="M135" s="2">
        <f t="shared" si="7"/>
        <v>0.2645358845</v>
      </c>
      <c r="N135" s="2">
        <f t="shared" si="8"/>
        <v>1.284494992</v>
      </c>
      <c r="O135" s="2">
        <f t="shared" si="9"/>
        <v>0.1294534706</v>
      </c>
      <c r="P135" s="2">
        <f t="shared" si="10"/>
        <v>-0.4237478049</v>
      </c>
      <c r="Q135" s="2">
        <f t="shared" si="11"/>
        <v>-0.3144499199</v>
      </c>
      <c r="R135" s="2">
        <f t="shared" si="12"/>
        <v>0.05502953156</v>
      </c>
      <c r="S135" s="1">
        <f t="shared" si="13"/>
        <v>94</v>
      </c>
      <c r="T135" s="1">
        <f t="shared" si="14"/>
        <v>94</v>
      </c>
      <c r="U135" s="2"/>
      <c r="V135" s="2"/>
      <c r="W135" s="19"/>
    </row>
    <row r="136">
      <c r="A136" s="1" t="s">
        <v>78</v>
      </c>
      <c r="B136" s="15" t="s">
        <v>148</v>
      </c>
      <c r="C136" s="12">
        <v>115.0</v>
      </c>
      <c r="D136" s="13">
        <v>173.0</v>
      </c>
      <c r="E136" s="5">
        <v>15.0</v>
      </c>
      <c r="F136" s="6">
        <v>36.0</v>
      </c>
      <c r="G136" s="8">
        <f t="shared" si="1"/>
        <v>0.761589404</v>
      </c>
      <c r="H136" s="84">
        <f t="shared" si="2"/>
        <v>0.7591018368</v>
      </c>
      <c r="I136" s="8">
        <f t="shared" si="3"/>
        <v>0.383480826</v>
      </c>
      <c r="J136" s="83">
        <f t="shared" si="4"/>
        <v>0.8495575221</v>
      </c>
      <c r="K136" s="2">
        <f t="shared" si="5"/>
        <v>-0.05787711243</v>
      </c>
      <c r="L136" s="2">
        <f t="shared" si="6"/>
        <v>-0.3082806567</v>
      </c>
      <c r="M136" s="2">
        <f t="shared" si="7"/>
        <v>0.3609737059</v>
      </c>
      <c r="N136" s="2">
        <f t="shared" si="8"/>
        <v>1.295787749</v>
      </c>
      <c r="O136" s="2">
        <f t="shared" si="9"/>
        <v>0.2063479514</v>
      </c>
      <c r="P136" s="2">
        <f t="shared" si="10"/>
        <v>-0.4993492515</v>
      </c>
      <c r="Q136" s="2">
        <f t="shared" si="11"/>
        <v>-0.2739421808</v>
      </c>
      <c r="R136" s="2">
        <f t="shared" si="12"/>
        <v>0.03544163224</v>
      </c>
      <c r="S136" s="1">
        <f t="shared" si="13"/>
        <v>115</v>
      </c>
      <c r="T136" s="1">
        <f t="shared" si="14"/>
        <v>115</v>
      </c>
      <c r="U136" s="2"/>
      <c r="V136" s="2"/>
      <c r="W136" s="19"/>
    </row>
    <row r="137">
      <c r="A137" s="1" t="s">
        <v>78</v>
      </c>
      <c r="B137" s="15" t="s">
        <v>149</v>
      </c>
      <c r="C137" s="12">
        <v>97.0</v>
      </c>
      <c r="D137" s="13">
        <v>182.0</v>
      </c>
      <c r="E137" s="5">
        <v>14.0</v>
      </c>
      <c r="F137" s="6">
        <v>42.0</v>
      </c>
      <c r="G137" s="8">
        <f t="shared" si="1"/>
        <v>0.6978417266</v>
      </c>
      <c r="H137" s="84">
        <f t="shared" si="2"/>
        <v>0.6865227215</v>
      </c>
      <c r="I137" s="8">
        <f t="shared" si="3"/>
        <v>0.3313432836</v>
      </c>
      <c r="J137" s="83">
        <f t="shared" si="4"/>
        <v>0.8328358209</v>
      </c>
      <c r="K137" s="2">
        <f t="shared" si="5"/>
        <v>-0.05787711243</v>
      </c>
      <c r="L137" s="2">
        <f t="shared" si="6"/>
        <v>-0.3022128192</v>
      </c>
      <c r="M137" s="2">
        <f t="shared" si="7"/>
        <v>0.3469035798</v>
      </c>
      <c r="N137" s="2">
        <f t="shared" si="8"/>
        <v>1.09757699</v>
      </c>
      <c r="O137" s="2">
        <f t="shared" si="9"/>
        <v>0.1944016656</v>
      </c>
      <c r="P137" s="2">
        <f t="shared" si="10"/>
        <v>-0.4146408959</v>
      </c>
      <c r="Q137" s="2">
        <f t="shared" si="11"/>
        <v>-0.2004908471</v>
      </c>
      <c r="R137" s="2">
        <f t="shared" si="12"/>
        <v>0.02286216041</v>
      </c>
      <c r="S137" s="1">
        <f t="shared" si="13"/>
        <v>97</v>
      </c>
      <c r="T137" s="1">
        <f t="shared" si="14"/>
        <v>96</v>
      </c>
      <c r="U137" s="2"/>
      <c r="V137" s="2"/>
      <c r="W137" s="19"/>
    </row>
    <row r="138">
      <c r="A138" s="1" t="s">
        <v>78</v>
      </c>
      <c r="B138" s="15" t="s">
        <v>150</v>
      </c>
      <c r="C138" s="12">
        <v>53.0</v>
      </c>
      <c r="D138" s="13">
        <v>142.0</v>
      </c>
      <c r="E138" s="5">
        <v>38.0</v>
      </c>
      <c r="F138" s="6">
        <v>125.0</v>
      </c>
      <c r="G138" s="8">
        <f t="shared" si="1"/>
        <v>0.297752809</v>
      </c>
      <c r="H138" s="84">
        <f t="shared" si="2"/>
        <v>0.2950202697</v>
      </c>
      <c r="I138" s="8">
        <f t="shared" si="3"/>
        <v>0.2541899441</v>
      </c>
      <c r="J138" s="83">
        <f t="shared" si="4"/>
        <v>0.5446927374</v>
      </c>
      <c r="K138" s="2">
        <f t="shared" si="5"/>
        <v>-0.05787711243</v>
      </c>
      <c r="L138" s="2">
        <f t="shared" si="6"/>
        <v>-0.1976537555</v>
      </c>
      <c r="M138" s="2">
        <f t="shared" si="7"/>
        <v>0.1483860788</v>
      </c>
      <c r="N138" s="2">
        <f t="shared" si="8"/>
        <v>0.5506902359</v>
      </c>
      <c r="O138" s="2">
        <f t="shared" si="9"/>
        <v>0.05438467618</v>
      </c>
      <c r="P138" s="2">
        <f t="shared" si="10"/>
        <v>-0.1360619545</v>
      </c>
      <c r="Q138" s="2">
        <f t="shared" si="11"/>
        <v>-0.07716975599</v>
      </c>
      <c r="R138" s="2">
        <f t="shared" si="12"/>
        <v>0.01032185727</v>
      </c>
      <c r="S138" s="1">
        <f t="shared" si="13"/>
        <v>53</v>
      </c>
      <c r="T138" s="1">
        <f t="shared" si="14"/>
        <v>53</v>
      </c>
      <c r="U138" s="2"/>
      <c r="V138" s="2"/>
      <c r="W138" s="19"/>
    </row>
    <row r="139">
      <c r="A139" s="1" t="s">
        <v>78</v>
      </c>
      <c r="B139" s="15" t="s">
        <v>151</v>
      </c>
      <c r="C139" s="12">
        <v>83.0</v>
      </c>
      <c r="D139" s="13">
        <v>180.0</v>
      </c>
      <c r="E139" s="5">
        <v>53.0</v>
      </c>
      <c r="F139" s="6">
        <v>124.0</v>
      </c>
      <c r="G139" s="8">
        <f t="shared" si="1"/>
        <v>0.4009661836</v>
      </c>
      <c r="H139" s="84">
        <f t="shared" si="2"/>
        <v>0.4047178269</v>
      </c>
      <c r="I139" s="8">
        <f t="shared" si="3"/>
        <v>0.3090909091</v>
      </c>
      <c r="J139" s="83">
        <f t="shared" si="4"/>
        <v>0.5977272727</v>
      </c>
      <c r="K139" s="2">
        <f t="shared" si="5"/>
        <v>-0.05787711243</v>
      </c>
      <c r="L139" s="2">
        <f t="shared" si="6"/>
        <v>-0.2168985047</v>
      </c>
      <c r="M139" s="2">
        <f t="shared" si="7"/>
        <v>0.1786883066</v>
      </c>
      <c r="N139" s="2">
        <f t="shared" si="8"/>
        <v>0.7348297484</v>
      </c>
      <c r="O139" s="2">
        <f t="shared" si="9"/>
        <v>0.07186724701</v>
      </c>
      <c r="P139" s="2">
        <f t="shared" si="10"/>
        <v>-0.199235877</v>
      </c>
      <c r="Q139" s="2">
        <f t="shared" si="11"/>
        <v>-0.1252144202</v>
      </c>
      <c r="R139" s="2">
        <f t="shared" si="12"/>
        <v>0.01855843919</v>
      </c>
      <c r="S139" s="1">
        <f t="shared" si="13"/>
        <v>83</v>
      </c>
      <c r="T139" s="1">
        <f t="shared" si="14"/>
        <v>83</v>
      </c>
      <c r="U139" s="2"/>
      <c r="V139" s="2"/>
      <c r="W139" s="19"/>
    </row>
    <row r="140">
      <c r="A140" s="1" t="s">
        <v>78</v>
      </c>
      <c r="B140" s="15" t="s">
        <v>152</v>
      </c>
      <c r="C140" s="12">
        <v>52.0</v>
      </c>
      <c r="D140" s="13">
        <v>70.0</v>
      </c>
      <c r="E140" s="5">
        <v>19.0</v>
      </c>
      <c r="F140" s="6">
        <v>56.0</v>
      </c>
      <c r="G140" s="8">
        <f t="shared" si="1"/>
        <v>0.4814814815</v>
      </c>
      <c r="H140" s="84">
        <f t="shared" si="2"/>
        <v>0.480538255</v>
      </c>
      <c r="I140" s="8">
        <f t="shared" si="3"/>
        <v>0.3604060914</v>
      </c>
      <c r="J140" s="83">
        <f t="shared" si="4"/>
        <v>0.6192893401</v>
      </c>
      <c r="K140" s="2">
        <f t="shared" si="5"/>
        <v>-0.05787711243</v>
      </c>
      <c r="L140" s="2">
        <f t="shared" si="6"/>
        <v>-0.2247227757</v>
      </c>
      <c r="M140" s="2">
        <f t="shared" si="7"/>
        <v>0.1918126291</v>
      </c>
      <c r="N140" s="2">
        <f t="shared" si="8"/>
        <v>0.8877346118</v>
      </c>
      <c r="O140" s="2">
        <f t="shared" si="9"/>
        <v>0.07992867367</v>
      </c>
      <c r="P140" s="2">
        <f t="shared" si="10"/>
        <v>-0.2493759121</v>
      </c>
      <c r="Q140" s="2">
        <f t="shared" si="11"/>
        <v>-0.1763829738</v>
      </c>
      <c r="R140" s="2">
        <f t="shared" si="12"/>
        <v>0.02942111449</v>
      </c>
      <c r="S140" s="1">
        <f t="shared" si="13"/>
        <v>52</v>
      </c>
      <c r="T140" s="1">
        <f t="shared" si="14"/>
        <v>52</v>
      </c>
      <c r="U140" s="2"/>
      <c r="V140" s="2"/>
      <c r="W140" s="19"/>
    </row>
    <row r="141">
      <c r="A141" s="1" t="s">
        <v>78</v>
      </c>
      <c r="B141" s="15" t="s">
        <v>153</v>
      </c>
      <c r="C141" s="12">
        <v>186.0</v>
      </c>
      <c r="D141" s="13">
        <v>219.0</v>
      </c>
      <c r="E141" s="5">
        <v>43.0</v>
      </c>
      <c r="F141" s="6">
        <v>95.0</v>
      </c>
      <c r="G141" s="8">
        <f t="shared" si="1"/>
        <v>0.6619217082</v>
      </c>
      <c r="H141" s="84">
        <f t="shared" si="2"/>
        <v>0.6734142733</v>
      </c>
      <c r="I141" s="8">
        <f t="shared" si="3"/>
        <v>0.4217311234</v>
      </c>
      <c r="J141" s="83">
        <f t="shared" si="4"/>
        <v>0.7458563536</v>
      </c>
      <c r="K141" s="2">
        <f t="shared" si="5"/>
        <v>-0.05787711243</v>
      </c>
      <c r="L141" s="2">
        <f t="shared" si="6"/>
        <v>-0.2706504039</v>
      </c>
      <c r="M141" s="2">
        <f t="shared" si="7"/>
        <v>0.2782277068</v>
      </c>
      <c r="N141" s="2">
        <f t="shared" si="8"/>
        <v>1.251089192</v>
      </c>
      <c r="O141" s="2">
        <f t="shared" si="9"/>
        <v>0.1396327765</v>
      </c>
      <c r="P141" s="2">
        <f t="shared" si="10"/>
        <v>-0.4232736273</v>
      </c>
      <c r="Q141" s="2">
        <f t="shared" si="11"/>
        <v>-0.2908742725</v>
      </c>
      <c r="R141" s="2">
        <f t="shared" si="12"/>
        <v>0.04714001438</v>
      </c>
      <c r="S141" s="1">
        <f t="shared" si="13"/>
        <v>186</v>
      </c>
      <c r="T141" s="1">
        <f t="shared" si="14"/>
        <v>189</v>
      </c>
      <c r="U141" s="2"/>
      <c r="V141" s="2"/>
      <c r="W141" s="19"/>
    </row>
    <row r="142">
      <c r="A142" s="1" t="s">
        <v>78</v>
      </c>
      <c r="B142" s="15" t="s">
        <v>154</v>
      </c>
      <c r="C142" s="12">
        <v>109.0</v>
      </c>
      <c r="D142" s="13">
        <v>142.0</v>
      </c>
      <c r="E142" s="5">
        <v>105.0</v>
      </c>
      <c r="F142" s="6">
        <v>192.0</v>
      </c>
      <c r="G142" s="8">
        <f t="shared" si="1"/>
        <v>0.3621262458</v>
      </c>
      <c r="H142" s="84">
        <f t="shared" si="2"/>
        <v>0.3610569916</v>
      </c>
      <c r="I142" s="8">
        <f t="shared" si="3"/>
        <v>0.3905109489</v>
      </c>
      <c r="J142" s="83">
        <f t="shared" si="4"/>
        <v>0.4580291971</v>
      </c>
      <c r="K142" s="2">
        <f t="shared" si="5"/>
        <v>-0.05787711243</v>
      </c>
      <c r="L142" s="2">
        <f t="shared" si="6"/>
        <v>-0.1662059813</v>
      </c>
      <c r="M142" s="2">
        <f t="shared" si="7"/>
        <v>0.1049243567</v>
      </c>
      <c r="N142" s="2">
        <f t="shared" si="8"/>
        <v>0.7114162871</v>
      </c>
      <c r="O142" s="2">
        <f t="shared" si="9"/>
        <v>0.0323371158</v>
      </c>
      <c r="P142" s="2">
        <f t="shared" si="10"/>
        <v>-0.1478069008</v>
      </c>
      <c r="Q142" s="2">
        <f t="shared" si="11"/>
        <v>-0.1531575476</v>
      </c>
      <c r="R142" s="2">
        <f t="shared" si="12"/>
        <v>0.0374267742</v>
      </c>
      <c r="S142" s="1">
        <f t="shared" si="13"/>
        <v>109</v>
      </c>
      <c r="T142" s="1">
        <f t="shared" si="14"/>
        <v>109</v>
      </c>
      <c r="U142" s="2"/>
      <c r="V142" s="2"/>
      <c r="W142" s="19"/>
    </row>
    <row r="143">
      <c r="A143" s="1" t="s">
        <v>78</v>
      </c>
      <c r="B143" s="15" t="s">
        <v>155</v>
      </c>
      <c r="C143" s="12">
        <v>128.0</v>
      </c>
      <c r="D143" s="13">
        <v>140.0</v>
      </c>
      <c r="E143" s="5">
        <v>34.0</v>
      </c>
      <c r="F143" s="6">
        <v>53.0</v>
      </c>
      <c r="G143" s="8">
        <f t="shared" si="1"/>
        <v>0.7071823204</v>
      </c>
      <c r="H143" s="84">
        <f t="shared" si="2"/>
        <v>0.7140210749</v>
      </c>
      <c r="I143" s="8">
        <f t="shared" si="3"/>
        <v>0.4563380282</v>
      </c>
      <c r="J143" s="83">
        <f t="shared" si="4"/>
        <v>0.7549295775</v>
      </c>
      <c r="K143" s="2">
        <f t="shared" si="5"/>
        <v>-0.05787711243</v>
      </c>
      <c r="L143" s="2">
        <f t="shared" si="6"/>
        <v>-0.273942823</v>
      </c>
      <c r="M143" s="2">
        <f t="shared" si="7"/>
        <v>0.2850380715</v>
      </c>
      <c r="N143" s="2">
        <f t="shared" si="8"/>
        <v>1.370220713</v>
      </c>
      <c r="O143" s="2">
        <f t="shared" si="9"/>
        <v>0.1447908494</v>
      </c>
      <c r="P143" s="2">
        <f t="shared" si="10"/>
        <v>-0.4692180533</v>
      </c>
      <c r="Q143" s="2">
        <f t="shared" si="11"/>
        <v>-0.3447137246</v>
      </c>
      <c r="R143" s="2">
        <f t="shared" si="12"/>
        <v>0.05972315428</v>
      </c>
      <c r="S143" s="1">
        <f t="shared" si="13"/>
        <v>128</v>
      </c>
      <c r="T143" s="1">
        <f t="shared" si="14"/>
        <v>129</v>
      </c>
      <c r="U143" s="2"/>
      <c r="V143" s="2"/>
      <c r="W143" s="19"/>
    </row>
    <row r="144">
      <c r="A144" s="1" t="s">
        <v>78</v>
      </c>
      <c r="B144" s="15" t="s">
        <v>156</v>
      </c>
      <c r="C144" s="12">
        <v>27.0</v>
      </c>
      <c r="D144" s="13">
        <v>23.0</v>
      </c>
      <c r="E144" s="5">
        <v>18.0</v>
      </c>
      <c r="F144" s="6">
        <v>23.0</v>
      </c>
      <c r="G144" s="8">
        <f t="shared" si="1"/>
        <v>0.54</v>
      </c>
      <c r="H144" s="84">
        <f t="shared" si="2"/>
        <v>0.5422785295</v>
      </c>
      <c r="I144" s="8">
        <f t="shared" si="3"/>
        <v>0.4945054945</v>
      </c>
      <c r="J144" s="83">
        <f t="shared" si="4"/>
        <v>0.5494505495</v>
      </c>
      <c r="K144" s="2">
        <f t="shared" si="5"/>
        <v>-0.05787711243</v>
      </c>
      <c r="L144" s="2">
        <f t="shared" si="6"/>
        <v>-0.1993802324</v>
      </c>
      <c r="M144" s="2">
        <f t="shared" si="7"/>
        <v>0.1509896621</v>
      </c>
      <c r="N144" s="2">
        <f t="shared" si="8"/>
        <v>1.080680112</v>
      </c>
      <c r="O144" s="2">
        <f t="shared" si="9"/>
        <v>0.05582228747</v>
      </c>
      <c r="P144" s="2">
        <f t="shared" si="10"/>
        <v>-0.2693416495</v>
      </c>
      <c r="Q144" s="2">
        <f t="shared" si="11"/>
        <v>-0.2946114801</v>
      </c>
      <c r="R144" s="2">
        <f t="shared" si="12"/>
        <v>0.07599694191</v>
      </c>
      <c r="S144" s="1">
        <f t="shared" si="13"/>
        <v>27</v>
      </c>
      <c r="T144" s="1">
        <f t="shared" si="14"/>
        <v>27</v>
      </c>
      <c r="U144" s="2"/>
      <c r="V144" s="2"/>
      <c r="W144" s="19"/>
    </row>
    <row r="145">
      <c r="A145" s="1" t="s">
        <v>78</v>
      </c>
      <c r="B145" s="15" t="s">
        <v>157</v>
      </c>
      <c r="C145" s="12">
        <v>62.0</v>
      </c>
      <c r="D145" s="13">
        <v>196.0</v>
      </c>
      <c r="E145" s="5">
        <v>61.0</v>
      </c>
      <c r="F145" s="6">
        <v>211.0</v>
      </c>
      <c r="G145" s="8">
        <f t="shared" si="1"/>
        <v>0.2271062271</v>
      </c>
      <c r="H145" s="84">
        <f t="shared" si="2"/>
        <v>0.223299325</v>
      </c>
      <c r="I145" s="8">
        <f t="shared" si="3"/>
        <v>0.2320754717</v>
      </c>
      <c r="J145" s="83">
        <f t="shared" si="4"/>
        <v>0.4867924528</v>
      </c>
      <c r="K145" s="2">
        <f t="shared" si="5"/>
        <v>-0.05787711243</v>
      </c>
      <c r="L145" s="2">
        <f t="shared" si="6"/>
        <v>-0.1766433621</v>
      </c>
      <c r="M145" s="2">
        <f t="shared" si="7"/>
        <v>0.1185161846</v>
      </c>
      <c r="N145" s="2">
        <f t="shared" si="8"/>
        <v>0.4493352645</v>
      </c>
      <c r="O145" s="2">
        <f t="shared" si="9"/>
        <v>0.03881980075</v>
      </c>
      <c r="P145" s="2">
        <f t="shared" si="10"/>
        <v>-0.09921836921</v>
      </c>
      <c r="Q145" s="2">
        <f t="shared" si="11"/>
        <v>-0.05748852037</v>
      </c>
      <c r="R145" s="2">
        <f t="shared" si="12"/>
        <v>0.007855439315</v>
      </c>
      <c r="S145" s="1">
        <f t="shared" si="13"/>
        <v>62</v>
      </c>
      <c r="T145" s="1">
        <f t="shared" si="14"/>
        <v>61</v>
      </c>
      <c r="U145" s="2"/>
      <c r="V145" s="2"/>
      <c r="W145" s="19"/>
    </row>
    <row r="146">
      <c r="A146" s="1" t="s">
        <v>78</v>
      </c>
      <c r="B146" s="15" t="s">
        <v>158</v>
      </c>
      <c r="C146" s="12">
        <v>88.0</v>
      </c>
      <c r="D146" s="13">
        <v>228.0</v>
      </c>
      <c r="E146" s="5">
        <v>55.0</v>
      </c>
      <c r="F146" s="6">
        <v>223.0</v>
      </c>
      <c r="G146" s="8">
        <f t="shared" si="1"/>
        <v>0.2829581994</v>
      </c>
      <c r="H146" s="84">
        <f t="shared" si="2"/>
        <v>0.2689200515</v>
      </c>
      <c r="I146" s="8">
        <f t="shared" si="3"/>
        <v>0.2407407407</v>
      </c>
      <c r="J146" s="83">
        <f t="shared" si="4"/>
        <v>0.531986532</v>
      </c>
      <c r="K146" s="2">
        <f t="shared" si="5"/>
        <v>-0.05787711243</v>
      </c>
      <c r="L146" s="2">
        <f t="shared" si="6"/>
        <v>-0.1930430291</v>
      </c>
      <c r="M146" s="2">
        <f t="shared" si="7"/>
        <v>0.1415439348</v>
      </c>
      <c r="N146" s="2">
        <f t="shared" si="8"/>
        <v>0.509386764</v>
      </c>
      <c r="O146" s="2">
        <f t="shared" si="9"/>
        <v>0.05066682679</v>
      </c>
      <c r="P146" s="2">
        <f t="shared" si="10"/>
        <v>-0.1229209867</v>
      </c>
      <c r="Q146" s="2">
        <f t="shared" si="11"/>
        <v>-0.06760497143</v>
      </c>
      <c r="R146" s="2">
        <f t="shared" si="12"/>
        <v>0.008768625656</v>
      </c>
      <c r="S146" s="1">
        <f t="shared" si="13"/>
        <v>88</v>
      </c>
      <c r="T146" s="1">
        <f t="shared" si="14"/>
        <v>84</v>
      </c>
      <c r="U146" s="2"/>
      <c r="V146" s="2"/>
      <c r="W146" s="19"/>
    </row>
    <row r="147">
      <c r="A147" s="1" t="s">
        <v>78</v>
      </c>
      <c r="B147" s="15" t="s">
        <v>159</v>
      </c>
      <c r="C147" s="12">
        <v>97.0</v>
      </c>
      <c r="D147" s="13">
        <v>209.0</v>
      </c>
      <c r="E147" s="5">
        <v>58.0</v>
      </c>
      <c r="F147" s="6">
        <v>204.0</v>
      </c>
      <c r="G147" s="8">
        <f t="shared" si="1"/>
        <v>0.3222591362</v>
      </c>
      <c r="H147" s="84">
        <f t="shared" si="2"/>
        <v>0.3110486875</v>
      </c>
      <c r="I147" s="8">
        <f t="shared" si="3"/>
        <v>0.2728873239</v>
      </c>
      <c r="J147" s="83">
        <f t="shared" si="4"/>
        <v>0.5387323944</v>
      </c>
      <c r="K147" s="2">
        <f t="shared" si="5"/>
        <v>-0.05787711243</v>
      </c>
      <c r="L147" s="2">
        <f t="shared" si="6"/>
        <v>-0.1954909138</v>
      </c>
      <c r="M147" s="2">
        <f t="shared" si="7"/>
        <v>0.1451563939</v>
      </c>
      <c r="N147" s="2">
        <f t="shared" si="8"/>
        <v>0.5847279843</v>
      </c>
      <c r="O147" s="2">
        <f t="shared" si="9"/>
        <v>0.05261881522</v>
      </c>
      <c r="P147" s="2">
        <f t="shared" si="10"/>
        <v>-0.1428909468</v>
      </c>
      <c r="Q147" s="2">
        <f t="shared" si="11"/>
        <v>-0.08796676615</v>
      </c>
      <c r="R147" s="2">
        <f t="shared" si="12"/>
        <v>0.01277123334</v>
      </c>
      <c r="S147" s="1">
        <f t="shared" si="13"/>
        <v>97</v>
      </c>
      <c r="T147" s="1">
        <f t="shared" si="14"/>
        <v>94</v>
      </c>
      <c r="U147" s="2"/>
      <c r="V147" s="2"/>
      <c r="W147" s="19"/>
    </row>
    <row r="148">
      <c r="A148" s="1" t="s">
        <v>78</v>
      </c>
      <c r="B148" s="15" t="s">
        <v>160</v>
      </c>
      <c r="C148" s="12">
        <v>55.0</v>
      </c>
      <c r="D148" s="13">
        <v>172.0</v>
      </c>
      <c r="E148" s="5">
        <v>45.0</v>
      </c>
      <c r="F148" s="6">
        <v>115.0</v>
      </c>
      <c r="G148" s="8">
        <f t="shared" si="1"/>
        <v>0.3235294118</v>
      </c>
      <c r="H148" s="84">
        <f t="shared" si="2"/>
        <v>0.336676249</v>
      </c>
      <c r="I148" s="8">
        <f t="shared" si="3"/>
        <v>0.2583979328</v>
      </c>
      <c r="J148" s="83">
        <f t="shared" si="4"/>
        <v>0.5865633075</v>
      </c>
      <c r="K148" s="2">
        <f t="shared" si="5"/>
        <v>-0.05787711243</v>
      </c>
      <c r="L148" s="2">
        <f t="shared" si="6"/>
        <v>-0.212847414</v>
      </c>
      <c r="M148" s="2">
        <f t="shared" si="7"/>
        <v>0.1720757905</v>
      </c>
      <c r="N148" s="2">
        <f t="shared" si="8"/>
        <v>0.602839017</v>
      </c>
      <c r="O148" s="2">
        <f t="shared" si="9"/>
        <v>0.06791511953</v>
      </c>
      <c r="P148" s="2">
        <f t="shared" si="10"/>
        <v>-0.1603961683</v>
      </c>
      <c r="Q148" s="2">
        <f t="shared" si="11"/>
        <v>-0.08587599323</v>
      </c>
      <c r="R148" s="2">
        <f t="shared" si="12"/>
        <v>0.01084300998</v>
      </c>
      <c r="S148" s="1">
        <f t="shared" si="13"/>
        <v>55</v>
      </c>
      <c r="T148" s="1">
        <f t="shared" si="14"/>
        <v>57</v>
      </c>
      <c r="U148" s="2"/>
      <c r="V148" s="2"/>
      <c r="W148" s="19"/>
    </row>
    <row r="149">
      <c r="A149" s="1" t="s">
        <v>78</v>
      </c>
      <c r="B149" s="15" t="s">
        <v>161</v>
      </c>
      <c r="C149" s="12">
        <v>57.0</v>
      </c>
      <c r="D149" s="13">
        <v>96.0</v>
      </c>
      <c r="E149" s="5">
        <v>27.0</v>
      </c>
      <c r="F149" s="6">
        <v>54.0</v>
      </c>
      <c r="G149" s="8">
        <f t="shared" si="1"/>
        <v>0.5135135135</v>
      </c>
      <c r="H149" s="84">
        <f t="shared" si="2"/>
        <v>0.5137382298</v>
      </c>
      <c r="I149" s="8">
        <f t="shared" si="3"/>
        <v>0.358974359</v>
      </c>
      <c r="J149" s="83">
        <f t="shared" si="4"/>
        <v>0.6538461538</v>
      </c>
      <c r="K149" s="2">
        <f t="shared" si="5"/>
        <v>-0.05787711243</v>
      </c>
      <c r="L149" s="2">
        <f t="shared" si="6"/>
        <v>-0.2372624766</v>
      </c>
      <c r="M149" s="2">
        <f t="shared" si="7"/>
        <v>0.2138164604</v>
      </c>
      <c r="N149" s="2">
        <f t="shared" si="8"/>
        <v>0.9335475164</v>
      </c>
      <c r="O149" s="2">
        <f t="shared" si="9"/>
        <v>0.09406943012</v>
      </c>
      <c r="P149" s="2">
        <f t="shared" si="10"/>
        <v>-0.2768788264</v>
      </c>
      <c r="Q149" s="2">
        <f t="shared" si="11"/>
        <v>-0.1847486364</v>
      </c>
      <c r="R149" s="2">
        <f t="shared" si="12"/>
        <v>0.02907187472</v>
      </c>
      <c r="S149" s="1">
        <f t="shared" si="13"/>
        <v>57</v>
      </c>
      <c r="T149" s="1">
        <f t="shared" si="14"/>
        <v>57</v>
      </c>
      <c r="U149" s="2"/>
      <c r="V149" s="2"/>
      <c r="W149" s="19"/>
    </row>
    <row r="150">
      <c r="A150" s="1" t="s">
        <v>78</v>
      </c>
      <c r="B150" s="15" t="s">
        <v>162</v>
      </c>
      <c r="C150" s="12">
        <v>60.0</v>
      </c>
      <c r="D150" s="13">
        <v>211.0</v>
      </c>
      <c r="E150" s="5">
        <v>62.0</v>
      </c>
      <c r="F150" s="6">
        <v>166.0</v>
      </c>
      <c r="G150" s="8">
        <f t="shared" si="1"/>
        <v>0.2654867257</v>
      </c>
      <c r="H150" s="84">
        <f t="shared" si="2"/>
        <v>0.2824851974</v>
      </c>
      <c r="I150" s="8">
        <f t="shared" si="3"/>
        <v>0.244488978</v>
      </c>
      <c r="J150" s="83">
        <f t="shared" si="4"/>
        <v>0.5430861723</v>
      </c>
      <c r="K150" s="2">
        <f t="shared" si="5"/>
        <v>-0.05787711243</v>
      </c>
      <c r="L150" s="2">
        <f t="shared" si="6"/>
        <v>-0.197070778</v>
      </c>
      <c r="M150" s="2">
        <f t="shared" si="7"/>
        <v>0.1475120436</v>
      </c>
      <c r="N150" s="2">
        <f t="shared" si="8"/>
        <v>0.5281112951</v>
      </c>
      <c r="O150" s="2">
        <f t="shared" si="9"/>
        <v>0.05390487317</v>
      </c>
      <c r="P150" s="2">
        <f t="shared" si="10"/>
        <v>-0.130098397</v>
      </c>
      <c r="Q150" s="2">
        <f t="shared" si="11"/>
        <v>-0.07118133458</v>
      </c>
      <c r="R150" s="2">
        <f t="shared" si="12"/>
        <v>0.009184607625</v>
      </c>
      <c r="S150" s="1">
        <f t="shared" si="13"/>
        <v>60</v>
      </c>
      <c r="T150" s="1">
        <f t="shared" si="14"/>
        <v>63</v>
      </c>
      <c r="U150" s="2"/>
      <c r="V150" s="2"/>
      <c r="W150" s="19"/>
    </row>
    <row r="151">
      <c r="A151" s="1" t="s">
        <v>78</v>
      </c>
      <c r="B151" s="15" t="s">
        <v>163</v>
      </c>
      <c r="C151" s="12">
        <v>87.0</v>
      </c>
      <c r="D151" s="13">
        <v>219.0</v>
      </c>
      <c r="E151" s="5">
        <v>87.0</v>
      </c>
      <c r="F151" s="6">
        <v>224.0</v>
      </c>
      <c r="G151" s="8">
        <f t="shared" si="1"/>
        <v>0.2797427653</v>
      </c>
      <c r="H151" s="84">
        <f t="shared" si="2"/>
        <v>0.2849759613</v>
      </c>
      <c r="I151" s="8">
        <f t="shared" si="3"/>
        <v>0.2820097245</v>
      </c>
      <c r="J151" s="83">
        <f t="shared" si="4"/>
        <v>0.4959481361</v>
      </c>
      <c r="K151" s="2">
        <f t="shared" si="5"/>
        <v>-0.05787711243</v>
      </c>
      <c r="L151" s="2">
        <f t="shared" si="6"/>
        <v>-0.1799657035</v>
      </c>
      <c r="M151" s="2">
        <f t="shared" si="7"/>
        <v>0.1230162585</v>
      </c>
      <c r="N151" s="2">
        <f t="shared" si="8"/>
        <v>0.5562855418</v>
      </c>
      <c r="O151" s="2">
        <f t="shared" si="9"/>
        <v>0.04105164647</v>
      </c>
      <c r="P151" s="2">
        <f t="shared" si="10"/>
        <v>-0.1251445034</v>
      </c>
      <c r="Q151" s="2">
        <f t="shared" si="11"/>
        <v>-0.08648548832</v>
      </c>
      <c r="R151" s="2">
        <f t="shared" si="12"/>
        <v>0.01409532212</v>
      </c>
      <c r="S151" s="1">
        <f t="shared" si="13"/>
        <v>87</v>
      </c>
      <c r="T151" s="1">
        <f t="shared" si="14"/>
        <v>88</v>
      </c>
      <c r="U151" s="2"/>
      <c r="V151" s="2"/>
      <c r="W151" s="19"/>
    </row>
    <row r="152">
      <c r="A152" s="1" t="s">
        <v>78</v>
      </c>
      <c r="B152" s="15" t="s">
        <v>164</v>
      </c>
      <c r="C152" s="12">
        <v>58.0</v>
      </c>
      <c r="D152" s="13">
        <v>122.0</v>
      </c>
      <c r="E152" s="5">
        <v>44.0</v>
      </c>
      <c r="F152" s="6">
        <v>124.0</v>
      </c>
      <c r="G152" s="8">
        <f t="shared" si="1"/>
        <v>0.3186813187</v>
      </c>
      <c r="H152" s="84">
        <f t="shared" si="2"/>
        <v>0.31471269</v>
      </c>
      <c r="I152" s="8">
        <f t="shared" si="3"/>
        <v>0.2931034483</v>
      </c>
      <c r="J152" s="83">
        <f t="shared" si="4"/>
        <v>0.5172413793</v>
      </c>
      <c r="K152" s="2">
        <f t="shared" si="5"/>
        <v>-0.05787711243</v>
      </c>
      <c r="L152" s="2">
        <f t="shared" si="6"/>
        <v>-0.1876924257</v>
      </c>
      <c r="M152" s="2">
        <f t="shared" si="7"/>
        <v>0.1338062845</v>
      </c>
      <c r="N152" s="2">
        <f t="shared" si="8"/>
        <v>0.6029920895</v>
      </c>
      <c r="O152" s="2">
        <f t="shared" si="9"/>
        <v>0.04656950013</v>
      </c>
      <c r="P152" s="2">
        <f t="shared" si="10"/>
        <v>-0.1414759504</v>
      </c>
      <c r="Q152" s="2">
        <f t="shared" si="11"/>
        <v>-0.0974347618</v>
      </c>
      <c r="R152" s="2">
        <f t="shared" si="12"/>
        <v>0.01582506622</v>
      </c>
      <c r="S152" s="1">
        <f t="shared" si="13"/>
        <v>58</v>
      </c>
      <c r="T152" s="1">
        <f t="shared" si="14"/>
        <v>58</v>
      </c>
      <c r="U152" s="2"/>
      <c r="V152" s="2"/>
      <c r="W152" s="19"/>
    </row>
    <row r="153">
      <c r="A153" s="1" t="s">
        <v>78</v>
      </c>
      <c r="B153" s="15" t="s">
        <v>165</v>
      </c>
      <c r="C153" s="12">
        <v>114.0</v>
      </c>
      <c r="D153" s="13">
        <v>122.0</v>
      </c>
      <c r="E153" s="5">
        <v>35.0</v>
      </c>
      <c r="F153" s="6">
        <v>60.0</v>
      </c>
      <c r="G153" s="8">
        <f t="shared" si="1"/>
        <v>0.6551724138</v>
      </c>
      <c r="H153" s="84">
        <f t="shared" si="2"/>
        <v>0.6638503564</v>
      </c>
      <c r="I153" s="8">
        <f t="shared" si="3"/>
        <v>0.4501510574</v>
      </c>
      <c r="J153" s="83">
        <f t="shared" si="4"/>
        <v>0.7129909366</v>
      </c>
      <c r="K153" s="2">
        <f t="shared" si="5"/>
        <v>-0.05787711243</v>
      </c>
      <c r="L153" s="2">
        <f t="shared" si="6"/>
        <v>-0.2587244635</v>
      </c>
      <c r="M153" s="2">
        <f t="shared" si="7"/>
        <v>0.2542482706</v>
      </c>
      <c r="N153" s="2">
        <f t="shared" si="8"/>
        <v>1.276555525</v>
      </c>
      <c r="O153" s="2">
        <f t="shared" si="9"/>
        <v>0.1219758408</v>
      </c>
      <c r="P153" s="2">
        <f t="shared" si="10"/>
        <v>-0.4128587212</v>
      </c>
      <c r="Q153" s="2">
        <f t="shared" si="11"/>
        <v>-0.3167957666</v>
      </c>
      <c r="R153" s="2">
        <f t="shared" si="12"/>
        <v>0.05732678368</v>
      </c>
      <c r="S153" s="1">
        <f t="shared" si="13"/>
        <v>114</v>
      </c>
      <c r="T153" s="1">
        <f t="shared" si="14"/>
        <v>115</v>
      </c>
      <c r="U153" s="2"/>
      <c r="V153" s="2"/>
      <c r="W153" s="19"/>
    </row>
    <row r="154">
      <c r="A154" s="1" t="s">
        <v>166</v>
      </c>
      <c r="B154" s="15" t="s">
        <v>167</v>
      </c>
      <c r="C154" s="12">
        <v>274.0</v>
      </c>
      <c r="D154" s="13">
        <v>252.0</v>
      </c>
      <c r="E154" s="5">
        <v>188.0</v>
      </c>
      <c r="F154" s="6">
        <v>225.0</v>
      </c>
      <c r="G154" s="8">
        <f t="shared" si="1"/>
        <v>0.5490981964</v>
      </c>
      <c r="H154" s="84">
        <f t="shared" si="2"/>
        <v>0.5501275807</v>
      </c>
      <c r="I154" s="8">
        <f t="shared" si="3"/>
        <v>0.4920127796</v>
      </c>
      <c r="J154" s="83">
        <f t="shared" si="4"/>
        <v>0.560170394</v>
      </c>
      <c r="K154" s="2">
        <f t="shared" si="5"/>
        <v>-0.05787711243</v>
      </c>
      <c r="L154" s="2">
        <f t="shared" si="6"/>
        <v>-0.2032701641</v>
      </c>
      <c r="M154" s="2">
        <f t="shared" si="7"/>
        <v>0.1569387875</v>
      </c>
      <c r="N154" s="2">
        <f t="shared" si="8"/>
        <v>1.096210509</v>
      </c>
      <c r="O154" s="2">
        <f t="shared" si="9"/>
        <v>0.0591537455</v>
      </c>
      <c r="P154" s="2">
        <f t="shared" si="10"/>
        <v>-0.2785427488</v>
      </c>
      <c r="Q154" s="2">
        <f t="shared" si="11"/>
        <v>-0.2973388993</v>
      </c>
      <c r="R154" s="2">
        <f t="shared" si="12"/>
        <v>0.07485346388</v>
      </c>
      <c r="S154" s="1">
        <f t="shared" si="13"/>
        <v>274</v>
      </c>
      <c r="T154" s="1">
        <f t="shared" si="14"/>
        <v>274</v>
      </c>
      <c r="U154" s="2"/>
      <c r="V154" s="2"/>
      <c r="W154" s="19"/>
    </row>
    <row r="155">
      <c r="A155" s="1" t="s">
        <v>166</v>
      </c>
      <c r="B155" s="15" t="s">
        <v>168</v>
      </c>
      <c r="C155" s="12">
        <v>108.0</v>
      </c>
      <c r="D155" s="13">
        <v>131.0</v>
      </c>
      <c r="E155" s="5">
        <v>89.0</v>
      </c>
      <c r="F155" s="6">
        <v>133.0</v>
      </c>
      <c r="G155" s="8">
        <f t="shared" si="1"/>
        <v>0.4481327801</v>
      </c>
      <c r="H155" s="84">
        <f t="shared" si="2"/>
        <v>0.4507177788</v>
      </c>
      <c r="I155" s="8">
        <f t="shared" si="3"/>
        <v>0.4273318872</v>
      </c>
      <c r="J155" s="83">
        <f t="shared" si="4"/>
        <v>0.5184381779</v>
      </c>
      <c r="K155" s="2">
        <f t="shared" si="5"/>
        <v>-0.05787711243</v>
      </c>
      <c r="L155" s="2">
        <f t="shared" si="6"/>
        <v>-0.1881267104</v>
      </c>
      <c r="M155" s="2">
        <f t="shared" si="7"/>
        <v>0.1344262056</v>
      </c>
      <c r="N155" s="2">
        <f t="shared" si="8"/>
        <v>0.8811699985</v>
      </c>
      <c r="O155" s="2">
        <f t="shared" si="9"/>
        <v>0.04689350767</v>
      </c>
      <c r="P155" s="2">
        <f t="shared" si="10"/>
        <v>-0.2072213133</v>
      </c>
      <c r="Q155" s="2">
        <f t="shared" si="11"/>
        <v>-0.2075899805</v>
      </c>
      <c r="R155" s="2">
        <f t="shared" si="12"/>
        <v>0.04904318365</v>
      </c>
      <c r="S155" s="1">
        <f t="shared" si="13"/>
        <v>108</v>
      </c>
      <c r="T155" s="1">
        <f t="shared" si="14"/>
        <v>108</v>
      </c>
      <c r="U155" s="2"/>
      <c r="V155" s="2"/>
      <c r="W155" s="19"/>
    </row>
    <row r="156">
      <c r="A156" s="1" t="s">
        <v>166</v>
      </c>
      <c r="B156" s="15" t="s">
        <v>169</v>
      </c>
      <c r="C156" s="12">
        <v>67.0</v>
      </c>
      <c r="D156" s="13">
        <v>46.0</v>
      </c>
      <c r="E156" s="5">
        <v>130.0</v>
      </c>
      <c r="F156" s="6">
        <v>164.0</v>
      </c>
      <c r="G156" s="8">
        <f t="shared" si="1"/>
        <v>0.29004329</v>
      </c>
      <c r="H156" s="84">
        <f t="shared" si="2"/>
        <v>0.2829613667</v>
      </c>
      <c r="I156" s="8">
        <f t="shared" si="3"/>
        <v>0.484029484</v>
      </c>
      <c r="J156" s="83">
        <f t="shared" si="4"/>
        <v>0.2776412776</v>
      </c>
      <c r="K156" s="2">
        <f t="shared" si="5"/>
        <v>-0.05787711243</v>
      </c>
      <c r="L156" s="2">
        <f t="shared" si="6"/>
        <v>-0.1007482521</v>
      </c>
      <c r="M156" s="2">
        <f t="shared" si="7"/>
        <v>0.03855298928</v>
      </c>
      <c r="N156" s="2">
        <f t="shared" si="8"/>
        <v>0.5345068521</v>
      </c>
      <c r="O156" s="2">
        <f t="shared" si="9"/>
        <v>0.007202344584</v>
      </c>
      <c r="P156" s="2">
        <f t="shared" si="10"/>
        <v>-0.06731549682</v>
      </c>
      <c r="Q156" s="2">
        <f t="shared" si="11"/>
        <v>-0.1426285539</v>
      </c>
      <c r="R156" s="2">
        <f t="shared" si="12"/>
        <v>0.071268596</v>
      </c>
      <c r="S156" s="1">
        <f t="shared" si="13"/>
        <v>67</v>
      </c>
      <c r="T156" s="1">
        <f t="shared" si="14"/>
        <v>66</v>
      </c>
      <c r="U156" s="2"/>
      <c r="V156" s="2"/>
      <c r="W156" s="19"/>
    </row>
    <row r="157">
      <c r="A157" s="1" t="s">
        <v>166</v>
      </c>
      <c r="B157" s="15" t="s">
        <v>170</v>
      </c>
      <c r="C157" s="12">
        <v>33.0</v>
      </c>
      <c r="D157" s="13">
        <v>38.0</v>
      </c>
      <c r="E157" s="5">
        <v>49.0</v>
      </c>
      <c r="F157" s="6">
        <v>95.0</v>
      </c>
      <c r="G157" s="8">
        <f t="shared" si="1"/>
        <v>0.2578125</v>
      </c>
      <c r="H157" s="84">
        <f t="shared" si="2"/>
        <v>0.2443976537</v>
      </c>
      <c r="I157" s="8">
        <f t="shared" si="3"/>
        <v>0.3813953488</v>
      </c>
      <c r="J157" s="83">
        <f t="shared" si="4"/>
        <v>0.3302325581</v>
      </c>
      <c r="K157" s="2">
        <f t="shared" si="5"/>
        <v>-0.05787711243</v>
      </c>
      <c r="L157" s="2">
        <f t="shared" si="6"/>
        <v>-0.1198321564</v>
      </c>
      <c r="M157" s="2">
        <f t="shared" si="7"/>
        <v>0.05454183769</v>
      </c>
      <c r="N157" s="2">
        <f t="shared" si="8"/>
        <v>0.5009480693</v>
      </c>
      <c r="O157" s="2">
        <f t="shared" si="9"/>
        <v>0.01211940948</v>
      </c>
      <c r="P157" s="2">
        <f t="shared" si="10"/>
        <v>-0.07503957057</v>
      </c>
      <c r="Q157" s="2">
        <f t="shared" si="11"/>
        <v>-0.1053293695</v>
      </c>
      <c r="R157" s="2">
        <f t="shared" si="12"/>
        <v>0.03486654624</v>
      </c>
      <c r="S157" s="1">
        <f t="shared" si="13"/>
        <v>33</v>
      </c>
      <c r="T157" s="1">
        <f t="shared" si="14"/>
        <v>32</v>
      </c>
      <c r="U157" s="2"/>
      <c r="V157" s="2"/>
      <c r="W157" s="19"/>
    </row>
    <row r="158">
      <c r="A158" s="1" t="s">
        <v>166</v>
      </c>
      <c r="B158" s="15" t="s">
        <v>171</v>
      </c>
      <c r="C158" s="12">
        <v>94.0</v>
      </c>
      <c r="D158" s="13">
        <v>114.0</v>
      </c>
      <c r="E158" s="5">
        <v>187.0</v>
      </c>
      <c r="F158" s="6">
        <v>281.0</v>
      </c>
      <c r="G158" s="8">
        <f t="shared" si="1"/>
        <v>0.2506666667</v>
      </c>
      <c r="H158" s="84">
        <f t="shared" si="2"/>
        <v>0.2538985295</v>
      </c>
      <c r="I158" s="8">
        <f t="shared" si="3"/>
        <v>0.4156804734</v>
      </c>
      <c r="J158" s="83">
        <f t="shared" si="4"/>
        <v>0.3076923077</v>
      </c>
      <c r="K158" s="2">
        <f t="shared" si="5"/>
        <v>-0.05787711243</v>
      </c>
      <c r="L158" s="2">
        <f t="shared" si="6"/>
        <v>-0.1116529302</v>
      </c>
      <c r="M158" s="2">
        <f t="shared" si="7"/>
        <v>0.04735035802</v>
      </c>
      <c r="N158" s="2">
        <f t="shared" si="8"/>
        <v>0.5087139989</v>
      </c>
      <c r="O158" s="2">
        <f t="shared" si="9"/>
        <v>0.009803286836</v>
      </c>
      <c r="P158" s="2">
        <f t="shared" si="10"/>
        <v>-0.07100158961</v>
      </c>
      <c r="Q158" s="2">
        <f t="shared" si="11"/>
        <v>-0.1165774893</v>
      </c>
      <c r="R158" s="2">
        <f t="shared" si="12"/>
        <v>0.04514000723</v>
      </c>
      <c r="S158" s="1">
        <f t="shared" si="13"/>
        <v>94</v>
      </c>
      <c r="T158" s="1">
        <f t="shared" si="14"/>
        <v>95</v>
      </c>
      <c r="U158" s="2"/>
      <c r="V158" s="2"/>
      <c r="W158" s="19"/>
    </row>
    <row r="159">
      <c r="A159" s="1" t="s">
        <v>166</v>
      </c>
      <c r="B159" s="15" t="s">
        <v>172</v>
      </c>
      <c r="C159" s="12">
        <v>102.0</v>
      </c>
      <c r="D159" s="13">
        <v>101.0</v>
      </c>
      <c r="E159" s="5">
        <v>86.0</v>
      </c>
      <c r="F159" s="6">
        <v>130.0</v>
      </c>
      <c r="G159" s="8">
        <f t="shared" si="1"/>
        <v>0.4396551724</v>
      </c>
      <c r="H159" s="84">
        <f t="shared" si="2"/>
        <v>0.4394863761</v>
      </c>
      <c r="I159" s="8">
        <f t="shared" si="3"/>
        <v>0.4486873508</v>
      </c>
      <c r="J159" s="83">
        <f t="shared" si="4"/>
        <v>0.4844868735</v>
      </c>
      <c r="K159" s="2">
        <f t="shared" si="5"/>
        <v>-0.05787711243</v>
      </c>
      <c r="L159" s="2">
        <f t="shared" si="6"/>
        <v>-0.1758067319</v>
      </c>
      <c r="M159" s="2">
        <f t="shared" si="7"/>
        <v>0.1173961945</v>
      </c>
      <c r="N159" s="2">
        <f t="shared" si="8"/>
        <v>0.8646159981</v>
      </c>
      <c r="O159" s="2">
        <f t="shared" si="9"/>
        <v>0.03827082617</v>
      </c>
      <c r="P159" s="2">
        <f t="shared" si="10"/>
        <v>-0.1900128737</v>
      </c>
      <c r="Q159" s="2">
        <f t="shared" si="11"/>
        <v>-0.213869315</v>
      </c>
      <c r="R159" s="2">
        <f t="shared" si="12"/>
        <v>0.05676939048</v>
      </c>
      <c r="S159" s="1">
        <f t="shared" si="13"/>
        <v>102</v>
      </c>
      <c r="T159" s="1">
        <f t="shared" si="14"/>
        <v>102</v>
      </c>
      <c r="U159" s="2"/>
      <c r="V159" s="2"/>
      <c r="W159" s="19"/>
    </row>
    <row r="160">
      <c r="A160" s="1" t="s">
        <v>166</v>
      </c>
      <c r="B160" s="15" t="s">
        <v>173</v>
      </c>
      <c r="C160" s="12">
        <v>93.0</v>
      </c>
      <c r="D160" s="13">
        <v>81.0</v>
      </c>
      <c r="E160" s="5">
        <v>105.0</v>
      </c>
      <c r="F160" s="6">
        <v>152.0</v>
      </c>
      <c r="G160" s="8">
        <f t="shared" si="1"/>
        <v>0.3795918367</v>
      </c>
      <c r="H160" s="84">
        <f t="shared" si="2"/>
        <v>0.3759720055</v>
      </c>
      <c r="I160" s="8">
        <f t="shared" si="3"/>
        <v>0.4593967517</v>
      </c>
      <c r="J160" s="83">
        <f t="shared" si="4"/>
        <v>0.403712297</v>
      </c>
      <c r="K160" s="2">
        <f t="shared" si="5"/>
        <v>-0.05787711243</v>
      </c>
      <c r="L160" s="2">
        <f t="shared" si="6"/>
        <v>-0.1464958979</v>
      </c>
      <c r="M160" s="2">
        <f t="shared" si="7"/>
        <v>0.08151432663</v>
      </c>
      <c r="N160" s="2">
        <f t="shared" si="8"/>
        <v>0.737661851</v>
      </c>
      <c r="O160" s="2">
        <f t="shared" si="9"/>
        <v>0.02214306461</v>
      </c>
      <c r="P160" s="2">
        <f t="shared" si="10"/>
        <v>-0.1350849749</v>
      </c>
      <c r="Q160" s="2">
        <f t="shared" si="11"/>
        <v>-0.186821403</v>
      </c>
      <c r="R160" s="2">
        <f t="shared" si="12"/>
        <v>0.06093215143</v>
      </c>
      <c r="S160" s="1">
        <f t="shared" si="13"/>
        <v>93</v>
      </c>
      <c r="T160" s="1">
        <f t="shared" si="14"/>
        <v>93</v>
      </c>
      <c r="U160" s="2"/>
      <c r="V160" s="2"/>
      <c r="W160" s="19"/>
    </row>
    <row r="161">
      <c r="A161" s="1" t="s">
        <v>166</v>
      </c>
      <c r="B161" s="15" t="s">
        <v>174</v>
      </c>
      <c r="C161" s="12">
        <v>136.0</v>
      </c>
      <c r="D161" s="13">
        <v>169.0</v>
      </c>
      <c r="E161" s="5">
        <v>109.0</v>
      </c>
      <c r="F161" s="6">
        <v>130.0</v>
      </c>
      <c r="G161" s="8">
        <f t="shared" si="1"/>
        <v>0.5112781955</v>
      </c>
      <c r="H161" s="84">
        <f t="shared" si="2"/>
        <v>0.5121461484</v>
      </c>
      <c r="I161" s="8">
        <f t="shared" si="3"/>
        <v>0.4503676471</v>
      </c>
      <c r="J161" s="83">
        <f t="shared" si="4"/>
        <v>0.5606617647</v>
      </c>
      <c r="K161" s="2">
        <f t="shared" si="5"/>
        <v>-0.05787711243</v>
      </c>
      <c r="L161" s="2">
        <f t="shared" si="6"/>
        <v>-0.2034484688</v>
      </c>
      <c r="M161" s="2">
        <f t="shared" si="7"/>
        <v>0.1572142356</v>
      </c>
      <c r="N161" s="2">
        <f t="shared" si="8"/>
        <v>1.004304827</v>
      </c>
      <c r="O161" s="2">
        <f t="shared" si="9"/>
        <v>0.05930954766</v>
      </c>
      <c r="P161" s="2">
        <f t="shared" si="10"/>
        <v>-0.2554137268</v>
      </c>
      <c r="Q161" s="2">
        <f t="shared" si="11"/>
        <v>-0.2493527257</v>
      </c>
      <c r="R161" s="2">
        <f t="shared" si="12"/>
        <v>0.05740957164</v>
      </c>
      <c r="S161" s="1">
        <f t="shared" si="13"/>
        <v>136</v>
      </c>
      <c r="T161" s="1">
        <f t="shared" si="14"/>
        <v>136</v>
      </c>
      <c r="U161" s="2"/>
      <c r="V161" s="2"/>
      <c r="W161" s="19"/>
    </row>
    <row r="162">
      <c r="A162" s="1" t="s">
        <v>166</v>
      </c>
      <c r="B162" s="15" t="s">
        <v>175</v>
      </c>
      <c r="C162" s="12">
        <v>56.0</v>
      </c>
      <c r="D162" s="13">
        <v>69.0</v>
      </c>
      <c r="E162" s="5">
        <v>95.0</v>
      </c>
      <c r="F162" s="6">
        <v>148.0</v>
      </c>
      <c r="G162" s="8">
        <f t="shared" si="1"/>
        <v>0.2745098039</v>
      </c>
      <c r="H162" s="84">
        <f t="shared" si="2"/>
        <v>0.2767183482</v>
      </c>
      <c r="I162" s="8">
        <f t="shared" si="3"/>
        <v>0.410326087</v>
      </c>
      <c r="J162" s="83">
        <f t="shared" si="4"/>
        <v>0.339673913</v>
      </c>
      <c r="K162" s="2">
        <f t="shared" si="5"/>
        <v>-0.05787711243</v>
      </c>
      <c r="L162" s="2">
        <f t="shared" si="6"/>
        <v>-0.12325816</v>
      </c>
      <c r="M162" s="2">
        <f t="shared" si="7"/>
        <v>0.05770512388</v>
      </c>
      <c r="N162" s="2">
        <f t="shared" si="8"/>
        <v>0.5543559954</v>
      </c>
      <c r="O162" s="2">
        <f t="shared" si="9"/>
        <v>0.01318889394</v>
      </c>
      <c r="P162" s="2">
        <f t="shared" si="10"/>
        <v>-0.08541392656</v>
      </c>
      <c r="Q162" s="2">
        <f t="shared" si="11"/>
        <v>-0.1254004984</v>
      </c>
      <c r="R162" s="2">
        <f t="shared" si="12"/>
        <v>0.04341803239</v>
      </c>
      <c r="S162" s="1">
        <f t="shared" si="13"/>
        <v>56</v>
      </c>
      <c r="T162" s="1">
        <f t="shared" si="14"/>
        <v>56</v>
      </c>
      <c r="U162" s="2"/>
      <c r="V162" s="2"/>
      <c r="W162" s="19"/>
    </row>
    <row r="163">
      <c r="A163" s="1" t="s">
        <v>166</v>
      </c>
      <c r="B163" s="15" t="s">
        <v>176</v>
      </c>
      <c r="C163" s="12">
        <v>60.0</v>
      </c>
      <c r="D163" s="13">
        <v>65.0</v>
      </c>
      <c r="E163" s="5">
        <v>52.0</v>
      </c>
      <c r="F163" s="6">
        <v>70.0</v>
      </c>
      <c r="G163" s="8">
        <f t="shared" si="1"/>
        <v>0.4615384615</v>
      </c>
      <c r="H163" s="84">
        <f t="shared" si="2"/>
        <v>0.463815773</v>
      </c>
      <c r="I163" s="8">
        <f t="shared" si="3"/>
        <v>0.4534412955</v>
      </c>
      <c r="J163" s="83">
        <f t="shared" si="4"/>
        <v>0.5060728745</v>
      </c>
      <c r="K163" s="2">
        <f t="shared" si="5"/>
        <v>-0.05787711243</v>
      </c>
      <c r="L163" s="2">
        <f t="shared" si="6"/>
        <v>-0.1836396878</v>
      </c>
      <c r="M163" s="2">
        <f t="shared" si="7"/>
        <v>0.1280902604</v>
      </c>
      <c r="N163" s="2">
        <f t="shared" si="8"/>
        <v>0.9127073649</v>
      </c>
      <c r="O163" s="2">
        <f t="shared" si="9"/>
        <v>0.04361752032</v>
      </c>
      <c r="P163" s="2">
        <f t="shared" si="10"/>
        <v>-0.2095184916</v>
      </c>
      <c r="Q163" s="2">
        <f t="shared" si="11"/>
        <v>-0.2281571113</v>
      </c>
      <c r="R163" s="2">
        <f t="shared" si="12"/>
        <v>0.05859303048</v>
      </c>
      <c r="S163" s="1">
        <f t="shared" si="13"/>
        <v>60</v>
      </c>
      <c r="T163" s="1">
        <f t="shared" si="14"/>
        <v>60</v>
      </c>
      <c r="U163" s="2"/>
      <c r="V163" s="2"/>
      <c r="W163" s="19"/>
    </row>
    <row r="164">
      <c r="A164" s="1" t="s">
        <v>166</v>
      </c>
      <c r="B164" s="15" t="s">
        <v>177</v>
      </c>
      <c r="C164" s="12">
        <v>157.0</v>
      </c>
      <c r="D164" s="13">
        <v>201.0</v>
      </c>
      <c r="E164" s="5">
        <v>199.0</v>
      </c>
      <c r="F164" s="6">
        <v>371.0</v>
      </c>
      <c r="G164" s="8">
        <f t="shared" si="1"/>
        <v>0.2973484848</v>
      </c>
      <c r="H164" s="84">
        <f t="shared" si="2"/>
        <v>0.2925006558</v>
      </c>
      <c r="I164" s="8">
        <f t="shared" si="3"/>
        <v>0.3836206897</v>
      </c>
      <c r="J164" s="83">
        <f t="shared" si="4"/>
        <v>0.3857758621</v>
      </c>
      <c r="K164" s="2">
        <f t="shared" si="5"/>
        <v>-0.05787711243</v>
      </c>
      <c r="L164" s="2">
        <f t="shared" si="6"/>
        <v>-0.1399872675</v>
      </c>
      <c r="M164" s="2">
        <f t="shared" si="7"/>
        <v>0.07443206876</v>
      </c>
      <c r="N164" s="2">
        <f t="shared" si="8"/>
        <v>0.5886193001</v>
      </c>
      <c r="O164" s="2">
        <f t="shared" si="9"/>
        <v>0.01932088182</v>
      </c>
      <c r="P164" s="2">
        <f t="shared" si="10"/>
        <v>-0.1030023878</v>
      </c>
      <c r="Q164" s="2">
        <f t="shared" si="11"/>
        <v>-0.1244852526</v>
      </c>
      <c r="R164" s="2">
        <f t="shared" si="12"/>
        <v>0.03548042535</v>
      </c>
      <c r="S164" s="1">
        <f t="shared" si="13"/>
        <v>157</v>
      </c>
      <c r="T164" s="1">
        <f t="shared" si="14"/>
        <v>155</v>
      </c>
      <c r="U164" s="2"/>
      <c r="V164" s="2"/>
      <c r="W164" s="19"/>
    </row>
    <row r="165">
      <c r="A165" s="1" t="s">
        <v>166</v>
      </c>
      <c r="B165" s="15" t="s">
        <v>178</v>
      </c>
      <c r="C165" s="12">
        <v>88.0</v>
      </c>
      <c r="D165" s="13">
        <v>86.0</v>
      </c>
      <c r="E165" s="5">
        <v>133.0</v>
      </c>
      <c r="F165" s="6">
        <v>215.0</v>
      </c>
      <c r="G165" s="8">
        <f t="shared" si="1"/>
        <v>0.2904290429</v>
      </c>
      <c r="H165" s="84">
        <f t="shared" si="2"/>
        <v>0.2823174605</v>
      </c>
      <c r="I165" s="8">
        <f t="shared" si="3"/>
        <v>0.4233716475</v>
      </c>
      <c r="J165" s="83">
        <f t="shared" si="4"/>
        <v>0.3333333333</v>
      </c>
      <c r="K165" s="2">
        <f t="shared" si="5"/>
        <v>-0.05787711243</v>
      </c>
      <c r="L165" s="2">
        <f t="shared" si="6"/>
        <v>-0.120957341</v>
      </c>
      <c r="M165" s="2">
        <f t="shared" si="7"/>
        <v>0.05557090629</v>
      </c>
      <c r="N165" s="2">
        <f t="shared" si="8"/>
        <v>0.5613037475</v>
      </c>
      <c r="O165" s="2">
        <f t="shared" si="9"/>
        <v>0.01246401689</v>
      </c>
      <c r="P165" s="2">
        <f t="shared" si="10"/>
        <v>-0.08487004476</v>
      </c>
      <c r="Q165" s="2">
        <f t="shared" si="11"/>
        <v>-0.1310089897</v>
      </c>
      <c r="R165" s="2">
        <f t="shared" si="12"/>
        <v>0.04769227774</v>
      </c>
      <c r="S165" s="1">
        <f t="shared" si="13"/>
        <v>88</v>
      </c>
      <c r="T165" s="1">
        <f t="shared" si="14"/>
        <v>86</v>
      </c>
      <c r="U165" s="2"/>
      <c r="V165" s="2"/>
      <c r="W165" s="19"/>
    </row>
    <row r="166">
      <c r="A166" s="1" t="s">
        <v>166</v>
      </c>
      <c r="B166" s="15" t="s">
        <v>179</v>
      </c>
      <c r="C166" s="12">
        <v>37.0</v>
      </c>
      <c r="D166" s="13">
        <v>38.0</v>
      </c>
      <c r="E166" s="5">
        <v>19.0</v>
      </c>
      <c r="F166" s="6">
        <v>20.0</v>
      </c>
      <c r="G166" s="8">
        <f t="shared" si="1"/>
        <v>0.649122807</v>
      </c>
      <c r="H166" s="84">
        <f t="shared" si="2"/>
        <v>0.6438921399</v>
      </c>
      <c r="I166" s="8">
        <f t="shared" si="3"/>
        <v>0.4912280702</v>
      </c>
      <c r="J166" s="83">
        <f t="shared" si="4"/>
        <v>0.6578947368</v>
      </c>
      <c r="K166" s="2">
        <f t="shared" si="5"/>
        <v>-0.05787711243</v>
      </c>
      <c r="L166" s="2">
        <f t="shared" si="6"/>
        <v>-0.2387315941</v>
      </c>
      <c r="M166" s="2">
        <f t="shared" si="7"/>
        <v>0.2164725401</v>
      </c>
      <c r="N166" s="2">
        <f t="shared" si="8"/>
        <v>1.285396206</v>
      </c>
      <c r="O166" s="2">
        <f t="shared" si="9"/>
        <v>0.09582769215</v>
      </c>
      <c r="P166" s="2">
        <f t="shared" si="10"/>
        <v>-0.3835934385</v>
      </c>
      <c r="Q166" s="2">
        <f t="shared" si="11"/>
        <v>-0.3480980371</v>
      </c>
      <c r="R166" s="2">
        <f t="shared" si="12"/>
        <v>0.07449588424</v>
      </c>
      <c r="S166" s="1">
        <f t="shared" si="13"/>
        <v>37</v>
      </c>
      <c r="T166" s="1">
        <f t="shared" si="14"/>
        <v>37</v>
      </c>
      <c r="U166" s="2"/>
      <c r="V166" s="2"/>
      <c r="W166" s="19"/>
    </row>
    <row r="167">
      <c r="A167" s="1" t="s">
        <v>166</v>
      </c>
      <c r="B167" s="15" t="s">
        <v>180</v>
      </c>
      <c r="C167" s="12">
        <v>104.0</v>
      </c>
      <c r="D167" s="13">
        <v>121.0</v>
      </c>
      <c r="E167" s="5">
        <v>58.0</v>
      </c>
      <c r="F167" s="6">
        <v>75.0</v>
      </c>
      <c r="G167" s="8">
        <f t="shared" si="1"/>
        <v>0.5810055866</v>
      </c>
      <c r="H167" s="84">
        <f t="shared" si="2"/>
        <v>0.5798952896</v>
      </c>
      <c r="I167" s="8">
        <f t="shared" si="3"/>
        <v>0.4525139665</v>
      </c>
      <c r="J167" s="83">
        <f t="shared" si="4"/>
        <v>0.6284916201</v>
      </c>
      <c r="K167" s="2">
        <f t="shared" si="5"/>
        <v>-0.05787711243</v>
      </c>
      <c r="L167" s="2">
        <f t="shared" si="6"/>
        <v>-0.2280620256</v>
      </c>
      <c r="M167" s="2">
        <f t="shared" si="7"/>
        <v>0.1975554304</v>
      </c>
      <c r="N167" s="2">
        <f t="shared" si="8"/>
        <v>1.131172674</v>
      </c>
      <c r="O167" s="2">
        <f t="shared" si="9"/>
        <v>0.08354496227</v>
      </c>
      <c r="P167" s="2">
        <f t="shared" si="10"/>
        <v>-0.3224824917</v>
      </c>
      <c r="Q167" s="2">
        <f t="shared" si="11"/>
        <v>-0.282190428</v>
      </c>
      <c r="R167" s="2">
        <f t="shared" si="12"/>
        <v>0.05823428078</v>
      </c>
      <c r="S167" s="1">
        <f t="shared" si="13"/>
        <v>104</v>
      </c>
      <c r="T167" s="1">
        <f t="shared" si="14"/>
        <v>104</v>
      </c>
      <c r="U167" s="2"/>
      <c r="V167" s="2"/>
      <c r="W167" s="19"/>
    </row>
    <row r="168">
      <c r="A168" s="1" t="s">
        <v>166</v>
      </c>
      <c r="B168" s="15" t="s">
        <v>181</v>
      </c>
      <c r="C168" s="12">
        <v>98.0</v>
      </c>
      <c r="D168" s="13">
        <v>121.0</v>
      </c>
      <c r="E168" s="5">
        <v>131.0</v>
      </c>
      <c r="F168" s="6">
        <v>188.0</v>
      </c>
      <c r="G168" s="8">
        <f t="shared" si="1"/>
        <v>0.3426573427</v>
      </c>
      <c r="H168" s="84">
        <f t="shared" si="2"/>
        <v>0.3486356105</v>
      </c>
      <c r="I168" s="8">
        <f t="shared" si="3"/>
        <v>0.4256505576</v>
      </c>
      <c r="J168" s="83">
        <f t="shared" si="4"/>
        <v>0.407063197</v>
      </c>
      <c r="K168" s="2">
        <f t="shared" si="5"/>
        <v>-0.05787711243</v>
      </c>
      <c r="L168" s="2">
        <f t="shared" si="6"/>
        <v>-0.1477118458</v>
      </c>
      <c r="M168" s="2">
        <f t="shared" si="7"/>
        <v>0.0828731158</v>
      </c>
      <c r="N168" s="2">
        <f t="shared" si="8"/>
        <v>0.6891479549</v>
      </c>
      <c r="O168" s="2">
        <f t="shared" si="9"/>
        <v>0.0226990306</v>
      </c>
      <c r="P168" s="2">
        <f t="shared" si="10"/>
        <v>-0.1272483193</v>
      </c>
      <c r="Q168" s="2">
        <f t="shared" si="11"/>
        <v>-0.161713793</v>
      </c>
      <c r="R168" s="2">
        <f t="shared" si="12"/>
        <v>0.04846657969</v>
      </c>
      <c r="S168" s="1">
        <f t="shared" si="13"/>
        <v>98</v>
      </c>
      <c r="T168" s="1">
        <f t="shared" si="14"/>
        <v>99</v>
      </c>
      <c r="U168" s="2"/>
      <c r="V168" s="2"/>
      <c r="W168" s="19"/>
    </row>
    <row r="169">
      <c r="A169" s="1" t="s">
        <v>166</v>
      </c>
      <c r="B169" s="15" t="s">
        <v>182</v>
      </c>
      <c r="C169" s="12">
        <v>137.0</v>
      </c>
      <c r="D169" s="13">
        <v>140.0</v>
      </c>
      <c r="E169" s="5">
        <v>112.0</v>
      </c>
      <c r="F169" s="6">
        <v>112.0</v>
      </c>
      <c r="G169" s="8">
        <f t="shared" si="1"/>
        <v>0.5502008032</v>
      </c>
      <c r="H169" s="84">
        <f t="shared" si="2"/>
        <v>0.5477962762</v>
      </c>
      <c r="I169" s="8">
        <f t="shared" si="3"/>
        <v>0.497005988</v>
      </c>
      <c r="J169" s="83">
        <f t="shared" si="4"/>
        <v>0.5528942116</v>
      </c>
      <c r="K169" s="2">
        <f t="shared" si="5"/>
        <v>-0.05787711243</v>
      </c>
      <c r="L169" s="2">
        <f t="shared" si="6"/>
        <v>-0.2006298411</v>
      </c>
      <c r="M169" s="2">
        <f t="shared" si="7"/>
        <v>0.152888238</v>
      </c>
      <c r="N169" s="2">
        <f t="shared" si="8"/>
        <v>1.092952003</v>
      </c>
      <c r="O169" s="2">
        <f t="shared" si="9"/>
        <v>0.0568784722</v>
      </c>
      <c r="P169" s="2">
        <f t="shared" si="10"/>
        <v>-0.2741074741</v>
      </c>
      <c r="Q169" s="2">
        <f t="shared" si="11"/>
        <v>-0.2994636383</v>
      </c>
      <c r="R169" s="2">
        <f t="shared" si="12"/>
        <v>0.077155629</v>
      </c>
      <c r="S169" s="1">
        <f t="shared" si="13"/>
        <v>137</v>
      </c>
      <c r="T169" s="1">
        <f t="shared" si="14"/>
        <v>137</v>
      </c>
      <c r="U169" s="2"/>
      <c r="V169" s="2"/>
      <c r="W169" s="19"/>
    </row>
    <row r="170">
      <c r="A170" s="1" t="s">
        <v>166</v>
      </c>
      <c r="B170" s="15" t="s">
        <v>183</v>
      </c>
      <c r="C170" s="12">
        <v>58.0</v>
      </c>
      <c r="D170" s="13">
        <v>64.0</v>
      </c>
      <c r="E170" s="5">
        <v>47.0</v>
      </c>
      <c r="F170" s="6">
        <v>44.0</v>
      </c>
      <c r="G170" s="8">
        <f t="shared" si="1"/>
        <v>0.568627451</v>
      </c>
      <c r="H170" s="84">
        <f t="shared" si="2"/>
        <v>0.5629308097</v>
      </c>
      <c r="I170" s="8">
        <f t="shared" si="3"/>
        <v>0.4929577465</v>
      </c>
      <c r="J170" s="83">
        <f t="shared" si="4"/>
        <v>0.5727699531</v>
      </c>
      <c r="K170" s="2">
        <f t="shared" si="5"/>
        <v>-0.05787711243</v>
      </c>
      <c r="L170" s="2">
        <f t="shared" si="6"/>
        <v>-0.2078421916</v>
      </c>
      <c r="M170" s="2">
        <f t="shared" si="7"/>
        <v>0.164078034</v>
      </c>
      <c r="N170" s="2">
        <f t="shared" si="8"/>
        <v>1.123019633</v>
      </c>
      <c r="O170" s="2">
        <f t="shared" si="9"/>
        <v>0.06323572098</v>
      </c>
      <c r="P170" s="2">
        <f t="shared" si="10"/>
        <v>-0.2917731473</v>
      </c>
      <c r="Q170" s="2">
        <f t="shared" si="11"/>
        <v>-0.3051957134</v>
      </c>
      <c r="R170" s="2">
        <f t="shared" si="12"/>
        <v>0.07528558672</v>
      </c>
      <c r="S170" s="1">
        <f t="shared" si="13"/>
        <v>58</v>
      </c>
      <c r="T170" s="1">
        <f t="shared" si="14"/>
        <v>58</v>
      </c>
      <c r="U170" s="2"/>
      <c r="V170" s="2"/>
      <c r="W170" s="19"/>
    </row>
    <row r="171">
      <c r="A171" s="1" t="s">
        <v>166</v>
      </c>
      <c r="B171" s="15" t="s">
        <v>184</v>
      </c>
      <c r="C171" s="12">
        <v>151.0</v>
      </c>
      <c r="D171" s="13">
        <v>185.0</v>
      </c>
      <c r="E171" s="5">
        <v>177.0</v>
      </c>
      <c r="F171" s="6">
        <v>285.0</v>
      </c>
      <c r="G171" s="8">
        <f t="shared" si="1"/>
        <v>0.3463302752</v>
      </c>
      <c r="H171" s="84">
        <f t="shared" si="2"/>
        <v>0.3476629455</v>
      </c>
      <c r="I171" s="8">
        <f t="shared" si="3"/>
        <v>0.4110275689</v>
      </c>
      <c r="J171" s="83">
        <f t="shared" si="4"/>
        <v>0.4210526316</v>
      </c>
      <c r="K171" s="2">
        <f t="shared" si="5"/>
        <v>-0.05787711243</v>
      </c>
      <c r="L171" s="2">
        <f t="shared" si="6"/>
        <v>-0.1527882202</v>
      </c>
      <c r="M171" s="2">
        <f t="shared" si="7"/>
        <v>0.08866715242</v>
      </c>
      <c r="N171" s="2">
        <f t="shared" si="8"/>
        <v>0.6883427844</v>
      </c>
      <c r="O171" s="2">
        <f t="shared" si="9"/>
        <v>0.02512065453</v>
      </c>
      <c r="P171" s="2">
        <f t="shared" si="10"/>
        <v>-0.1314676483</v>
      </c>
      <c r="Q171" s="2">
        <f t="shared" si="11"/>
        <v>-0.1559757569</v>
      </c>
      <c r="R171" s="2">
        <f t="shared" si="12"/>
        <v>0.04364109204</v>
      </c>
      <c r="S171" s="1">
        <f t="shared" si="13"/>
        <v>151</v>
      </c>
      <c r="T171" s="1">
        <f t="shared" si="14"/>
        <v>151</v>
      </c>
      <c r="U171" s="2"/>
      <c r="V171" s="2"/>
      <c r="W171" s="19"/>
    </row>
    <row r="172">
      <c r="A172" s="1" t="s">
        <v>166</v>
      </c>
      <c r="B172" s="15" t="s">
        <v>185</v>
      </c>
      <c r="C172" s="12">
        <v>82.0</v>
      </c>
      <c r="D172" s="13">
        <v>92.0</v>
      </c>
      <c r="E172" s="5">
        <v>42.0</v>
      </c>
      <c r="F172" s="6">
        <v>43.0</v>
      </c>
      <c r="G172" s="8">
        <f t="shared" si="1"/>
        <v>0.656</v>
      </c>
      <c r="H172" s="84">
        <f t="shared" si="2"/>
        <v>0.6468646922</v>
      </c>
      <c r="I172" s="8">
        <f t="shared" si="3"/>
        <v>0.4787644788</v>
      </c>
      <c r="J172" s="83">
        <f t="shared" si="4"/>
        <v>0.6718146718</v>
      </c>
      <c r="K172" s="2">
        <f t="shared" si="5"/>
        <v>-0.05787711243</v>
      </c>
      <c r="L172" s="2">
        <f t="shared" si="6"/>
        <v>-0.243782749</v>
      </c>
      <c r="M172" s="2">
        <f t="shared" si="7"/>
        <v>0.2257298315</v>
      </c>
      <c r="N172" s="2">
        <f t="shared" si="8"/>
        <v>1.279289487</v>
      </c>
      <c r="O172" s="2">
        <f t="shared" si="9"/>
        <v>0.102039952</v>
      </c>
      <c r="P172" s="2">
        <f t="shared" si="10"/>
        <v>-0.3898486723</v>
      </c>
      <c r="Q172" s="2">
        <f t="shared" si="11"/>
        <v>-0.3376541853</v>
      </c>
      <c r="R172" s="2">
        <f t="shared" si="12"/>
        <v>0.06896814032</v>
      </c>
      <c r="S172" s="1">
        <f t="shared" si="13"/>
        <v>82</v>
      </c>
      <c r="T172" s="1">
        <f t="shared" si="14"/>
        <v>81</v>
      </c>
      <c r="U172" s="2"/>
      <c r="V172" s="2"/>
      <c r="W172" s="19"/>
    </row>
    <row r="173">
      <c r="A173" s="1" t="s">
        <v>166</v>
      </c>
      <c r="B173" s="15" t="s">
        <v>186</v>
      </c>
      <c r="C173" s="12">
        <v>50.0</v>
      </c>
      <c r="D173" s="13">
        <v>62.0</v>
      </c>
      <c r="E173" s="5">
        <v>23.0</v>
      </c>
      <c r="F173" s="6">
        <v>21.0</v>
      </c>
      <c r="G173" s="8">
        <f t="shared" si="1"/>
        <v>0.7042253521</v>
      </c>
      <c r="H173" s="84">
        <f t="shared" si="2"/>
        <v>0.6846937389</v>
      </c>
      <c r="I173" s="8">
        <f t="shared" si="3"/>
        <v>0.4679487179</v>
      </c>
      <c r="J173" s="83">
        <f t="shared" si="4"/>
        <v>0.7179487179</v>
      </c>
      <c r="K173" s="2">
        <f t="shared" si="5"/>
        <v>-0.05787711243</v>
      </c>
      <c r="L173" s="2">
        <f t="shared" si="6"/>
        <v>-0.2605235037</v>
      </c>
      <c r="M173" s="2">
        <f t="shared" si="7"/>
        <v>0.2577963937</v>
      </c>
      <c r="N173" s="2">
        <f t="shared" si="8"/>
        <v>1.336254288</v>
      </c>
      <c r="O173" s="2">
        <f t="shared" si="9"/>
        <v>0.1245380513</v>
      </c>
      <c r="P173" s="2">
        <f t="shared" si="10"/>
        <v>-0.435171335</v>
      </c>
      <c r="Q173" s="2">
        <f t="shared" si="11"/>
        <v>-0.344721808</v>
      </c>
      <c r="R173" s="2">
        <f t="shared" si="12"/>
        <v>0.06439876484</v>
      </c>
      <c r="S173" s="1">
        <f t="shared" si="13"/>
        <v>50</v>
      </c>
      <c r="T173" s="1">
        <f t="shared" si="14"/>
        <v>49</v>
      </c>
      <c r="U173" s="2"/>
      <c r="V173" s="2"/>
      <c r="W173" s="19"/>
    </row>
    <row r="174">
      <c r="A174" s="1" t="s">
        <v>166</v>
      </c>
      <c r="B174" s="15" t="s">
        <v>187</v>
      </c>
      <c r="C174" s="12">
        <v>101.0</v>
      </c>
      <c r="D174" s="13">
        <v>102.0</v>
      </c>
      <c r="E174" s="5">
        <v>89.0</v>
      </c>
      <c r="F174" s="6">
        <v>111.0</v>
      </c>
      <c r="G174" s="8">
        <f t="shared" si="1"/>
        <v>0.4764150943</v>
      </c>
      <c r="H174" s="84">
        <f t="shared" si="2"/>
        <v>0.478353244</v>
      </c>
      <c r="I174" s="8">
        <f t="shared" si="3"/>
        <v>0.4714640199</v>
      </c>
      <c r="J174" s="83">
        <f t="shared" si="4"/>
        <v>0.5037220844</v>
      </c>
      <c r="K174" s="2">
        <f t="shared" si="5"/>
        <v>-0.05787711243</v>
      </c>
      <c r="L174" s="2">
        <f t="shared" si="6"/>
        <v>-0.1827866518</v>
      </c>
      <c r="M174" s="2">
        <f t="shared" si="7"/>
        <v>0.1269030244</v>
      </c>
      <c r="N174" s="2">
        <f t="shared" si="8"/>
        <v>0.9445761428</v>
      </c>
      <c r="O174" s="2">
        <f t="shared" si="9"/>
        <v>0.04301250817</v>
      </c>
      <c r="P174" s="2">
        <f t="shared" si="10"/>
        <v>-0.2158269673</v>
      </c>
      <c r="Q174" s="2">
        <f t="shared" si="11"/>
        <v>-0.2455087145</v>
      </c>
      <c r="R174" s="2">
        <f t="shared" si="12"/>
        <v>0.06586101461</v>
      </c>
      <c r="S174" s="1">
        <f t="shared" si="13"/>
        <v>101</v>
      </c>
      <c r="T174" s="1">
        <f t="shared" si="14"/>
        <v>101</v>
      </c>
      <c r="U174" s="2"/>
      <c r="V174" s="2"/>
      <c r="W174" s="19"/>
    </row>
    <row r="175">
      <c r="A175" s="1" t="s">
        <v>166</v>
      </c>
      <c r="B175" s="15" t="s">
        <v>188</v>
      </c>
      <c r="C175" s="12">
        <v>102.0</v>
      </c>
      <c r="D175" s="13">
        <v>107.0</v>
      </c>
      <c r="E175" s="5">
        <v>77.0</v>
      </c>
      <c r="F175" s="6">
        <v>133.0</v>
      </c>
      <c r="G175" s="8">
        <f t="shared" si="1"/>
        <v>0.4340425532</v>
      </c>
      <c r="H175" s="84">
        <f t="shared" si="2"/>
        <v>0.4324986469</v>
      </c>
      <c r="I175" s="8">
        <f t="shared" si="3"/>
        <v>0.4272076372</v>
      </c>
      <c r="J175" s="83">
        <f t="shared" si="4"/>
        <v>0.4988066826</v>
      </c>
      <c r="K175" s="2">
        <f t="shared" si="5"/>
        <v>-0.05787711243</v>
      </c>
      <c r="L175" s="2">
        <f t="shared" si="6"/>
        <v>-0.18100299</v>
      </c>
      <c r="M175" s="2">
        <f t="shared" si="7"/>
        <v>0.1244384278</v>
      </c>
      <c r="N175" s="2">
        <f t="shared" si="8"/>
        <v>0.8475565744</v>
      </c>
      <c r="O175" s="2">
        <f t="shared" si="9"/>
        <v>0.04176558629</v>
      </c>
      <c r="P175" s="2">
        <f t="shared" si="10"/>
        <v>-0.1917691328</v>
      </c>
      <c r="Q175" s="2">
        <f t="shared" si="11"/>
        <v>-0.1996131234</v>
      </c>
      <c r="R175" s="2">
        <f t="shared" si="12"/>
        <v>0.04900041706</v>
      </c>
      <c r="S175" s="1">
        <f t="shared" si="13"/>
        <v>102</v>
      </c>
      <c r="T175" s="1">
        <f t="shared" si="14"/>
        <v>102</v>
      </c>
      <c r="U175" s="2"/>
      <c r="V175" s="2"/>
      <c r="W175" s="19"/>
    </row>
    <row r="176">
      <c r="A176" s="1" t="s">
        <v>166</v>
      </c>
      <c r="B176" s="15" t="s">
        <v>189</v>
      </c>
      <c r="C176" s="12">
        <v>87.0</v>
      </c>
      <c r="D176" s="13">
        <v>100.0</v>
      </c>
      <c r="E176" s="5">
        <v>83.0</v>
      </c>
      <c r="F176" s="6">
        <v>104.0</v>
      </c>
      <c r="G176" s="8">
        <f t="shared" si="1"/>
        <v>0.4554973822</v>
      </c>
      <c r="H176" s="84">
        <f t="shared" si="2"/>
        <v>0.4592236655</v>
      </c>
      <c r="I176" s="8">
        <f t="shared" si="3"/>
        <v>0.4545454545</v>
      </c>
      <c r="J176" s="83">
        <f t="shared" si="4"/>
        <v>0.5</v>
      </c>
      <c r="K176" s="2">
        <f t="shared" si="5"/>
        <v>-0.05787711243</v>
      </c>
      <c r="L176" s="2">
        <f t="shared" si="6"/>
        <v>-0.1814360115</v>
      </c>
      <c r="M176" s="2">
        <f t="shared" si="7"/>
        <v>0.1250345392</v>
      </c>
      <c r="N176" s="2">
        <f t="shared" si="8"/>
        <v>0.9039507082</v>
      </c>
      <c r="O176" s="2">
        <f t="shared" si="9"/>
        <v>0.04206605699</v>
      </c>
      <c r="P176" s="2">
        <f t="shared" si="10"/>
        <v>-0.2050182385</v>
      </c>
      <c r="Q176" s="2">
        <f t="shared" si="11"/>
        <v>-0.2265183835</v>
      </c>
      <c r="R176" s="2">
        <f t="shared" si="12"/>
        <v>0.05902210712</v>
      </c>
      <c r="S176" s="1">
        <f t="shared" si="13"/>
        <v>87</v>
      </c>
      <c r="T176" s="1">
        <f t="shared" si="14"/>
        <v>87</v>
      </c>
      <c r="U176" s="2"/>
      <c r="V176" s="2"/>
      <c r="W176" s="19"/>
    </row>
    <row r="177">
      <c r="A177" s="1" t="s">
        <v>166</v>
      </c>
      <c r="B177" s="15" t="s">
        <v>190</v>
      </c>
      <c r="C177" s="12">
        <v>66.0</v>
      </c>
      <c r="D177" s="13">
        <v>77.0</v>
      </c>
      <c r="E177" s="5">
        <v>53.0</v>
      </c>
      <c r="F177" s="6">
        <v>75.0</v>
      </c>
      <c r="G177" s="8">
        <f t="shared" si="1"/>
        <v>0.4680851064</v>
      </c>
      <c r="H177" s="84">
        <f t="shared" si="2"/>
        <v>0.4704688122</v>
      </c>
      <c r="I177" s="8">
        <f t="shared" si="3"/>
        <v>0.4391143911</v>
      </c>
      <c r="J177" s="83">
        <f t="shared" si="4"/>
        <v>0.5276752768</v>
      </c>
      <c r="K177" s="2">
        <f t="shared" si="5"/>
        <v>-0.05787711243</v>
      </c>
      <c r="L177" s="2">
        <f t="shared" si="6"/>
        <v>-0.1914785952</v>
      </c>
      <c r="M177" s="2">
        <f t="shared" si="7"/>
        <v>0.1392590673</v>
      </c>
      <c r="N177" s="2">
        <f t="shared" si="8"/>
        <v>0.9215986776</v>
      </c>
      <c r="O177" s="2">
        <f t="shared" si="9"/>
        <v>0.04944496031</v>
      </c>
      <c r="P177" s="2">
        <f t="shared" si="10"/>
        <v>-0.2205902606</v>
      </c>
      <c r="Q177" s="2">
        <f t="shared" si="11"/>
        <v>-0.2231006824</v>
      </c>
      <c r="R177" s="2">
        <f t="shared" si="12"/>
        <v>0.0532127574</v>
      </c>
      <c r="S177" s="1">
        <f t="shared" si="13"/>
        <v>66</v>
      </c>
      <c r="T177" s="1">
        <f t="shared" si="14"/>
        <v>66</v>
      </c>
      <c r="U177" s="2"/>
      <c r="V177" s="2"/>
      <c r="W177" s="19"/>
    </row>
    <row r="178">
      <c r="A178" s="1" t="s">
        <v>166</v>
      </c>
      <c r="B178" s="15" t="s">
        <v>191</v>
      </c>
      <c r="C178" s="12">
        <v>123.0</v>
      </c>
      <c r="D178" s="13">
        <v>168.0</v>
      </c>
      <c r="E178" s="5">
        <v>151.0</v>
      </c>
      <c r="F178" s="6">
        <v>230.0</v>
      </c>
      <c r="G178" s="8">
        <f t="shared" si="1"/>
        <v>0.3484419263</v>
      </c>
      <c r="H178" s="84">
        <f t="shared" si="2"/>
        <v>0.3551664208</v>
      </c>
      <c r="I178" s="8">
        <f t="shared" si="3"/>
        <v>0.4077380952</v>
      </c>
      <c r="J178" s="83">
        <f t="shared" si="4"/>
        <v>0.4330357143</v>
      </c>
      <c r="K178" s="2">
        <f t="shared" si="5"/>
        <v>-0.05787711243</v>
      </c>
      <c r="L178" s="2">
        <f t="shared" si="6"/>
        <v>-0.1571365457</v>
      </c>
      <c r="M178" s="2">
        <f t="shared" si="7"/>
        <v>0.09378587204</v>
      </c>
      <c r="N178" s="2">
        <f t="shared" si="8"/>
        <v>0.7022672756</v>
      </c>
      <c r="O178" s="2">
        <f t="shared" si="9"/>
        <v>0.02732706191</v>
      </c>
      <c r="P178" s="2">
        <f t="shared" si="10"/>
        <v>-0.1379443419</v>
      </c>
      <c r="Q178" s="2">
        <f t="shared" si="11"/>
        <v>-0.1578574585</v>
      </c>
      <c r="R178" s="2">
        <f t="shared" si="12"/>
        <v>0.04260166979</v>
      </c>
      <c r="S178" s="1">
        <f t="shared" si="13"/>
        <v>123</v>
      </c>
      <c r="T178" s="1">
        <f t="shared" si="14"/>
        <v>125</v>
      </c>
      <c r="U178" s="2"/>
      <c r="V178" s="2"/>
      <c r="W178" s="19"/>
    </row>
    <row r="179">
      <c r="A179" s="1" t="s">
        <v>166</v>
      </c>
      <c r="B179" s="15" t="s">
        <v>192</v>
      </c>
      <c r="C179" s="12">
        <v>45.0</v>
      </c>
      <c r="D179" s="13">
        <v>53.0</v>
      </c>
      <c r="E179" s="5">
        <v>78.0</v>
      </c>
      <c r="F179" s="6">
        <v>97.0</v>
      </c>
      <c r="G179" s="8">
        <f t="shared" si="1"/>
        <v>0.3169014085</v>
      </c>
      <c r="H179" s="84">
        <f t="shared" si="2"/>
        <v>0.3281120112</v>
      </c>
      <c r="I179" s="8">
        <f t="shared" si="3"/>
        <v>0.4505494505</v>
      </c>
      <c r="J179" s="83">
        <f t="shared" si="4"/>
        <v>0.358974359</v>
      </c>
      <c r="K179" s="2">
        <f t="shared" si="5"/>
        <v>-0.05787711243</v>
      </c>
      <c r="L179" s="2">
        <f t="shared" si="6"/>
        <v>-0.1302617518</v>
      </c>
      <c r="M179" s="2">
        <f t="shared" si="7"/>
        <v>0.06444909842</v>
      </c>
      <c r="N179" s="2">
        <f t="shared" si="8"/>
        <v>0.6432848432</v>
      </c>
      <c r="O179" s="2">
        <f t="shared" si="9"/>
        <v>0.01556725641</v>
      </c>
      <c r="P179" s="2">
        <f t="shared" si="10"/>
        <v>-0.104747699</v>
      </c>
      <c r="Q179" s="2">
        <f t="shared" si="11"/>
        <v>-0.1597817482</v>
      </c>
      <c r="R179" s="2">
        <f t="shared" si="12"/>
        <v>0.05747912465</v>
      </c>
      <c r="S179" s="1">
        <f t="shared" si="13"/>
        <v>45</v>
      </c>
      <c r="T179" s="1">
        <f t="shared" si="14"/>
        <v>46</v>
      </c>
      <c r="U179" s="2"/>
      <c r="V179" s="2"/>
      <c r="W179" s="19"/>
    </row>
    <row r="180">
      <c r="A180" s="1" t="s">
        <v>166</v>
      </c>
      <c r="B180" s="15" t="s">
        <v>193</v>
      </c>
      <c r="C180" s="12">
        <v>52.0</v>
      </c>
      <c r="D180" s="13">
        <v>68.0</v>
      </c>
      <c r="E180" s="5">
        <v>125.0</v>
      </c>
      <c r="F180" s="6">
        <v>164.0</v>
      </c>
      <c r="G180" s="8">
        <f t="shared" si="1"/>
        <v>0.2407407407</v>
      </c>
      <c r="H180" s="84">
        <f t="shared" si="2"/>
        <v>0.2554655606</v>
      </c>
      <c r="I180" s="8">
        <f t="shared" si="3"/>
        <v>0.4327628362</v>
      </c>
      <c r="J180" s="83">
        <f t="shared" si="4"/>
        <v>0.293398533</v>
      </c>
      <c r="K180" s="2">
        <f t="shared" si="5"/>
        <v>-0.05787711243</v>
      </c>
      <c r="L180" s="2">
        <f t="shared" si="6"/>
        <v>-0.1064661192</v>
      </c>
      <c r="M180" s="2">
        <f t="shared" si="7"/>
        <v>0.04305324248</v>
      </c>
      <c r="N180" s="2">
        <f t="shared" si="8"/>
        <v>0.5050162145</v>
      </c>
      <c r="O180" s="2">
        <f t="shared" si="9"/>
        <v>0.008499543618</v>
      </c>
      <c r="P180" s="2">
        <f t="shared" si="10"/>
        <v>-0.06721110018</v>
      </c>
      <c r="Q180" s="2">
        <f t="shared" si="11"/>
        <v>-0.120486022</v>
      </c>
      <c r="R180" s="2">
        <f t="shared" si="12"/>
        <v>0.05093691373</v>
      </c>
      <c r="S180" s="1">
        <f t="shared" si="13"/>
        <v>52</v>
      </c>
      <c r="T180" s="1">
        <f t="shared" si="14"/>
        <v>55</v>
      </c>
      <c r="U180" s="2"/>
      <c r="V180" s="2"/>
      <c r="W180" s="19"/>
    </row>
    <row r="181">
      <c r="A181" s="1" t="s">
        <v>166</v>
      </c>
      <c r="B181" s="15" t="s">
        <v>194</v>
      </c>
      <c r="C181" s="12">
        <v>21.0</v>
      </c>
      <c r="D181" s="13">
        <v>33.0</v>
      </c>
      <c r="E181" s="5">
        <v>32.0</v>
      </c>
      <c r="F181" s="6">
        <v>56.0</v>
      </c>
      <c r="G181" s="8">
        <f t="shared" si="1"/>
        <v>0.2727272727</v>
      </c>
      <c r="H181" s="84">
        <f t="shared" si="2"/>
        <v>0.2786334706</v>
      </c>
      <c r="I181" s="8">
        <f t="shared" si="3"/>
        <v>0.3732394366</v>
      </c>
      <c r="J181" s="83">
        <f t="shared" si="4"/>
        <v>0.3802816901</v>
      </c>
      <c r="K181" s="2">
        <f t="shared" si="5"/>
        <v>-0.05787711243</v>
      </c>
      <c r="L181" s="2">
        <f t="shared" si="6"/>
        <v>-0.1379935862</v>
      </c>
      <c r="M181" s="2">
        <f t="shared" si="7"/>
        <v>0.07232706133</v>
      </c>
      <c r="N181" s="2">
        <f t="shared" si="8"/>
        <v>0.5645343423</v>
      </c>
      <c r="O181" s="2">
        <f t="shared" si="9"/>
        <v>0.01850708583</v>
      </c>
      <c r="P181" s="2">
        <f t="shared" si="10"/>
        <v>-0.09738084216</v>
      </c>
      <c r="Q181" s="2">
        <f t="shared" si="11"/>
        <v>-0.1161607151</v>
      </c>
      <c r="R181" s="2">
        <f t="shared" si="12"/>
        <v>0.03267723701</v>
      </c>
      <c r="S181" s="1">
        <f t="shared" si="13"/>
        <v>21</v>
      </c>
      <c r="T181" s="1">
        <f t="shared" si="14"/>
        <v>21</v>
      </c>
      <c r="U181" s="2"/>
      <c r="V181" s="2"/>
      <c r="W181" s="19"/>
    </row>
    <row r="182">
      <c r="A182" s="1" t="s">
        <v>166</v>
      </c>
      <c r="B182" s="15" t="s">
        <v>195</v>
      </c>
      <c r="C182" s="12">
        <v>52.0</v>
      </c>
      <c r="D182" s="13">
        <v>55.0</v>
      </c>
      <c r="E182" s="5">
        <v>79.0</v>
      </c>
      <c r="F182" s="6">
        <v>107.0</v>
      </c>
      <c r="G182" s="8">
        <f t="shared" si="1"/>
        <v>0.3270440252</v>
      </c>
      <c r="H182" s="84">
        <f t="shared" si="2"/>
        <v>0.3306295333</v>
      </c>
      <c r="I182" s="8">
        <f t="shared" si="3"/>
        <v>0.4470989761</v>
      </c>
      <c r="J182" s="83">
        <f t="shared" si="4"/>
        <v>0.3651877133</v>
      </c>
      <c r="K182" s="2">
        <f t="shared" si="5"/>
        <v>-0.05787711243</v>
      </c>
      <c r="L182" s="2">
        <f t="shared" si="6"/>
        <v>-0.1325164043</v>
      </c>
      <c r="M182" s="2">
        <f t="shared" si="7"/>
        <v>0.06669945783</v>
      </c>
      <c r="N182" s="2">
        <f t="shared" si="8"/>
        <v>0.6494074379</v>
      </c>
      <c r="O182" s="2">
        <f t="shared" si="9"/>
        <v>0.0163896721</v>
      </c>
      <c r="P182" s="2">
        <f t="shared" si="10"/>
        <v>-0.1075749517</v>
      </c>
      <c r="Q182" s="2">
        <f t="shared" si="11"/>
        <v>-0.1600671893</v>
      </c>
      <c r="R182" s="2">
        <f t="shared" si="12"/>
        <v>0.05616862316</v>
      </c>
      <c r="S182" s="1">
        <f t="shared" si="13"/>
        <v>52</v>
      </c>
      <c r="T182" s="1">
        <f t="shared" si="14"/>
        <v>52</v>
      </c>
      <c r="U182" s="2"/>
      <c r="V182" s="2"/>
      <c r="W182" s="19"/>
    </row>
    <row r="183">
      <c r="A183" s="1" t="s">
        <v>166</v>
      </c>
      <c r="B183" s="15" t="s">
        <v>196</v>
      </c>
      <c r="C183" s="12">
        <v>55.0</v>
      </c>
      <c r="D183" s="13">
        <v>97.0</v>
      </c>
      <c r="E183" s="5">
        <v>102.0</v>
      </c>
      <c r="F183" s="6">
        <v>198.0</v>
      </c>
      <c r="G183" s="8">
        <f t="shared" si="1"/>
        <v>0.2173913043</v>
      </c>
      <c r="H183" s="84">
        <f t="shared" si="2"/>
        <v>0.2205425081</v>
      </c>
      <c r="I183" s="8">
        <f t="shared" si="3"/>
        <v>0.3473451327</v>
      </c>
      <c r="J183" s="83">
        <f t="shared" si="4"/>
        <v>0.3362831858</v>
      </c>
      <c r="K183" s="2">
        <f t="shared" si="5"/>
        <v>-0.05787711243</v>
      </c>
      <c r="L183" s="2">
        <f t="shared" si="6"/>
        <v>-0.1220277599</v>
      </c>
      <c r="M183" s="2">
        <f t="shared" si="7"/>
        <v>0.05655881417</v>
      </c>
      <c r="N183" s="2">
        <f t="shared" si="8"/>
        <v>0.4645835161</v>
      </c>
      <c r="O183" s="2">
        <f t="shared" si="9"/>
        <v>0.01279785697</v>
      </c>
      <c r="P183" s="2">
        <f t="shared" si="10"/>
        <v>-0.0708674317</v>
      </c>
      <c r="Q183" s="2">
        <f t="shared" si="11"/>
        <v>-0.08896238129</v>
      </c>
      <c r="R183" s="2">
        <f t="shared" si="12"/>
        <v>0.02633700615</v>
      </c>
      <c r="S183" s="1">
        <f t="shared" si="13"/>
        <v>55</v>
      </c>
      <c r="T183" s="1">
        <f t="shared" si="14"/>
        <v>55</v>
      </c>
      <c r="U183" s="2"/>
      <c r="V183" s="2"/>
      <c r="W183" s="19"/>
    </row>
    <row r="184">
      <c r="A184" s="1" t="s">
        <v>166</v>
      </c>
      <c r="B184" s="15" t="s">
        <v>197</v>
      </c>
      <c r="C184" s="12">
        <v>41.0</v>
      </c>
      <c r="D184" s="13">
        <v>56.0</v>
      </c>
      <c r="E184" s="5">
        <v>91.0</v>
      </c>
      <c r="F184" s="6">
        <v>124.0</v>
      </c>
      <c r="G184" s="8">
        <f t="shared" si="1"/>
        <v>0.2484848485</v>
      </c>
      <c r="H184" s="84">
        <f t="shared" si="2"/>
        <v>0.262714362</v>
      </c>
      <c r="I184" s="8">
        <f t="shared" si="3"/>
        <v>0.4230769231</v>
      </c>
      <c r="J184" s="83">
        <f t="shared" si="4"/>
        <v>0.3108974359</v>
      </c>
      <c r="K184" s="2">
        <f t="shared" si="5"/>
        <v>-0.05787711243</v>
      </c>
      <c r="L184" s="2">
        <f t="shared" si="6"/>
        <v>-0.1128159815</v>
      </c>
      <c r="M184" s="2">
        <f t="shared" si="7"/>
        <v>0.04834196166</v>
      </c>
      <c r="N184" s="2">
        <f t="shared" si="8"/>
        <v>0.5231592437</v>
      </c>
      <c r="O184" s="2">
        <f t="shared" si="9"/>
        <v>0.0101128418</v>
      </c>
      <c r="P184" s="2">
        <f t="shared" si="10"/>
        <v>-0.07377832441</v>
      </c>
      <c r="Q184" s="2">
        <f t="shared" si="11"/>
        <v>-0.1220210129</v>
      </c>
      <c r="R184" s="2">
        <f t="shared" si="12"/>
        <v>0.04759274607</v>
      </c>
      <c r="S184" s="1">
        <f t="shared" si="13"/>
        <v>41</v>
      </c>
      <c r="T184" s="1">
        <f t="shared" si="14"/>
        <v>43</v>
      </c>
      <c r="U184" s="2"/>
      <c r="V184" s="2"/>
      <c r="W184" s="19"/>
    </row>
    <row r="185">
      <c r="A185" s="1" t="s">
        <v>166</v>
      </c>
      <c r="B185" s="15" t="s">
        <v>198</v>
      </c>
      <c r="C185" s="12">
        <v>78.0</v>
      </c>
      <c r="D185" s="13">
        <v>102.0</v>
      </c>
      <c r="E185" s="5">
        <v>162.0</v>
      </c>
      <c r="F185" s="6">
        <v>256.0</v>
      </c>
      <c r="G185" s="8">
        <f t="shared" si="1"/>
        <v>0.2335329341</v>
      </c>
      <c r="H185" s="84">
        <f t="shared" si="2"/>
        <v>0.2365869667</v>
      </c>
      <c r="I185" s="8">
        <f t="shared" si="3"/>
        <v>0.4013377926</v>
      </c>
      <c r="J185" s="83">
        <f t="shared" si="4"/>
        <v>0.3010033445</v>
      </c>
      <c r="K185" s="2">
        <f t="shared" si="5"/>
        <v>-0.05787711243</v>
      </c>
      <c r="L185" s="2">
        <f t="shared" si="6"/>
        <v>-0.1092256925</v>
      </c>
      <c r="M185" s="2">
        <f t="shared" si="7"/>
        <v>0.0453140241</v>
      </c>
      <c r="N185" s="2">
        <f t="shared" si="8"/>
        <v>0.480483861</v>
      </c>
      <c r="O185" s="2">
        <f t="shared" si="9"/>
        <v>0.009177740126</v>
      </c>
      <c r="P185" s="2">
        <f t="shared" si="10"/>
        <v>-0.06560362991</v>
      </c>
      <c r="Q185" s="2">
        <f t="shared" si="11"/>
        <v>-0.1063090525</v>
      </c>
      <c r="R185" s="2">
        <f t="shared" si="12"/>
        <v>0.04062682895</v>
      </c>
      <c r="S185" s="1">
        <f t="shared" si="13"/>
        <v>78</v>
      </c>
      <c r="T185" s="1">
        <f t="shared" si="14"/>
        <v>79</v>
      </c>
      <c r="U185" s="2"/>
      <c r="V185" s="2"/>
      <c r="W185" s="19"/>
    </row>
    <row r="186">
      <c r="A186" s="1" t="s">
        <v>166</v>
      </c>
      <c r="B186" s="15" t="s">
        <v>199</v>
      </c>
      <c r="C186" s="12">
        <v>92.0</v>
      </c>
      <c r="D186" s="13">
        <v>101.0</v>
      </c>
      <c r="E186" s="5">
        <v>113.0</v>
      </c>
      <c r="F186" s="6">
        <v>174.0</v>
      </c>
      <c r="G186" s="8">
        <f t="shared" si="1"/>
        <v>0.3458646617</v>
      </c>
      <c r="H186" s="84">
        <f t="shared" si="2"/>
        <v>0.3455337391</v>
      </c>
      <c r="I186" s="8">
        <f t="shared" si="3"/>
        <v>0.4270833333</v>
      </c>
      <c r="J186" s="83">
        <f t="shared" si="4"/>
        <v>0.4020833333</v>
      </c>
      <c r="K186" s="2">
        <f t="shared" si="5"/>
        <v>-0.05787711243</v>
      </c>
      <c r="L186" s="2">
        <f t="shared" si="6"/>
        <v>-0.1459047926</v>
      </c>
      <c r="M186" s="2">
        <f t="shared" si="7"/>
        <v>0.08085783939</v>
      </c>
      <c r="N186" s="2">
        <f t="shared" si="8"/>
        <v>0.6830085199</v>
      </c>
      <c r="O186" s="2">
        <f t="shared" si="9"/>
        <v>0.02187610543</v>
      </c>
      <c r="P186" s="2">
        <f t="shared" si="10"/>
        <v>-0.1245718565</v>
      </c>
      <c r="Q186" s="2">
        <f t="shared" si="11"/>
        <v>-0.1608126209</v>
      </c>
      <c r="R186" s="2">
        <f t="shared" si="12"/>
        <v>0.04895765679</v>
      </c>
      <c r="S186" s="1">
        <f t="shared" si="13"/>
        <v>92</v>
      </c>
      <c r="T186" s="1">
        <f t="shared" si="14"/>
        <v>92</v>
      </c>
      <c r="U186" s="2"/>
      <c r="V186" s="2"/>
      <c r="W186" s="19"/>
    </row>
    <row r="187">
      <c r="A187" s="1" t="s">
        <v>166</v>
      </c>
      <c r="B187" s="15" t="s">
        <v>200</v>
      </c>
      <c r="C187" s="12">
        <v>88.0</v>
      </c>
      <c r="D187" s="13">
        <v>89.0</v>
      </c>
      <c r="E187" s="5">
        <v>67.0</v>
      </c>
      <c r="F187" s="6">
        <v>105.0</v>
      </c>
      <c r="G187" s="8">
        <f t="shared" si="1"/>
        <v>0.4559585492</v>
      </c>
      <c r="H187" s="84">
        <f t="shared" si="2"/>
        <v>0.4561191745</v>
      </c>
      <c r="I187" s="8">
        <f t="shared" si="3"/>
        <v>0.4441260745</v>
      </c>
      <c r="J187" s="83">
        <f t="shared" si="4"/>
        <v>0.5071633238</v>
      </c>
      <c r="K187" s="2">
        <f t="shared" si="5"/>
        <v>-0.05787711243</v>
      </c>
      <c r="L187" s="2">
        <f t="shared" si="6"/>
        <v>-0.1840353813</v>
      </c>
      <c r="M187" s="2">
        <f t="shared" si="7"/>
        <v>0.1286428544</v>
      </c>
      <c r="N187" s="2">
        <f t="shared" si="8"/>
        <v>0.8958834967</v>
      </c>
      <c r="O187" s="2">
        <f t="shared" si="9"/>
        <v>0.04390007994</v>
      </c>
      <c r="P187" s="2">
        <f t="shared" si="10"/>
        <v>-0.2060995863</v>
      </c>
      <c r="Q187" s="2">
        <f t="shared" si="11"/>
        <v>-0.2193507849</v>
      </c>
      <c r="R187" s="2">
        <f t="shared" si="12"/>
        <v>0.05505560838</v>
      </c>
      <c r="S187" s="1">
        <f t="shared" si="13"/>
        <v>88</v>
      </c>
      <c r="T187" s="1">
        <f t="shared" si="14"/>
        <v>88</v>
      </c>
      <c r="U187" s="2"/>
      <c r="V187" s="2"/>
      <c r="W187" s="19"/>
    </row>
    <row r="188">
      <c r="A188" s="1" t="s">
        <v>166</v>
      </c>
      <c r="B188" s="15" t="s">
        <v>201</v>
      </c>
      <c r="C188" s="12">
        <v>100.0</v>
      </c>
      <c r="D188" s="13">
        <v>122.0</v>
      </c>
      <c r="E188" s="5">
        <v>180.0</v>
      </c>
      <c r="F188" s="6">
        <v>300.0</v>
      </c>
      <c r="G188" s="8">
        <f t="shared" si="1"/>
        <v>0.25</v>
      </c>
      <c r="H188" s="84">
        <f t="shared" si="2"/>
        <v>0.2473152046</v>
      </c>
      <c r="I188" s="8">
        <f t="shared" si="3"/>
        <v>0.3988603989</v>
      </c>
      <c r="J188" s="83">
        <f t="shared" si="4"/>
        <v>0.3162393162</v>
      </c>
      <c r="K188" s="2">
        <f t="shared" si="5"/>
        <v>-0.05787711243</v>
      </c>
      <c r="L188" s="2">
        <f t="shared" si="6"/>
        <v>-0.1147544004</v>
      </c>
      <c r="M188" s="2">
        <f t="shared" si="7"/>
        <v>0.05001746924</v>
      </c>
      <c r="N188" s="2">
        <f t="shared" si="8"/>
        <v>0.5016885709</v>
      </c>
      <c r="O188" s="2">
        <f t="shared" si="9"/>
        <v>0.01064313032</v>
      </c>
      <c r="P188" s="2">
        <f t="shared" si="10"/>
        <v>-0.07196607446</v>
      </c>
      <c r="Q188" s="2">
        <f t="shared" si="11"/>
        <v>-0.1103154934</v>
      </c>
      <c r="R188" s="2">
        <f t="shared" si="12"/>
        <v>0.03987911484</v>
      </c>
      <c r="S188" s="1">
        <f t="shared" si="13"/>
        <v>100</v>
      </c>
      <c r="T188" s="1">
        <f t="shared" si="14"/>
        <v>99</v>
      </c>
      <c r="U188" s="2"/>
      <c r="V188" s="2"/>
      <c r="W188" s="19"/>
    </row>
    <row r="189">
      <c r="A189" s="1" t="s">
        <v>202</v>
      </c>
      <c r="B189" s="15" t="s">
        <v>203</v>
      </c>
      <c r="C189" s="12">
        <v>41.0</v>
      </c>
      <c r="D189" s="13">
        <v>47.0</v>
      </c>
      <c r="E189" s="5">
        <v>16.0</v>
      </c>
      <c r="F189" s="6">
        <v>40.0</v>
      </c>
      <c r="G189" s="8">
        <f t="shared" si="1"/>
        <v>0.5061728395</v>
      </c>
      <c r="H189" s="84">
        <f t="shared" si="2"/>
        <v>0.5083943378</v>
      </c>
      <c r="I189" s="8">
        <f t="shared" si="3"/>
        <v>0.3958333333</v>
      </c>
      <c r="J189" s="83">
        <f t="shared" si="4"/>
        <v>0.6111111111</v>
      </c>
      <c r="K189" s="2">
        <f t="shared" si="5"/>
        <v>-0.05787711243</v>
      </c>
      <c r="L189" s="2">
        <f t="shared" si="6"/>
        <v>-0.2217551252</v>
      </c>
      <c r="M189" s="2">
        <f t="shared" si="7"/>
        <v>0.1867799906</v>
      </c>
      <c r="N189" s="2">
        <f t="shared" si="8"/>
        <v>0.9621216102</v>
      </c>
      <c r="O189" s="2">
        <f t="shared" si="9"/>
        <v>0.07680373368</v>
      </c>
      <c r="P189" s="2">
        <f t="shared" si="10"/>
        <v>-0.2667029956</v>
      </c>
      <c r="Q189" s="2">
        <f t="shared" si="11"/>
        <v>-0.2099537897</v>
      </c>
      <c r="R189" s="2">
        <f t="shared" si="12"/>
        <v>0.0389780262</v>
      </c>
      <c r="S189" s="1">
        <f t="shared" si="13"/>
        <v>41</v>
      </c>
      <c r="T189" s="1">
        <f t="shared" si="14"/>
        <v>41</v>
      </c>
      <c r="U189" s="2"/>
      <c r="V189" s="2"/>
      <c r="W189" s="19"/>
    </row>
    <row r="190">
      <c r="A190" s="1" t="s">
        <v>202</v>
      </c>
      <c r="B190" s="15" t="s">
        <v>204</v>
      </c>
      <c r="C190" s="12">
        <v>23.0</v>
      </c>
      <c r="D190" s="13">
        <v>14.0</v>
      </c>
      <c r="E190" s="5">
        <v>36.0</v>
      </c>
      <c r="F190" s="6">
        <v>32.0</v>
      </c>
      <c r="G190" s="8">
        <f t="shared" si="1"/>
        <v>0.4181818182</v>
      </c>
      <c r="H190" s="84">
        <f t="shared" si="2"/>
        <v>0.4202803875</v>
      </c>
      <c r="I190" s="8">
        <f t="shared" si="3"/>
        <v>0.5619047619</v>
      </c>
      <c r="J190" s="83">
        <f t="shared" si="4"/>
        <v>0.3523809524</v>
      </c>
      <c r="K190" s="2">
        <f t="shared" si="5"/>
        <v>-0.05787711243</v>
      </c>
      <c r="L190" s="2">
        <f t="shared" si="6"/>
        <v>-0.1278691891</v>
      </c>
      <c r="M190" s="2">
        <f t="shared" si="7"/>
        <v>0.06210332303</v>
      </c>
      <c r="N190" s="2">
        <f t="shared" si="8"/>
        <v>0.787539895</v>
      </c>
      <c r="O190" s="2">
        <f t="shared" si="9"/>
        <v>0.01472512763</v>
      </c>
      <c r="P190" s="2">
        <f t="shared" si="10"/>
        <v>-0.1258817386</v>
      </c>
      <c r="Q190" s="2">
        <f t="shared" si="11"/>
        <v>-0.243958897</v>
      </c>
      <c r="R190" s="2">
        <f t="shared" si="12"/>
        <v>0.1114989789</v>
      </c>
      <c r="S190" s="1">
        <f t="shared" si="13"/>
        <v>23</v>
      </c>
      <c r="T190" s="1">
        <f t="shared" si="14"/>
        <v>23</v>
      </c>
      <c r="U190" s="2"/>
      <c r="V190" s="2"/>
      <c r="W190" s="19"/>
    </row>
    <row r="191">
      <c r="A191" s="1" t="s">
        <v>202</v>
      </c>
      <c r="B191" s="15" t="s">
        <v>205</v>
      </c>
      <c r="C191" s="12">
        <v>39.0</v>
      </c>
      <c r="D191" s="13">
        <v>35.0</v>
      </c>
      <c r="E191" s="5">
        <v>56.0</v>
      </c>
      <c r="F191" s="6">
        <v>54.0</v>
      </c>
      <c r="G191" s="8">
        <f t="shared" si="1"/>
        <v>0.4193548387</v>
      </c>
      <c r="H191" s="84">
        <f t="shared" si="2"/>
        <v>0.4256099366</v>
      </c>
      <c r="I191" s="8">
        <f t="shared" si="3"/>
        <v>0.5163043478</v>
      </c>
      <c r="J191" s="83">
        <f t="shared" si="4"/>
        <v>0.402173913</v>
      </c>
      <c r="K191" s="2">
        <f t="shared" si="5"/>
        <v>-0.05787711243</v>
      </c>
      <c r="L191" s="2">
        <f t="shared" si="6"/>
        <v>-0.1459376614</v>
      </c>
      <c r="M191" s="2">
        <f t="shared" si="7"/>
        <v>0.08089427415</v>
      </c>
      <c r="N191" s="2">
        <f t="shared" si="8"/>
        <v>0.8258802961</v>
      </c>
      <c r="O191" s="2">
        <f t="shared" si="9"/>
        <v>0.02189089324</v>
      </c>
      <c r="P191" s="2">
        <f t="shared" si="10"/>
        <v>-0.1506637406</v>
      </c>
      <c r="Q191" s="2">
        <f t="shared" si="11"/>
        <v>-0.2350738241</v>
      </c>
      <c r="R191" s="2">
        <f t="shared" si="12"/>
        <v>0.08649681165</v>
      </c>
      <c r="S191" s="1">
        <f t="shared" si="13"/>
        <v>39</v>
      </c>
      <c r="T191" s="1">
        <f t="shared" si="14"/>
        <v>39</v>
      </c>
      <c r="U191" s="2"/>
      <c r="V191" s="2"/>
      <c r="W191" s="19"/>
    </row>
    <row r="192">
      <c r="A192" s="1" t="s">
        <v>202</v>
      </c>
      <c r="B192" s="15" t="s">
        <v>206</v>
      </c>
      <c r="C192" s="12">
        <v>24.0</v>
      </c>
      <c r="D192" s="13">
        <v>22.0</v>
      </c>
      <c r="E192" s="5">
        <v>28.0</v>
      </c>
      <c r="F192" s="6">
        <v>36.0</v>
      </c>
      <c r="G192" s="8">
        <f t="shared" si="1"/>
        <v>0.4</v>
      </c>
      <c r="H192" s="84">
        <f t="shared" si="2"/>
        <v>0.4010549553</v>
      </c>
      <c r="I192" s="8">
        <f t="shared" si="3"/>
        <v>0.4727272727</v>
      </c>
      <c r="J192" s="83">
        <f t="shared" si="4"/>
        <v>0.4181818182</v>
      </c>
      <c r="K192" s="2">
        <f t="shared" si="5"/>
        <v>-0.05787711243</v>
      </c>
      <c r="L192" s="2">
        <f t="shared" si="6"/>
        <v>-0.1517464823</v>
      </c>
      <c r="M192" s="2">
        <f t="shared" si="7"/>
        <v>0.08746217681</v>
      </c>
      <c r="N192" s="2">
        <f t="shared" si="8"/>
        <v>0.7862727614</v>
      </c>
      <c r="O192" s="2">
        <f t="shared" si="9"/>
        <v>0.02461031839</v>
      </c>
      <c r="P192" s="2">
        <f t="shared" si="10"/>
        <v>-0.1491475492</v>
      </c>
      <c r="Q192" s="2">
        <f t="shared" si="11"/>
        <v>-0.2049110008</v>
      </c>
      <c r="R192" s="2">
        <f t="shared" si="12"/>
        <v>0.0663918435</v>
      </c>
      <c r="S192" s="1">
        <f t="shared" si="13"/>
        <v>24</v>
      </c>
      <c r="T192" s="1">
        <f t="shared" si="14"/>
        <v>24</v>
      </c>
      <c r="U192" s="2"/>
      <c r="V192" s="2"/>
      <c r="W192" s="19"/>
    </row>
    <row r="193">
      <c r="A193" s="1" t="s">
        <v>202</v>
      </c>
      <c r="B193" s="15" t="s">
        <v>207</v>
      </c>
      <c r="C193" s="12">
        <v>29.0</v>
      </c>
      <c r="D193" s="13">
        <v>22.0</v>
      </c>
      <c r="E193" s="5">
        <v>28.0</v>
      </c>
      <c r="F193" s="6">
        <v>35.0</v>
      </c>
      <c r="G193" s="8">
        <f t="shared" si="1"/>
        <v>0.453125</v>
      </c>
      <c r="H193" s="84">
        <f t="shared" si="2"/>
        <v>0.4524728789</v>
      </c>
      <c r="I193" s="8">
        <f t="shared" si="3"/>
        <v>0.5</v>
      </c>
      <c r="J193" s="83">
        <f t="shared" si="4"/>
        <v>0.4473684211</v>
      </c>
      <c r="K193" s="2">
        <f t="shared" si="5"/>
        <v>-0.05787711243</v>
      </c>
      <c r="L193" s="2">
        <f t="shared" si="6"/>
        <v>-0.162337484</v>
      </c>
      <c r="M193" s="2">
        <f t="shared" si="7"/>
        <v>0.1000969025</v>
      </c>
      <c r="N193" s="2">
        <f t="shared" si="8"/>
        <v>0.8896778023</v>
      </c>
      <c r="O193" s="2">
        <f t="shared" si="9"/>
        <v>0.0301312929</v>
      </c>
      <c r="P193" s="2">
        <f t="shared" si="10"/>
        <v>-0.1805409918</v>
      </c>
      <c r="Q193" s="2">
        <f t="shared" si="11"/>
        <v>-0.2452359552</v>
      </c>
      <c r="R193" s="2">
        <f t="shared" si="12"/>
        <v>0.07855842458</v>
      </c>
      <c r="S193" s="1">
        <f t="shared" si="13"/>
        <v>29</v>
      </c>
      <c r="T193" s="1">
        <f t="shared" si="14"/>
        <v>29</v>
      </c>
      <c r="U193" s="2"/>
      <c r="V193" s="2"/>
      <c r="W193" s="19"/>
    </row>
    <row r="194">
      <c r="A194" s="1" t="s">
        <v>202</v>
      </c>
      <c r="B194" s="15" t="s">
        <v>208</v>
      </c>
      <c r="C194" s="12">
        <v>50.0</v>
      </c>
      <c r="D194" s="13">
        <v>48.0</v>
      </c>
      <c r="E194" s="5">
        <v>43.0</v>
      </c>
      <c r="F194" s="6">
        <v>78.0</v>
      </c>
      <c r="G194" s="8">
        <f t="shared" si="1"/>
        <v>0.390625</v>
      </c>
      <c r="H194" s="84">
        <f t="shared" si="2"/>
        <v>0.383632316</v>
      </c>
      <c r="I194" s="8">
        <f t="shared" si="3"/>
        <v>0.4246575342</v>
      </c>
      <c r="J194" s="83">
        <f t="shared" si="4"/>
        <v>0.4474885845</v>
      </c>
      <c r="K194" s="2">
        <f t="shared" si="5"/>
        <v>-0.05787711243</v>
      </c>
      <c r="L194" s="2">
        <f t="shared" si="6"/>
        <v>-0.1623810879</v>
      </c>
      <c r="M194" s="2">
        <f t="shared" si="7"/>
        <v>0.1001506819</v>
      </c>
      <c r="N194" s="2">
        <f t="shared" si="8"/>
        <v>0.7558197227</v>
      </c>
      <c r="O194" s="2">
        <f t="shared" si="9"/>
        <v>0.03015557927</v>
      </c>
      <c r="P194" s="2">
        <f t="shared" si="10"/>
        <v>-0.1534185682</v>
      </c>
      <c r="Q194" s="2">
        <f t="shared" si="11"/>
        <v>-0.1769450587</v>
      </c>
      <c r="R194" s="2">
        <f t="shared" si="12"/>
        <v>0.04812815947</v>
      </c>
      <c r="S194" s="1">
        <f t="shared" si="13"/>
        <v>50</v>
      </c>
      <c r="T194" s="1">
        <f t="shared" si="14"/>
        <v>50</v>
      </c>
      <c r="U194" s="2"/>
      <c r="V194" s="2"/>
      <c r="W194" s="19"/>
    </row>
    <row r="195">
      <c r="A195" s="1" t="s">
        <v>202</v>
      </c>
      <c r="B195" s="15" t="s">
        <v>209</v>
      </c>
      <c r="C195" s="12">
        <v>50.0</v>
      </c>
      <c r="D195" s="13">
        <v>43.0</v>
      </c>
      <c r="E195" s="5">
        <v>31.0</v>
      </c>
      <c r="F195" s="6">
        <v>36.0</v>
      </c>
      <c r="G195" s="8">
        <f t="shared" si="1"/>
        <v>0.5813953488</v>
      </c>
      <c r="H195" s="84">
        <f t="shared" si="2"/>
        <v>0.5829588625</v>
      </c>
      <c r="I195" s="8">
        <f t="shared" si="3"/>
        <v>0.50625</v>
      </c>
      <c r="J195" s="83">
        <f t="shared" si="4"/>
        <v>0.58125</v>
      </c>
      <c r="K195" s="2">
        <f t="shared" si="5"/>
        <v>-0.05787711243</v>
      </c>
      <c r="L195" s="2">
        <f t="shared" si="6"/>
        <v>-0.2109193634</v>
      </c>
      <c r="M195" s="2">
        <f t="shared" si="7"/>
        <v>0.1689724577</v>
      </c>
      <c r="N195" s="2">
        <f t="shared" si="8"/>
        <v>1.170376055</v>
      </c>
      <c r="O195" s="2">
        <f t="shared" si="9"/>
        <v>0.06608618633</v>
      </c>
      <c r="P195" s="2">
        <f t="shared" si="10"/>
        <v>-0.3085788371</v>
      </c>
      <c r="Q195" s="2">
        <f t="shared" si="11"/>
        <v>-0.3266418671</v>
      </c>
      <c r="R195" s="2">
        <f t="shared" si="12"/>
        <v>0.08154134319</v>
      </c>
      <c r="S195" s="1">
        <f t="shared" si="13"/>
        <v>50</v>
      </c>
      <c r="T195" s="1">
        <f t="shared" si="14"/>
        <v>50</v>
      </c>
      <c r="U195" s="2"/>
      <c r="V195" s="2"/>
      <c r="W195" s="19"/>
    </row>
    <row r="196">
      <c r="A196" s="1" t="s">
        <v>202</v>
      </c>
      <c r="B196" s="15" t="s">
        <v>210</v>
      </c>
      <c r="C196" s="12">
        <v>40.0</v>
      </c>
      <c r="D196" s="13">
        <v>54.0</v>
      </c>
      <c r="E196" s="5">
        <v>59.0</v>
      </c>
      <c r="F196" s="6">
        <v>87.0</v>
      </c>
      <c r="G196" s="8">
        <f t="shared" si="1"/>
        <v>0.3149606299</v>
      </c>
      <c r="H196" s="84">
        <f t="shared" si="2"/>
        <v>0.3233517332</v>
      </c>
      <c r="I196" s="8">
        <f t="shared" si="3"/>
        <v>0.4125</v>
      </c>
      <c r="J196" s="83">
        <f t="shared" si="4"/>
        <v>0.3916666667</v>
      </c>
      <c r="K196" s="2">
        <f t="shared" si="5"/>
        <v>-0.05787711243</v>
      </c>
      <c r="L196" s="2">
        <f t="shared" si="6"/>
        <v>-0.1421248757</v>
      </c>
      <c r="M196" s="2">
        <f t="shared" si="7"/>
        <v>0.0767225825</v>
      </c>
      <c r="N196" s="2">
        <f t="shared" si="8"/>
        <v>0.6425959597</v>
      </c>
      <c r="O196" s="2">
        <f t="shared" si="9"/>
        <v>0.02021955664</v>
      </c>
      <c r="P196" s="2">
        <f t="shared" si="10"/>
        <v>-0.1141648332</v>
      </c>
      <c r="Q196" s="2">
        <f t="shared" si="11"/>
        <v>-0.1461313272</v>
      </c>
      <c r="R196" s="2">
        <f t="shared" si="12"/>
        <v>0.04411178287</v>
      </c>
      <c r="S196" s="1">
        <f t="shared" si="13"/>
        <v>40</v>
      </c>
      <c r="T196" s="1">
        <f t="shared" si="14"/>
        <v>41</v>
      </c>
      <c r="U196" s="2"/>
      <c r="V196" s="2"/>
      <c r="W196" s="19"/>
    </row>
    <row r="197">
      <c r="A197" s="1" t="s">
        <v>202</v>
      </c>
      <c r="B197" s="15" t="s">
        <v>211</v>
      </c>
      <c r="C197" s="12">
        <v>76.0</v>
      </c>
      <c r="D197" s="13">
        <v>91.0</v>
      </c>
      <c r="E197" s="5">
        <v>30.0</v>
      </c>
      <c r="F197" s="6">
        <v>53.0</v>
      </c>
      <c r="G197" s="8">
        <f t="shared" si="1"/>
        <v>0.5891472868</v>
      </c>
      <c r="H197" s="84">
        <f t="shared" si="2"/>
        <v>0.5929695244</v>
      </c>
      <c r="I197" s="8">
        <f t="shared" si="3"/>
        <v>0.424</v>
      </c>
      <c r="J197" s="83">
        <f t="shared" si="4"/>
        <v>0.668</v>
      </c>
      <c r="K197" s="2">
        <f t="shared" si="5"/>
        <v>-0.05787711243</v>
      </c>
      <c r="L197" s="2">
        <f t="shared" si="6"/>
        <v>-0.2423985114</v>
      </c>
      <c r="M197" s="2">
        <f t="shared" si="7"/>
        <v>0.2231736488</v>
      </c>
      <c r="N197" s="2">
        <f t="shared" si="8"/>
        <v>1.126522175</v>
      </c>
      <c r="O197" s="2">
        <f t="shared" si="9"/>
        <v>0.1003116052</v>
      </c>
      <c r="P197" s="2">
        <f t="shared" si="10"/>
        <v>-0.341345319</v>
      </c>
      <c r="Q197" s="2">
        <f t="shared" si="11"/>
        <v>-0.263321904</v>
      </c>
      <c r="R197" s="2">
        <f t="shared" si="12"/>
        <v>0.04790494239</v>
      </c>
      <c r="S197" s="1">
        <f t="shared" si="13"/>
        <v>76</v>
      </c>
      <c r="T197" s="1">
        <f t="shared" si="14"/>
        <v>76</v>
      </c>
      <c r="U197" s="2"/>
      <c r="V197" s="2"/>
      <c r="W197" s="19"/>
    </row>
    <row r="198">
      <c r="A198" s="1" t="s">
        <v>202</v>
      </c>
      <c r="B198" s="15" t="s">
        <v>212</v>
      </c>
      <c r="C198" s="12">
        <v>22.0</v>
      </c>
      <c r="D198" s="13">
        <v>24.0</v>
      </c>
      <c r="E198" s="5">
        <v>29.0</v>
      </c>
      <c r="F198" s="6">
        <v>48.0</v>
      </c>
      <c r="G198" s="8">
        <f t="shared" si="1"/>
        <v>0.3142857143</v>
      </c>
      <c r="H198" s="84">
        <f t="shared" si="2"/>
        <v>0.3099184019</v>
      </c>
      <c r="I198" s="8">
        <f t="shared" si="3"/>
        <v>0.4146341463</v>
      </c>
      <c r="J198" s="83">
        <f t="shared" si="4"/>
        <v>0.3739837398</v>
      </c>
      <c r="K198" s="2">
        <f t="shared" si="5"/>
        <v>-0.05787711243</v>
      </c>
      <c r="L198" s="2">
        <f t="shared" si="6"/>
        <v>-0.1357082362</v>
      </c>
      <c r="M198" s="2">
        <f t="shared" si="7"/>
        <v>0.06995124194</v>
      </c>
      <c r="N198" s="2">
        <f t="shared" si="8"/>
        <v>0.6167585954</v>
      </c>
      <c r="O198" s="2">
        <f t="shared" si="9"/>
        <v>0.017602727</v>
      </c>
      <c r="P198" s="2">
        <f t="shared" si="10"/>
        <v>-0.1046274583</v>
      </c>
      <c r="Q198" s="2">
        <f t="shared" si="11"/>
        <v>-0.1409813486</v>
      </c>
      <c r="R198" s="2">
        <f t="shared" si="12"/>
        <v>0.04479999303</v>
      </c>
      <c r="S198" s="1">
        <f t="shared" si="13"/>
        <v>22</v>
      </c>
      <c r="T198" s="1">
        <f t="shared" si="14"/>
        <v>22</v>
      </c>
      <c r="U198" s="2"/>
      <c r="V198" s="2"/>
      <c r="W198" s="19"/>
    </row>
    <row r="199">
      <c r="A199" s="1" t="s">
        <v>202</v>
      </c>
      <c r="B199" s="15" t="s">
        <v>213</v>
      </c>
      <c r="C199" s="12">
        <v>23.0</v>
      </c>
      <c r="D199" s="13">
        <v>37.0</v>
      </c>
      <c r="E199" s="5">
        <v>59.0</v>
      </c>
      <c r="F199" s="6">
        <v>91.0</v>
      </c>
      <c r="G199" s="8">
        <f t="shared" si="1"/>
        <v>0.201754386</v>
      </c>
      <c r="H199" s="84">
        <f t="shared" si="2"/>
        <v>0.2152439356</v>
      </c>
      <c r="I199" s="8">
        <f t="shared" si="3"/>
        <v>0.3904761905</v>
      </c>
      <c r="J199" s="83">
        <f t="shared" si="4"/>
        <v>0.2857142857</v>
      </c>
      <c r="K199" s="2">
        <f t="shared" si="5"/>
        <v>-0.05787711243</v>
      </c>
      <c r="L199" s="2">
        <f t="shared" si="6"/>
        <v>-0.1036777209</v>
      </c>
      <c r="M199" s="2">
        <f t="shared" si="7"/>
        <v>0.04082760462</v>
      </c>
      <c r="N199" s="2">
        <f t="shared" si="8"/>
        <v>0.4437352592</v>
      </c>
      <c r="O199" s="2">
        <f t="shared" si="9"/>
        <v>0.007849060196</v>
      </c>
      <c r="P199" s="2">
        <f t="shared" si="10"/>
        <v>-0.05750871173</v>
      </c>
      <c r="Q199" s="2">
        <f t="shared" si="11"/>
        <v>-0.09552122468</v>
      </c>
      <c r="R199" s="2">
        <f t="shared" si="12"/>
        <v>0.03741678129</v>
      </c>
      <c r="S199" s="1">
        <f t="shared" si="13"/>
        <v>23</v>
      </c>
      <c r="T199" s="1">
        <f t="shared" si="14"/>
        <v>24</v>
      </c>
      <c r="U199" s="2"/>
      <c r="V199" s="2"/>
      <c r="W199" s="19"/>
    </row>
    <row r="200">
      <c r="A200" s="1" t="s">
        <v>214</v>
      </c>
      <c r="B200" s="15" t="s">
        <v>215</v>
      </c>
      <c r="C200" s="12">
        <v>67.0</v>
      </c>
      <c r="D200" s="13">
        <v>79.0</v>
      </c>
      <c r="E200" s="5">
        <v>15.0</v>
      </c>
      <c r="F200" s="6">
        <v>33.0</v>
      </c>
      <c r="G200" s="8">
        <f t="shared" si="1"/>
        <v>0.67</v>
      </c>
      <c r="H200" s="84">
        <f t="shared" si="2"/>
        <v>0.6816787791</v>
      </c>
      <c r="I200" s="8">
        <f t="shared" si="3"/>
        <v>0.4226804124</v>
      </c>
      <c r="J200" s="83">
        <f t="shared" si="4"/>
        <v>0.7525773196</v>
      </c>
      <c r="K200" s="2">
        <f t="shared" si="5"/>
        <v>-0.05787711243</v>
      </c>
      <c r="L200" s="2">
        <f t="shared" si="6"/>
        <v>-0.2730892544</v>
      </c>
      <c r="M200" s="2">
        <f t="shared" si="7"/>
        <v>0.2832645591</v>
      </c>
      <c r="N200" s="2">
        <f t="shared" si="8"/>
        <v>1.265204343</v>
      </c>
      <c r="O200" s="2">
        <f t="shared" si="9"/>
        <v>0.1434416164</v>
      </c>
      <c r="P200" s="2">
        <f t="shared" si="10"/>
        <v>-0.4319063052</v>
      </c>
      <c r="Q200" s="2">
        <f t="shared" si="11"/>
        <v>-0.2948181263</v>
      </c>
      <c r="R200" s="2">
        <f t="shared" si="12"/>
        <v>0.04745905866</v>
      </c>
      <c r="S200" s="1">
        <f t="shared" si="13"/>
        <v>67</v>
      </c>
      <c r="T200" s="1">
        <f t="shared" si="14"/>
        <v>68</v>
      </c>
      <c r="U200" s="2"/>
      <c r="V200" s="2"/>
      <c r="W200" s="19"/>
    </row>
    <row r="201">
      <c r="A201" s="1" t="s">
        <v>214</v>
      </c>
      <c r="B201" s="15" t="s">
        <v>216</v>
      </c>
      <c r="C201" s="12">
        <v>101.0</v>
      </c>
      <c r="D201" s="13">
        <v>119.0</v>
      </c>
      <c r="E201" s="5">
        <v>30.0</v>
      </c>
      <c r="F201" s="6">
        <v>47.0</v>
      </c>
      <c r="G201" s="8">
        <f t="shared" si="1"/>
        <v>0.6824324324</v>
      </c>
      <c r="H201" s="84">
        <f t="shared" si="2"/>
        <v>0.6853386423</v>
      </c>
      <c r="I201" s="8">
        <f t="shared" si="3"/>
        <v>0.4410774411</v>
      </c>
      <c r="J201" s="83">
        <f t="shared" si="4"/>
        <v>0.7407407407</v>
      </c>
      <c r="K201" s="2">
        <f t="shared" si="5"/>
        <v>-0.05787711243</v>
      </c>
      <c r="L201" s="2">
        <f t="shared" si="6"/>
        <v>-0.2687940911</v>
      </c>
      <c r="M201" s="2">
        <f t="shared" si="7"/>
        <v>0.2744242286</v>
      </c>
      <c r="N201" s="2">
        <f t="shared" si="8"/>
        <v>1.299506642</v>
      </c>
      <c r="O201" s="2">
        <f t="shared" si="9"/>
        <v>0.1367793348</v>
      </c>
      <c r="P201" s="2">
        <f t="shared" si="10"/>
        <v>-0.4366389554</v>
      </c>
      <c r="Q201" s="2">
        <f t="shared" si="11"/>
        <v>-0.3159910159</v>
      </c>
      <c r="R201" s="2">
        <f t="shared" si="12"/>
        <v>0.05392961147</v>
      </c>
      <c r="S201" s="1">
        <f t="shared" si="13"/>
        <v>101</v>
      </c>
      <c r="T201" s="1">
        <f t="shared" si="14"/>
        <v>101</v>
      </c>
      <c r="U201" s="2"/>
      <c r="V201" s="2"/>
      <c r="W201" s="19"/>
    </row>
    <row r="202">
      <c r="A202" s="1" t="s">
        <v>214</v>
      </c>
      <c r="B202" s="15" t="s">
        <v>217</v>
      </c>
      <c r="C202" s="12">
        <v>52.0</v>
      </c>
      <c r="D202" s="13">
        <v>47.0</v>
      </c>
      <c r="E202" s="5">
        <v>17.0</v>
      </c>
      <c r="F202" s="6">
        <v>25.0</v>
      </c>
      <c r="G202" s="8">
        <f t="shared" si="1"/>
        <v>0.6753246753</v>
      </c>
      <c r="H202" s="84">
        <f t="shared" si="2"/>
        <v>0.6867086448</v>
      </c>
      <c r="I202" s="8">
        <f t="shared" si="3"/>
        <v>0.4893617021</v>
      </c>
      <c r="J202" s="83">
        <f t="shared" si="4"/>
        <v>0.7021276596</v>
      </c>
      <c r="K202" s="2">
        <f t="shared" si="5"/>
        <v>-0.05787711243</v>
      </c>
      <c r="L202" s="2">
        <f t="shared" si="6"/>
        <v>-0.2547824842</v>
      </c>
      <c r="M202" s="2">
        <f t="shared" si="7"/>
        <v>0.2465597341</v>
      </c>
      <c r="N202" s="2">
        <f t="shared" si="8"/>
        <v>1.366606512</v>
      </c>
      <c r="O202" s="2">
        <f t="shared" si="9"/>
        <v>0.1164850093</v>
      </c>
      <c r="P202" s="2">
        <f t="shared" si="10"/>
        <v>-0.4352485289</v>
      </c>
      <c r="Q202" s="2">
        <f t="shared" si="11"/>
        <v>-0.368684474</v>
      </c>
      <c r="R202" s="2">
        <f t="shared" si="12"/>
        <v>0.07364998906</v>
      </c>
      <c r="S202" s="1">
        <f t="shared" si="13"/>
        <v>52</v>
      </c>
      <c r="T202" s="1">
        <f t="shared" si="14"/>
        <v>52</v>
      </c>
      <c r="U202" s="2"/>
      <c r="V202" s="2"/>
      <c r="W202" s="19"/>
    </row>
    <row r="203">
      <c r="A203" s="1" t="s">
        <v>214</v>
      </c>
      <c r="B203" s="15" t="s">
        <v>218</v>
      </c>
      <c r="C203" s="12">
        <v>77.0</v>
      </c>
      <c r="D203" s="13">
        <v>64.0</v>
      </c>
      <c r="E203" s="5">
        <v>29.0</v>
      </c>
      <c r="F203" s="6">
        <v>49.0</v>
      </c>
      <c r="G203" s="8">
        <f t="shared" si="1"/>
        <v>0.6111111111</v>
      </c>
      <c r="H203" s="84">
        <f t="shared" si="2"/>
        <v>0.6236405335</v>
      </c>
      <c r="I203" s="8">
        <f t="shared" si="3"/>
        <v>0.4840182648</v>
      </c>
      <c r="J203" s="83">
        <f t="shared" si="4"/>
        <v>0.6438356164</v>
      </c>
      <c r="K203" s="2">
        <f t="shared" si="5"/>
        <v>-0.05787711243</v>
      </c>
      <c r="L203" s="2">
        <f t="shared" si="6"/>
        <v>-0.2336299326</v>
      </c>
      <c r="M203" s="2">
        <f t="shared" si="7"/>
        <v>0.2073194198</v>
      </c>
      <c r="N203" s="2">
        <f t="shared" si="8"/>
        <v>1.239464733</v>
      </c>
      <c r="O203" s="2">
        <f t="shared" si="9"/>
        <v>0.0898145682</v>
      </c>
      <c r="P203" s="2">
        <f t="shared" si="10"/>
        <v>-0.3619819506</v>
      </c>
      <c r="Q203" s="2">
        <f t="shared" si="11"/>
        <v>-0.330732832</v>
      </c>
      <c r="R203" s="2">
        <f t="shared" si="12"/>
        <v>0.07126364037</v>
      </c>
      <c r="S203" s="1">
        <f t="shared" si="13"/>
        <v>77</v>
      </c>
      <c r="T203" s="1">
        <f t="shared" si="14"/>
        <v>78</v>
      </c>
      <c r="U203" s="2"/>
      <c r="V203" s="2"/>
      <c r="W203" s="19"/>
    </row>
    <row r="204">
      <c r="A204" s="1" t="s">
        <v>214</v>
      </c>
      <c r="B204" s="15" t="s">
        <v>219</v>
      </c>
      <c r="C204" s="12">
        <v>82.0</v>
      </c>
      <c r="D204" s="13">
        <v>83.0</v>
      </c>
      <c r="E204" s="5">
        <v>32.0</v>
      </c>
      <c r="F204" s="6">
        <v>25.0</v>
      </c>
      <c r="G204" s="8">
        <f t="shared" si="1"/>
        <v>0.7663551402</v>
      </c>
      <c r="H204" s="84">
        <f t="shared" si="2"/>
        <v>0.7484696669</v>
      </c>
      <c r="I204" s="8">
        <f t="shared" si="3"/>
        <v>0.5135135135</v>
      </c>
      <c r="J204" s="83">
        <f t="shared" si="4"/>
        <v>0.7432432432</v>
      </c>
      <c r="K204" s="2">
        <f t="shared" si="5"/>
        <v>-0.05787711243</v>
      </c>
      <c r="L204" s="2">
        <f t="shared" si="6"/>
        <v>-0.2697021793</v>
      </c>
      <c r="M204" s="2">
        <f t="shared" si="7"/>
        <v>0.2762815785</v>
      </c>
      <c r="N204" s="2">
        <f t="shared" si="8"/>
        <v>1.518029714</v>
      </c>
      <c r="O204" s="2">
        <f t="shared" si="9"/>
        <v>0.1381703005</v>
      </c>
      <c r="P204" s="2">
        <f t="shared" si="10"/>
        <v>-0.5117866892</v>
      </c>
      <c r="Q204" s="2">
        <f t="shared" si="11"/>
        <v>-0.4297476738</v>
      </c>
      <c r="R204" s="2">
        <f t="shared" si="12"/>
        <v>0.08510172889</v>
      </c>
      <c r="S204" s="1">
        <f t="shared" si="13"/>
        <v>82</v>
      </c>
      <c r="T204" s="1">
        <f t="shared" si="14"/>
        <v>81</v>
      </c>
      <c r="U204" s="2"/>
      <c r="V204" s="2"/>
      <c r="W204" s="19"/>
    </row>
    <row r="205">
      <c r="A205" s="1" t="s">
        <v>214</v>
      </c>
      <c r="B205" s="15" t="s">
        <v>220</v>
      </c>
      <c r="C205" s="12">
        <v>36.0</v>
      </c>
      <c r="D205" s="13">
        <v>42.0</v>
      </c>
      <c r="E205" s="5">
        <v>17.0</v>
      </c>
      <c r="F205" s="6">
        <v>27.0</v>
      </c>
      <c r="G205" s="8">
        <f t="shared" si="1"/>
        <v>0.5714285714</v>
      </c>
      <c r="H205" s="84">
        <f t="shared" si="2"/>
        <v>0.5737945307</v>
      </c>
      <c r="I205" s="8">
        <f t="shared" si="3"/>
        <v>0.4344262295</v>
      </c>
      <c r="J205" s="83">
        <f t="shared" si="4"/>
        <v>0.6393442623</v>
      </c>
      <c r="K205" s="2">
        <f t="shared" si="5"/>
        <v>-0.05787711243</v>
      </c>
      <c r="L205" s="2">
        <f t="shared" si="6"/>
        <v>-0.2320001459</v>
      </c>
      <c r="M205" s="2">
        <f t="shared" si="7"/>
        <v>0.2044370159</v>
      </c>
      <c r="N205" s="2">
        <f t="shared" si="8"/>
        <v>1.104709876</v>
      </c>
      <c r="O205" s="2">
        <f t="shared" si="9"/>
        <v>0.08794802858</v>
      </c>
      <c r="P205" s="2">
        <f t="shared" si="10"/>
        <v>-0.320376574</v>
      </c>
      <c r="Q205" s="2">
        <f t="shared" si="11"/>
        <v>-0.2645730847</v>
      </c>
      <c r="R205" s="2">
        <f t="shared" si="12"/>
        <v>0.05152652678</v>
      </c>
      <c r="S205" s="1">
        <f t="shared" si="13"/>
        <v>36</v>
      </c>
      <c r="T205" s="1">
        <f t="shared" si="14"/>
        <v>36</v>
      </c>
      <c r="U205" s="2"/>
      <c r="V205" s="2"/>
      <c r="W205" s="19"/>
    </row>
    <row r="206">
      <c r="A206" s="1" t="s">
        <v>214</v>
      </c>
      <c r="B206" s="15" t="s">
        <v>221</v>
      </c>
      <c r="C206" s="12">
        <v>95.0</v>
      </c>
      <c r="D206" s="13">
        <v>77.0</v>
      </c>
      <c r="E206" s="5">
        <v>26.0</v>
      </c>
      <c r="F206" s="6">
        <v>21.0</v>
      </c>
      <c r="G206" s="8">
        <f t="shared" si="1"/>
        <v>0.8189655172</v>
      </c>
      <c r="H206" s="84">
        <f t="shared" si="2"/>
        <v>0.8200103954</v>
      </c>
      <c r="I206" s="8">
        <f t="shared" si="3"/>
        <v>0.5525114155</v>
      </c>
      <c r="J206" s="83">
        <f t="shared" si="4"/>
        <v>0.7853881279</v>
      </c>
      <c r="K206" s="2">
        <f t="shared" si="5"/>
        <v>-0.05787711243</v>
      </c>
      <c r="L206" s="2">
        <f t="shared" si="6"/>
        <v>-0.2849953788</v>
      </c>
      <c r="M206" s="2">
        <f t="shared" si="7"/>
        <v>0.3085024754</v>
      </c>
      <c r="N206" s="2">
        <f t="shared" si="8"/>
        <v>1.725929347</v>
      </c>
      <c r="O206" s="2">
        <f t="shared" si="9"/>
        <v>0.1630327255</v>
      </c>
      <c r="P206" s="2">
        <f t="shared" si="10"/>
        <v>-0.614872528</v>
      </c>
      <c r="Q206" s="2">
        <f t="shared" si="11"/>
        <v>-0.5257092928</v>
      </c>
      <c r="R206" s="2">
        <f t="shared" si="12"/>
        <v>0.1060001595</v>
      </c>
      <c r="S206" s="1">
        <f t="shared" si="13"/>
        <v>95</v>
      </c>
      <c r="T206" s="1">
        <f t="shared" si="14"/>
        <v>95</v>
      </c>
      <c r="U206" s="2"/>
      <c r="V206" s="2"/>
      <c r="W206" s="19"/>
    </row>
    <row r="207">
      <c r="A207" s="1" t="s">
        <v>214</v>
      </c>
      <c r="B207" s="15" t="s">
        <v>222</v>
      </c>
      <c r="C207" s="12">
        <v>22.0</v>
      </c>
      <c r="D207" s="13">
        <v>19.0</v>
      </c>
      <c r="E207" s="5">
        <v>19.0</v>
      </c>
      <c r="F207" s="6">
        <v>28.0</v>
      </c>
      <c r="G207" s="8">
        <f t="shared" si="1"/>
        <v>0.44</v>
      </c>
      <c r="H207" s="84">
        <f t="shared" si="2"/>
        <v>0.4383699027</v>
      </c>
      <c r="I207" s="8">
        <f t="shared" si="3"/>
        <v>0.4659090909</v>
      </c>
      <c r="J207" s="83">
        <f t="shared" si="4"/>
        <v>0.4659090909</v>
      </c>
      <c r="K207" s="2">
        <f t="shared" si="5"/>
        <v>-0.05787711243</v>
      </c>
      <c r="L207" s="2">
        <f t="shared" si="6"/>
        <v>-0.1690653744</v>
      </c>
      <c r="M207" s="2">
        <f t="shared" si="7"/>
        <v>0.1085656303</v>
      </c>
      <c r="N207" s="2">
        <f t="shared" si="8"/>
        <v>0.863375648</v>
      </c>
      <c r="O207" s="2">
        <f t="shared" si="9"/>
        <v>0.03403496799</v>
      </c>
      <c r="P207" s="2">
        <f t="shared" si="10"/>
        <v>-0.1824646438</v>
      </c>
      <c r="Q207" s="2">
        <f t="shared" si="11"/>
        <v>-0.2217595669</v>
      </c>
      <c r="R207" s="2">
        <f t="shared" si="12"/>
        <v>0.06356035382</v>
      </c>
      <c r="S207" s="1">
        <f t="shared" si="13"/>
        <v>22</v>
      </c>
      <c r="T207" s="1">
        <f t="shared" si="14"/>
        <v>22</v>
      </c>
      <c r="U207" s="2"/>
      <c r="V207" s="2"/>
      <c r="W207" s="19"/>
    </row>
    <row r="208">
      <c r="A208" s="1" t="s">
        <v>214</v>
      </c>
      <c r="B208" s="15" t="s">
        <v>223</v>
      </c>
      <c r="C208" s="12">
        <v>39.0</v>
      </c>
      <c r="D208" s="13">
        <v>30.0</v>
      </c>
      <c r="E208" s="5">
        <v>29.0</v>
      </c>
      <c r="F208" s="6">
        <v>28.0</v>
      </c>
      <c r="G208" s="8">
        <f t="shared" si="1"/>
        <v>0.5820895522</v>
      </c>
      <c r="H208" s="84">
        <f t="shared" si="2"/>
        <v>0.5811992777</v>
      </c>
      <c r="I208" s="8">
        <f t="shared" si="3"/>
        <v>0.5396825397</v>
      </c>
      <c r="J208" s="83">
        <f t="shared" si="4"/>
        <v>0.5476190476</v>
      </c>
      <c r="K208" s="2">
        <f t="shared" si="5"/>
        <v>-0.05787711243</v>
      </c>
      <c r="L208" s="2">
        <f t="shared" si="6"/>
        <v>-0.1987156316</v>
      </c>
      <c r="M208" s="2">
        <f t="shared" si="7"/>
        <v>0.149984742</v>
      </c>
      <c r="N208" s="2">
        <f t="shared" si="8"/>
        <v>1.17547755</v>
      </c>
      <c r="O208" s="2">
        <f t="shared" si="9"/>
        <v>0.05526592327</v>
      </c>
      <c r="P208" s="2">
        <f t="shared" si="10"/>
        <v>-0.2919917822</v>
      </c>
      <c r="Q208" s="2">
        <f t="shared" si="11"/>
        <v>-0.3497309695</v>
      </c>
      <c r="R208" s="2">
        <f t="shared" si="12"/>
        <v>0.09878655835</v>
      </c>
      <c r="S208" s="1">
        <f t="shared" si="13"/>
        <v>39</v>
      </c>
      <c r="T208" s="1">
        <f t="shared" si="14"/>
        <v>39</v>
      </c>
      <c r="U208" s="2"/>
      <c r="V208" s="2"/>
      <c r="W208" s="19"/>
    </row>
    <row r="209">
      <c r="A209" s="1" t="s">
        <v>214</v>
      </c>
      <c r="B209" s="15" t="s">
        <v>224</v>
      </c>
      <c r="C209" s="12">
        <v>80.0</v>
      </c>
      <c r="D209" s="13">
        <v>76.0</v>
      </c>
      <c r="E209" s="5">
        <v>36.0</v>
      </c>
      <c r="F209" s="6">
        <v>49.0</v>
      </c>
      <c r="G209" s="8">
        <f t="shared" si="1"/>
        <v>0.6201550388</v>
      </c>
      <c r="H209" s="84">
        <f t="shared" si="2"/>
        <v>0.6246763859</v>
      </c>
      <c r="I209" s="8">
        <f t="shared" si="3"/>
        <v>0.4813278008</v>
      </c>
      <c r="J209" s="83">
        <f t="shared" si="4"/>
        <v>0.6473029046</v>
      </c>
      <c r="K209" s="2">
        <f t="shared" si="5"/>
        <v>-0.05787711243</v>
      </c>
      <c r="L209" s="2">
        <f t="shared" si="6"/>
        <v>-0.2348881145</v>
      </c>
      <c r="M209" s="2">
        <f t="shared" si="7"/>
        <v>0.2095584129</v>
      </c>
      <c r="N209" s="2">
        <f t="shared" si="8"/>
        <v>1.239212907</v>
      </c>
      <c r="O209" s="2">
        <f t="shared" si="9"/>
        <v>0.09127344867</v>
      </c>
      <c r="P209" s="2">
        <f t="shared" si="10"/>
        <v>-0.3638574137</v>
      </c>
      <c r="Q209" s="2">
        <f t="shared" si="11"/>
        <v>-0.328827598</v>
      </c>
      <c r="R209" s="2">
        <f t="shared" si="12"/>
        <v>0.0700818556</v>
      </c>
      <c r="S209" s="1">
        <f t="shared" si="13"/>
        <v>80</v>
      </c>
      <c r="T209" s="1">
        <f t="shared" si="14"/>
        <v>80</v>
      </c>
      <c r="U209" s="2"/>
      <c r="V209" s="2"/>
      <c r="W209" s="19"/>
    </row>
    <row r="210">
      <c r="A210" s="1" t="s">
        <v>214</v>
      </c>
      <c r="B210" s="15" t="s">
        <v>225</v>
      </c>
      <c r="C210" s="12">
        <v>24.0</v>
      </c>
      <c r="D210" s="13">
        <v>38.0</v>
      </c>
      <c r="E210" s="5">
        <v>18.0</v>
      </c>
      <c r="F210" s="6">
        <v>20.0</v>
      </c>
      <c r="G210" s="8">
        <f t="shared" si="1"/>
        <v>0.5454545455</v>
      </c>
      <c r="H210" s="84">
        <f t="shared" si="2"/>
        <v>0.5407828566</v>
      </c>
      <c r="I210" s="8">
        <f t="shared" si="3"/>
        <v>0.42</v>
      </c>
      <c r="J210" s="83">
        <f t="shared" si="4"/>
        <v>0.62</v>
      </c>
      <c r="K210" s="2">
        <f t="shared" si="5"/>
        <v>-0.05787711243</v>
      </c>
      <c r="L210" s="2">
        <f t="shared" si="6"/>
        <v>-0.2249806543</v>
      </c>
      <c r="M210" s="2">
        <f t="shared" si="7"/>
        <v>0.1922531074</v>
      </c>
      <c r="N210" s="2">
        <f t="shared" si="8"/>
        <v>1.035710563</v>
      </c>
      <c r="O210" s="2">
        <f t="shared" si="9"/>
        <v>0.08020415384</v>
      </c>
      <c r="P210" s="2">
        <f t="shared" si="10"/>
        <v>-0.2912781042</v>
      </c>
      <c r="Q210" s="2">
        <f t="shared" si="11"/>
        <v>-0.2398109896</v>
      </c>
      <c r="R210" s="2">
        <f t="shared" si="12"/>
        <v>0.04656189248</v>
      </c>
      <c r="S210" s="1">
        <f t="shared" si="13"/>
        <v>24</v>
      </c>
      <c r="T210" s="1">
        <f t="shared" si="14"/>
        <v>24</v>
      </c>
      <c r="U210" s="2"/>
      <c r="V210" s="2"/>
      <c r="W210" s="19"/>
    </row>
    <row r="211">
      <c r="A211" s="1" t="s">
        <v>214</v>
      </c>
      <c r="B211" s="15" t="s">
        <v>226</v>
      </c>
      <c r="C211" s="12">
        <v>62.0</v>
      </c>
      <c r="D211" s="13">
        <v>84.0</v>
      </c>
      <c r="E211" s="5">
        <v>46.0</v>
      </c>
      <c r="F211" s="6">
        <v>49.0</v>
      </c>
      <c r="G211" s="8">
        <f t="shared" si="1"/>
        <v>0.5585585586</v>
      </c>
      <c r="H211" s="84">
        <f t="shared" si="2"/>
        <v>0.5535284349</v>
      </c>
      <c r="I211" s="8">
        <f t="shared" si="3"/>
        <v>0.4481327801</v>
      </c>
      <c r="J211" s="83">
        <f t="shared" si="4"/>
        <v>0.6058091286</v>
      </c>
      <c r="K211" s="2">
        <f t="shared" si="5"/>
        <v>-0.05787711243</v>
      </c>
      <c r="L211" s="2">
        <f t="shared" si="6"/>
        <v>-0.2198311841</v>
      </c>
      <c r="M211" s="2">
        <f t="shared" si="7"/>
        <v>0.1835530543</v>
      </c>
      <c r="N211" s="2">
        <f t="shared" si="8"/>
        <v>1.079791618</v>
      </c>
      <c r="O211" s="2">
        <f t="shared" si="9"/>
        <v>0.07482198617</v>
      </c>
      <c r="P211" s="2">
        <f t="shared" si="10"/>
        <v>-0.2967245701</v>
      </c>
      <c r="Q211" s="2">
        <f t="shared" si="11"/>
        <v>-0.2667645093</v>
      </c>
      <c r="R211" s="2">
        <f t="shared" si="12"/>
        <v>0.05655915223</v>
      </c>
      <c r="S211" s="1">
        <f t="shared" si="13"/>
        <v>62</v>
      </c>
      <c r="T211" s="1">
        <f t="shared" si="14"/>
        <v>62</v>
      </c>
      <c r="U211" s="2"/>
      <c r="V211" s="2"/>
      <c r="W211" s="19"/>
    </row>
    <row r="212">
      <c r="A212" s="1" t="s">
        <v>214</v>
      </c>
      <c r="B212" s="15" t="s">
        <v>227</v>
      </c>
      <c r="C212" s="12">
        <v>159.0</v>
      </c>
      <c r="D212" s="13">
        <v>175.0</v>
      </c>
      <c r="E212" s="5">
        <v>141.0</v>
      </c>
      <c r="F212" s="6">
        <v>257.0</v>
      </c>
      <c r="G212" s="8">
        <f t="shared" si="1"/>
        <v>0.3822115385</v>
      </c>
      <c r="H212" s="84">
        <f t="shared" si="2"/>
        <v>0.3776954034</v>
      </c>
      <c r="I212" s="8">
        <f t="shared" si="3"/>
        <v>0.4098360656</v>
      </c>
      <c r="J212" s="83">
        <f t="shared" si="4"/>
        <v>0.456284153</v>
      </c>
      <c r="K212" s="2">
        <f t="shared" si="5"/>
        <v>-0.05787711243</v>
      </c>
      <c r="L212" s="2">
        <f t="shared" si="6"/>
        <v>-0.1655727537</v>
      </c>
      <c r="M212" s="2">
        <f t="shared" si="7"/>
        <v>0.1041263777</v>
      </c>
      <c r="N212" s="2">
        <f t="shared" si="8"/>
        <v>0.7437774124</v>
      </c>
      <c r="O212" s="2">
        <f t="shared" si="9"/>
        <v>0.03196891892</v>
      </c>
      <c r="P212" s="2">
        <f t="shared" si="10"/>
        <v>-0.1539416422</v>
      </c>
      <c r="Q212" s="2">
        <f t="shared" si="11"/>
        <v>-0.1680484627</v>
      </c>
      <c r="R212" s="2">
        <f t="shared" si="12"/>
        <v>0.04326266547</v>
      </c>
      <c r="S212" s="1">
        <f t="shared" si="13"/>
        <v>159</v>
      </c>
      <c r="T212" s="1">
        <f t="shared" si="14"/>
        <v>158</v>
      </c>
      <c r="U212" s="2"/>
      <c r="V212" s="2"/>
      <c r="W212" s="19"/>
    </row>
    <row r="213">
      <c r="A213" s="1" t="s">
        <v>214</v>
      </c>
      <c r="B213" s="15" t="s">
        <v>228</v>
      </c>
      <c r="C213" s="12">
        <v>85.0</v>
      </c>
      <c r="D213" s="13">
        <v>115.0</v>
      </c>
      <c r="E213" s="5">
        <v>58.0</v>
      </c>
      <c r="F213" s="6">
        <v>112.0</v>
      </c>
      <c r="G213" s="8">
        <f t="shared" si="1"/>
        <v>0.4314720812</v>
      </c>
      <c r="H213" s="84">
        <f t="shared" si="2"/>
        <v>0.4316847917</v>
      </c>
      <c r="I213" s="8">
        <f t="shared" si="3"/>
        <v>0.3864864865</v>
      </c>
      <c r="J213" s="83">
        <f t="shared" si="4"/>
        <v>0.5405405405</v>
      </c>
      <c r="K213" s="2">
        <f t="shared" si="5"/>
        <v>-0.05787711243</v>
      </c>
      <c r="L213" s="2">
        <f t="shared" si="6"/>
        <v>-0.1961470395</v>
      </c>
      <c r="M213" s="2">
        <f t="shared" si="7"/>
        <v>0.1461324051</v>
      </c>
      <c r="N213" s="2">
        <f t="shared" si="8"/>
        <v>0.8309215275</v>
      </c>
      <c r="O213" s="2">
        <f t="shared" si="9"/>
        <v>0.05315040861</v>
      </c>
      <c r="P213" s="2">
        <f t="shared" si="10"/>
        <v>-0.2037351796</v>
      </c>
      <c r="Q213" s="2">
        <f t="shared" si="11"/>
        <v>-0.1770417563</v>
      </c>
      <c r="R213" s="2">
        <f t="shared" si="12"/>
        <v>0.03628153832</v>
      </c>
      <c r="S213" s="1">
        <f t="shared" si="13"/>
        <v>85</v>
      </c>
      <c r="T213" s="1">
        <f t="shared" si="14"/>
        <v>85</v>
      </c>
      <c r="U213" s="2"/>
      <c r="V213" s="2"/>
      <c r="W213" s="19"/>
    </row>
    <row r="214">
      <c r="A214" s="1" t="s">
        <v>214</v>
      </c>
      <c r="B214" s="15" t="s">
        <v>229</v>
      </c>
      <c r="C214" s="12">
        <v>56.0</v>
      </c>
      <c r="D214" s="13">
        <v>63.0</v>
      </c>
      <c r="E214" s="5">
        <v>15.0</v>
      </c>
      <c r="F214" s="6">
        <v>24.0</v>
      </c>
      <c r="G214" s="8">
        <f t="shared" si="1"/>
        <v>0.7</v>
      </c>
      <c r="H214" s="84">
        <f t="shared" si="2"/>
        <v>0.7060941872</v>
      </c>
      <c r="I214" s="8">
        <f t="shared" si="3"/>
        <v>0.4493670886</v>
      </c>
      <c r="J214" s="83">
        <f t="shared" si="4"/>
        <v>0.753164557</v>
      </c>
      <c r="K214" s="2">
        <f t="shared" si="5"/>
        <v>-0.05787711243</v>
      </c>
      <c r="L214" s="2">
        <f t="shared" si="6"/>
        <v>-0.2733023464</v>
      </c>
      <c r="M214" s="2">
        <f t="shared" si="7"/>
        <v>0.2837067952</v>
      </c>
      <c r="N214" s="2">
        <f t="shared" si="8"/>
        <v>1.346134832</v>
      </c>
      <c r="O214" s="2">
        <f t="shared" si="9"/>
        <v>0.1437776617</v>
      </c>
      <c r="P214" s="2">
        <f t="shared" si="10"/>
        <v>-0.4598923449</v>
      </c>
      <c r="Q214" s="2">
        <f t="shared" si="11"/>
        <v>-0.3334810874</v>
      </c>
      <c r="R214" s="2">
        <f t="shared" si="12"/>
        <v>0.05702778948</v>
      </c>
      <c r="S214" s="1">
        <f t="shared" si="13"/>
        <v>56</v>
      </c>
      <c r="T214" s="1">
        <f t="shared" si="14"/>
        <v>56</v>
      </c>
      <c r="U214" s="2"/>
      <c r="V214" s="2"/>
      <c r="W214" s="19"/>
    </row>
    <row r="215">
      <c r="A215" s="1" t="s">
        <v>214</v>
      </c>
      <c r="B215" s="15" t="s">
        <v>230</v>
      </c>
      <c r="C215" s="12">
        <v>110.0</v>
      </c>
      <c r="D215" s="13">
        <v>141.0</v>
      </c>
      <c r="E215" s="5">
        <v>84.0</v>
      </c>
      <c r="F215" s="6">
        <v>157.0</v>
      </c>
      <c r="G215" s="8">
        <f t="shared" si="1"/>
        <v>0.4119850187</v>
      </c>
      <c r="H215" s="84">
        <f t="shared" si="2"/>
        <v>0.4114013513</v>
      </c>
      <c r="I215" s="8">
        <f t="shared" si="3"/>
        <v>0.3943089431</v>
      </c>
      <c r="J215" s="83">
        <f t="shared" si="4"/>
        <v>0.5101626016</v>
      </c>
      <c r="K215" s="2">
        <f t="shared" si="5"/>
        <v>-0.05787711243</v>
      </c>
      <c r="L215" s="2">
        <f t="shared" si="6"/>
        <v>-0.1851237353</v>
      </c>
      <c r="M215" s="2">
        <f t="shared" si="7"/>
        <v>0.1301688975</v>
      </c>
      <c r="N215" s="2">
        <f t="shared" si="8"/>
        <v>0.8000970547</v>
      </c>
      <c r="O215" s="2">
        <f t="shared" si="9"/>
        <v>0.04468354789</v>
      </c>
      <c r="P215" s="2">
        <f t="shared" si="10"/>
        <v>-0.1851522673</v>
      </c>
      <c r="Q215" s="2">
        <f t="shared" si="11"/>
        <v>-0.1739244682</v>
      </c>
      <c r="R215" s="2">
        <f t="shared" si="12"/>
        <v>0.03852943442</v>
      </c>
      <c r="S215" s="1">
        <f t="shared" si="13"/>
        <v>110</v>
      </c>
      <c r="T215" s="1">
        <f t="shared" si="14"/>
        <v>110</v>
      </c>
      <c r="U215" s="2"/>
      <c r="V215" s="2"/>
      <c r="W215" s="19"/>
    </row>
    <row r="216">
      <c r="A216" s="1" t="s">
        <v>214</v>
      </c>
      <c r="B216" s="15" t="s">
        <v>231</v>
      </c>
      <c r="C216" s="12">
        <v>20.0</v>
      </c>
      <c r="D216" s="13">
        <v>49.0</v>
      </c>
      <c r="E216" s="5">
        <v>22.0</v>
      </c>
      <c r="F216" s="6">
        <v>18.0</v>
      </c>
      <c r="G216" s="8">
        <f t="shared" si="1"/>
        <v>0.5263157895</v>
      </c>
      <c r="H216" s="84">
        <f t="shared" si="2"/>
        <v>0.5196512597</v>
      </c>
      <c r="I216" s="8">
        <f t="shared" si="3"/>
        <v>0.3853211009</v>
      </c>
      <c r="J216" s="83">
        <f t="shared" si="4"/>
        <v>0.6330275229</v>
      </c>
      <c r="K216" s="2">
        <f t="shared" si="5"/>
        <v>-0.05787711243</v>
      </c>
      <c r="L216" s="2">
        <f t="shared" si="6"/>
        <v>-0.2297079779</v>
      </c>
      <c r="M216" s="2">
        <f t="shared" si="7"/>
        <v>0.200417285</v>
      </c>
      <c r="N216" s="2">
        <f t="shared" si="8"/>
        <v>0.9701587636</v>
      </c>
      <c r="O216" s="2">
        <f t="shared" si="9"/>
        <v>0.08536691188</v>
      </c>
      <c r="P216" s="2">
        <f t="shared" si="10"/>
        <v>-0.2785756471</v>
      </c>
      <c r="Q216" s="2">
        <f t="shared" si="11"/>
        <v>-0.2060852876</v>
      </c>
      <c r="R216" s="2">
        <f t="shared" si="12"/>
        <v>0.03595432417</v>
      </c>
      <c r="S216" s="1">
        <f t="shared" si="13"/>
        <v>20</v>
      </c>
      <c r="T216" s="1">
        <f t="shared" si="14"/>
        <v>20</v>
      </c>
      <c r="U216" s="2"/>
      <c r="V216" s="2"/>
      <c r="W216" s="19"/>
    </row>
    <row r="217">
      <c r="A217" s="1" t="s">
        <v>214</v>
      </c>
      <c r="B217" s="15" t="s">
        <v>232</v>
      </c>
      <c r="C217" s="12">
        <v>27.0</v>
      </c>
      <c r="D217" s="13">
        <v>31.0</v>
      </c>
      <c r="E217" s="5">
        <v>11.0</v>
      </c>
      <c r="F217" s="6">
        <v>30.0</v>
      </c>
      <c r="G217" s="8">
        <f t="shared" si="1"/>
        <v>0.4736842105</v>
      </c>
      <c r="H217" s="84">
        <f t="shared" si="2"/>
        <v>0.4718661032</v>
      </c>
      <c r="I217" s="8">
        <f t="shared" si="3"/>
        <v>0.3838383838</v>
      </c>
      <c r="J217" s="83">
        <f t="shared" si="4"/>
        <v>0.5858585859</v>
      </c>
      <c r="K217" s="2">
        <f t="shared" si="5"/>
        <v>-0.05787711243</v>
      </c>
      <c r="L217" s="2">
        <f t="shared" si="6"/>
        <v>-0.2125916902</v>
      </c>
      <c r="M217" s="2">
        <f t="shared" si="7"/>
        <v>0.1716625608</v>
      </c>
      <c r="N217" s="2">
        <f t="shared" si="8"/>
        <v>0.8944140789</v>
      </c>
      <c r="O217" s="2">
        <f t="shared" si="9"/>
        <v>0.06767062533</v>
      </c>
      <c r="P217" s="2">
        <f t="shared" si="10"/>
        <v>-0.2376890473</v>
      </c>
      <c r="Q217" s="2">
        <f t="shared" si="11"/>
        <v>-0.1892641741</v>
      </c>
      <c r="R217" s="2">
        <f t="shared" si="12"/>
        <v>0.03554086213</v>
      </c>
      <c r="S217" s="1">
        <f t="shared" si="13"/>
        <v>27</v>
      </c>
      <c r="T217" s="1">
        <f t="shared" si="14"/>
        <v>27</v>
      </c>
      <c r="U217" s="2"/>
      <c r="V217" s="2"/>
      <c r="W217" s="19"/>
    </row>
    <row r="218">
      <c r="A218" s="1" t="s">
        <v>214</v>
      </c>
      <c r="B218" s="15" t="s">
        <v>233</v>
      </c>
      <c r="C218" s="12">
        <v>19.0</v>
      </c>
      <c r="D218" s="13">
        <v>34.0</v>
      </c>
      <c r="E218" s="5">
        <v>20.0</v>
      </c>
      <c r="F218" s="6">
        <v>17.0</v>
      </c>
      <c r="G218" s="8">
        <f t="shared" si="1"/>
        <v>0.5277777778</v>
      </c>
      <c r="H218" s="84">
        <f t="shared" si="2"/>
        <v>0.5231179583</v>
      </c>
      <c r="I218" s="8">
        <f t="shared" si="3"/>
        <v>0.4333333333</v>
      </c>
      <c r="J218" s="83">
        <f t="shared" si="4"/>
        <v>0.5888888889</v>
      </c>
      <c r="K218" s="2">
        <f t="shared" si="5"/>
        <v>-0.05787711243</v>
      </c>
      <c r="L218" s="2">
        <f t="shared" si="6"/>
        <v>-0.2136913024</v>
      </c>
      <c r="M218" s="2">
        <f t="shared" si="7"/>
        <v>0.1734429731</v>
      </c>
      <c r="N218" s="2">
        <f t="shared" si="8"/>
        <v>1.014969247</v>
      </c>
      <c r="O218" s="2">
        <f t="shared" si="9"/>
        <v>0.06872612747</v>
      </c>
      <c r="P218" s="2">
        <f t="shared" si="10"/>
        <v>-0.2711215183</v>
      </c>
      <c r="Q218" s="2">
        <f t="shared" si="11"/>
        <v>-0.2424690809</v>
      </c>
      <c r="R218" s="2">
        <f t="shared" si="12"/>
        <v>0.05113862483</v>
      </c>
      <c r="S218" s="1">
        <f t="shared" si="13"/>
        <v>19</v>
      </c>
      <c r="T218" s="1">
        <f t="shared" si="14"/>
        <v>19</v>
      </c>
      <c r="U218" s="2"/>
      <c r="V218" s="2"/>
      <c r="W218" s="19"/>
    </row>
    <row r="219">
      <c r="A219" s="1" t="s">
        <v>214</v>
      </c>
      <c r="B219" s="15" t="s">
        <v>234</v>
      </c>
      <c r="C219" s="12">
        <v>14.0</v>
      </c>
      <c r="D219" s="13">
        <v>23.0</v>
      </c>
      <c r="E219" s="5">
        <v>17.0</v>
      </c>
      <c r="F219" s="6">
        <v>26.0</v>
      </c>
      <c r="G219" s="8">
        <f t="shared" si="1"/>
        <v>0.35</v>
      </c>
      <c r="H219" s="84">
        <f t="shared" si="2"/>
        <v>0.3621385715</v>
      </c>
      <c r="I219" s="8">
        <f t="shared" si="3"/>
        <v>0.3875</v>
      </c>
      <c r="J219" s="83">
        <f t="shared" si="4"/>
        <v>0.4625</v>
      </c>
      <c r="K219" s="2">
        <f t="shared" si="5"/>
        <v>-0.05787711243</v>
      </c>
      <c r="L219" s="2">
        <f t="shared" si="6"/>
        <v>-0.1678283106</v>
      </c>
      <c r="M219" s="2">
        <f t="shared" si="7"/>
        <v>0.1069826776</v>
      </c>
      <c r="N219" s="2">
        <f t="shared" si="8"/>
        <v>0.7128216303</v>
      </c>
      <c r="O219" s="2">
        <f t="shared" si="9"/>
        <v>0.03329331226</v>
      </c>
      <c r="P219" s="2">
        <f t="shared" si="10"/>
        <v>-0.1495444676</v>
      </c>
      <c r="Q219" s="2">
        <f t="shared" si="11"/>
        <v>-0.1522768771</v>
      </c>
      <c r="R219" s="2">
        <f t="shared" si="12"/>
        <v>0.03656771916</v>
      </c>
      <c r="S219" s="1">
        <f t="shared" si="13"/>
        <v>14</v>
      </c>
      <c r="T219" s="1">
        <f t="shared" si="14"/>
        <v>14</v>
      </c>
      <c r="U219" s="2"/>
      <c r="V219" s="2"/>
      <c r="W219" s="19"/>
    </row>
    <row r="220">
      <c r="A220" s="1" t="s">
        <v>214</v>
      </c>
      <c r="B220" s="15" t="s">
        <v>235</v>
      </c>
      <c r="C220" s="12">
        <v>36.0</v>
      </c>
      <c r="D220" s="13">
        <v>64.0</v>
      </c>
      <c r="E220" s="5">
        <v>16.0</v>
      </c>
      <c r="F220" s="6">
        <v>28.0</v>
      </c>
      <c r="G220" s="8">
        <f t="shared" si="1"/>
        <v>0.5625</v>
      </c>
      <c r="H220" s="84">
        <f t="shared" si="2"/>
        <v>0.5582812494</v>
      </c>
      <c r="I220" s="8">
        <f t="shared" si="3"/>
        <v>0.3611111111</v>
      </c>
      <c r="J220" s="83">
        <f t="shared" si="4"/>
        <v>0.6944444444</v>
      </c>
      <c r="K220" s="2">
        <f t="shared" si="5"/>
        <v>-0.05787711243</v>
      </c>
      <c r="L220" s="2">
        <f t="shared" si="6"/>
        <v>-0.2519944604</v>
      </c>
      <c r="M220" s="2">
        <f t="shared" si="7"/>
        <v>0.2411931697</v>
      </c>
      <c r="N220" s="2">
        <f t="shared" si="8"/>
        <v>0.9974147475</v>
      </c>
      <c r="O220" s="2">
        <f t="shared" si="9"/>
        <v>0.112702699</v>
      </c>
      <c r="P220" s="2">
        <f t="shared" si="10"/>
        <v>-0.3141890444</v>
      </c>
      <c r="Q220" s="2">
        <f t="shared" si="11"/>
        <v>-0.1985628611</v>
      </c>
      <c r="R220" s="2">
        <f t="shared" si="12"/>
        <v>0.02959411159</v>
      </c>
      <c r="S220" s="1">
        <f t="shared" si="13"/>
        <v>36</v>
      </c>
      <c r="T220" s="1">
        <f t="shared" si="14"/>
        <v>36</v>
      </c>
      <c r="U220" s="2"/>
      <c r="V220" s="2"/>
      <c r="W220" s="19"/>
    </row>
    <row r="221">
      <c r="A221" s="1" t="s">
        <v>214</v>
      </c>
      <c r="B221" s="15" t="s">
        <v>236</v>
      </c>
      <c r="C221" s="12">
        <v>45.0</v>
      </c>
      <c r="D221" s="13">
        <v>52.0</v>
      </c>
      <c r="E221" s="5">
        <v>22.0</v>
      </c>
      <c r="F221" s="6">
        <v>33.0</v>
      </c>
      <c r="G221" s="8">
        <f t="shared" si="1"/>
        <v>0.5769230769</v>
      </c>
      <c r="H221" s="84">
        <f t="shared" si="2"/>
        <v>0.5785877353</v>
      </c>
      <c r="I221" s="8">
        <f t="shared" si="3"/>
        <v>0.4407894737</v>
      </c>
      <c r="J221" s="83">
        <f t="shared" si="4"/>
        <v>0.6381578947</v>
      </c>
      <c r="K221" s="2">
        <f t="shared" si="5"/>
        <v>-0.05787711243</v>
      </c>
      <c r="L221" s="2">
        <f t="shared" si="6"/>
        <v>-0.2315696463</v>
      </c>
      <c r="M221" s="2">
        <f t="shared" si="7"/>
        <v>0.203679013</v>
      </c>
      <c r="N221" s="2">
        <f t="shared" si="8"/>
        <v>1.118811153</v>
      </c>
      <c r="O221" s="2">
        <f t="shared" si="9"/>
        <v>0.08745934727</v>
      </c>
      <c r="P221" s="2">
        <f t="shared" si="10"/>
        <v>-0.3238640014</v>
      </c>
      <c r="Q221" s="2">
        <f t="shared" si="11"/>
        <v>-0.2718750704</v>
      </c>
      <c r="R221" s="2">
        <f t="shared" si="12"/>
        <v>0.05382405291</v>
      </c>
      <c r="S221" s="1">
        <f t="shared" si="13"/>
        <v>45</v>
      </c>
      <c r="T221" s="1">
        <f t="shared" si="14"/>
        <v>45</v>
      </c>
      <c r="U221" s="2"/>
      <c r="V221" s="2"/>
      <c r="W221" s="19"/>
    </row>
    <row r="222">
      <c r="A222" s="1" t="s">
        <v>214</v>
      </c>
      <c r="B222" s="15" t="s">
        <v>237</v>
      </c>
      <c r="C222" s="12">
        <v>20.0</v>
      </c>
      <c r="D222" s="13">
        <v>24.0</v>
      </c>
      <c r="E222" s="5">
        <v>17.0</v>
      </c>
      <c r="F222" s="6">
        <v>23.0</v>
      </c>
      <c r="G222" s="8">
        <f t="shared" si="1"/>
        <v>0.4651162791</v>
      </c>
      <c r="H222" s="84">
        <f t="shared" si="2"/>
        <v>0.4681468119</v>
      </c>
      <c r="I222" s="8">
        <f t="shared" si="3"/>
        <v>0.4404761905</v>
      </c>
      <c r="J222" s="83">
        <f t="shared" si="4"/>
        <v>0.5238095238</v>
      </c>
      <c r="K222" s="2">
        <f t="shared" si="5"/>
        <v>-0.05787711243</v>
      </c>
      <c r="L222" s="2">
        <f t="shared" si="6"/>
        <v>-0.1900758216</v>
      </c>
      <c r="M222" s="2">
        <f t="shared" si="7"/>
        <v>0.1372261155</v>
      </c>
      <c r="N222" s="2">
        <f t="shared" si="8"/>
        <v>0.9176841997</v>
      </c>
      <c r="O222" s="2">
        <f t="shared" si="9"/>
        <v>0.04836619963</v>
      </c>
      <c r="P222" s="2">
        <f t="shared" si="10"/>
        <v>-0.2180441247</v>
      </c>
      <c r="Q222" s="2">
        <f t="shared" si="11"/>
        <v>-0.2228420153</v>
      </c>
      <c r="R222" s="2">
        <f t="shared" si="12"/>
        <v>0.05370937102</v>
      </c>
      <c r="S222" s="1">
        <f t="shared" si="13"/>
        <v>20</v>
      </c>
      <c r="T222" s="1">
        <f t="shared" si="14"/>
        <v>20</v>
      </c>
      <c r="U222" s="2"/>
      <c r="V222" s="2"/>
      <c r="W222" s="19"/>
    </row>
    <row r="223">
      <c r="A223" s="1" t="s">
        <v>214</v>
      </c>
      <c r="B223" s="15" t="s">
        <v>238</v>
      </c>
      <c r="C223" s="12">
        <v>19.0</v>
      </c>
      <c r="D223" s="13">
        <v>20.0</v>
      </c>
      <c r="E223" s="5">
        <v>22.0</v>
      </c>
      <c r="F223" s="6">
        <v>33.0</v>
      </c>
      <c r="G223" s="8">
        <f t="shared" si="1"/>
        <v>0.3653846154</v>
      </c>
      <c r="H223" s="84">
        <f t="shared" si="2"/>
        <v>0.3650794384</v>
      </c>
      <c r="I223" s="8">
        <f t="shared" si="3"/>
        <v>0.4361702128</v>
      </c>
      <c r="J223" s="83">
        <f t="shared" si="4"/>
        <v>0.414893617</v>
      </c>
      <c r="K223" s="2">
        <f t="shared" si="5"/>
        <v>-0.05787711243</v>
      </c>
      <c r="L223" s="2">
        <f t="shared" si="6"/>
        <v>-0.1505532861</v>
      </c>
      <c r="M223" s="2">
        <f t="shared" si="7"/>
        <v>0.08609213855</v>
      </c>
      <c r="N223" s="2">
        <f t="shared" si="8"/>
        <v>0.7197641017</v>
      </c>
      <c r="O223" s="2">
        <f t="shared" si="9"/>
        <v>0.02403433184</v>
      </c>
      <c r="P223" s="2">
        <f t="shared" si="10"/>
        <v>-0.1354580065</v>
      </c>
      <c r="Q223" s="2">
        <f t="shared" si="11"/>
        <v>-0.1730723022</v>
      </c>
      <c r="R223" s="2">
        <f t="shared" si="12"/>
        <v>0.0521495736</v>
      </c>
      <c r="S223" s="1">
        <f t="shared" si="13"/>
        <v>19</v>
      </c>
      <c r="T223" s="1">
        <f t="shared" si="14"/>
        <v>19</v>
      </c>
      <c r="U223" s="2"/>
      <c r="V223" s="2"/>
      <c r="W223" s="19"/>
    </row>
    <row r="224">
      <c r="A224" s="1" t="s">
        <v>214</v>
      </c>
      <c r="B224" s="15" t="s">
        <v>239</v>
      </c>
      <c r="C224" s="12">
        <v>58.0</v>
      </c>
      <c r="D224" s="13">
        <v>123.0</v>
      </c>
      <c r="E224" s="5">
        <v>94.0</v>
      </c>
      <c r="F224" s="6">
        <v>220.0</v>
      </c>
      <c r="G224" s="8">
        <f t="shared" si="1"/>
        <v>0.2086330935</v>
      </c>
      <c r="H224" s="84">
        <f t="shared" si="2"/>
        <v>0.207872875</v>
      </c>
      <c r="I224" s="8">
        <f t="shared" si="3"/>
        <v>0.3070707071</v>
      </c>
      <c r="J224" s="83">
        <f t="shared" si="4"/>
        <v>0.3656565657</v>
      </c>
      <c r="K224" s="2">
        <f t="shared" si="5"/>
        <v>-0.05787711243</v>
      </c>
      <c r="L224" s="2">
        <f t="shared" si="6"/>
        <v>-0.1326865377</v>
      </c>
      <c r="M224" s="2">
        <f t="shared" si="7"/>
        <v>0.06687083419</v>
      </c>
      <c r="N224" s="2">
        <f t="shared" si="8"/>
        <v>0.4465902022</v>
      </c>
      <c r="O224" s="2">
        <f t="shared" si="9"/>
        <v>0.01645287964</v>
      </c>
      <c r="P224" s="2">
        <f t="shared" si="10"/>
        <v>-0.07407306424</v>
      </c>
      <c r="Q224" s="2">
        <f t="shared" si="11"/>
        <v>-0.07560124803</v>
      </c>
      <c r="R224" s="2">
        <f t="shared" si="12"/>
        <v>0.01819692141</v>
      </c>
      <c r="S224" s="1">
        <f t="shared" si="13"/>
        <v>58</v>
      </c>
      <c r="T224" s="1">
        <f t="shared" si="14"/>
        <v>58</v>
      </c>
      <c r="U224" s="2"/>
      <c r="V224" s="2"/>
      <c r="W224" s="19"/>
    </row>
    <row r="225">
      <c r="A225" s="1" t="s">
        <v>214</v>
      </c>
      <c r="B225" s="15" t="s">
        <v>240</v>
      </c>
      <c r="C225" s="12">
        <v>31.0</v>
      </c>
      <c r="D225" s="13">
        <v>26.0</v>
      </c>
      <c r="E225" s="5">
        <v>18.0</v>
      </c>
      <c r="F225" s="6">
        <v>36.0</v>
      </c>
      <c r="G225" s="8">
        <f t="shared" si="1"/>
        <v>0.4626865672</v>
      </c>
      <c r="H225" s="84">
        <f t="shared" si="2"/>
        <v>0.4594822434</v>
      </c>
      <c r="I225" s="8">
        <f t="shared" si="3"/>
        <v>0.4414414414</v>
      </c>
      <c r="J225" s="83">
        <f t="shared" si="4"/>
        <v>0.5135135135</v>
      </c>
      <c r="K225" s="2">
        <f t="shared" si="5"/>
        <v>-0.05787711243</v>
      </c>
      <c r="L225" s="2">
        <f t="shared" si="6"/>
        <v>-0.1863396875</v>
      </c>
      <c r="M225" s="2">
        <f t="shared" si="7"/>
        <v>0.1318844956</v>
      </c>
      <c r="N225" s="2">
        <f t="shared" si="8"/>
        <v>0.9016176482</v>
      </c>
      <c r="O225" s="2">
        <f t="shared" si="9"/>
        <v>0.04556983158</v>
      </c>
      <c r="P225" s="2">
        <f t="shared" si="10"/>
        <v>-0.2100158271</v>
      </c>
      <c r="Q225" s="2">
        <f t="shared" si="11"/>
        <v>-0.2194203434</v>
      </c>
      <c r="R225" s="2">
        <f t="shared" si="12"/>
        <v>0.05406323836</v>
      </c>
      <c r="S225" s="1">
        <f t="shared" si="13"/>
        <v>31</v>
      </c>
      <c r="T225" s="1">
        <f t="shared" si="14"/>
        <v>31</v>
      </c>
      <c r="U225" s="2"/>
      <c r="V225" s="2"/>
      <c r="W225" s="19"/>
    </row>
    <row r="226">
      <c r="A226" s="1" t="s">
        <v>214</v>
      </c>
      <c r="B226" s="15" t="s">
        <v>241</v>
      </c>
      <c r="C226" s="12">
        <v>101.0</v>
      </c>
      <c r="D226" s="13">
        <v>112.0</v>
      </c>
      <c r="E226" s="5">
        <v>134.0</v>
      </c>
      <c r="F226" s="6">
        <v>178.0</v>
      </c>
      <c r="G226" s="8">
        <f t="shared" si="1"/>
        <v>0.3620071685</v>
      </c>
      <c r="H226" s="84">
        <f t="shared" si="2"/>
        <v>0.3672037622</v>
      </c>
      <c r="I226" s="8">
        <f t="shared" si="3"/>
        <v>0.4476190476</v>
      </c>
      <c r="J226" s="83">
        <f t="shared" si="4"/>
        <v>0.4057142857</v>
      </c>
      <c r="K226" s="2">
        <f t="shared" si="5"/>
        <v>-0.05787711243</v>
      </c>
      <c r="L226" s="2">
        <f t="shared" si="6"/>
        <v>-0.1472223636</v>
      </c>
      <c r="M226" s="2">
        <f t="shared" si="7"/>
        <v>0.08232478196</v>
      </c>
      <c r="N226" s="2">
        <f t="shared" si="8"/>
        <v>0.7223144195</v>
      </c>
      <c r="O226" s="2">
        <f t="shared" si="9"/>
        <v>0.02247411987</v>
      </c>
      <c r="P226" s="2">
        <f t="shared" si="10"/>
        <v>-0.1329304053</v>
      </c>
      <c r="Q226" s="2">
        <f t="shared" si="11"/>
        <v>-0.1782445373</v>
      </c>
      <c r="R226" s="2">
        <f t="shared" si="12"/>
        <v>0.05636485953</v>
      </c>
      <c r="S226" s="1">
        <f t="shared" si="13"/>
        <v>101</v>
      </c>
      <c r="T226" s="1">
        <f t="shared" si="14"/>
        <v>102</v>
      </c>
      <c r="U226" s="2"/>
      <c r="V226" s="2"/>
      <c r="W226" s="19"/>
    </row>
    <row r="227">
      <c r="A227" s="1" t="s">
        <v>214</v>
      </c>
      <c r="B227" s="15" t="s">
        <v>242</v>
      </c>
      <c r="C227" s="12">
        <v>26.0</v>
      </c>
      <c r="D227" s="13">
        <v>69.0</v>
      </c>
      <c r="E227" s="5">
        <v>45.0</v>
      </c>
      <c r="F227" s="6">
        <v>124.0</v>
      </c>
      <c r="G227" s="8">
        <f t="shared" si="1"/>
        <v>0.1733333333</v>
      </c>
      <c r="H227" s="84">
        <f t="shared" si="2"/>
        <v>0.1692341985</v>
      </c>
      <c r="I227" s="8">
        <f t="shared" si="3"/>
        <v>0.2689393939</v>
      </c>
      <c r="J227" s="83">
        <f t="shared" si="4"/>
        <v>0.3598484848</v>
      </c>
      <c r="K227" s="2">
        <f t="shared" si="5"/>
        <v>-0.05787711243</v>
      </c>
      <c r="L227" s="2">
        <f t="shared" si="6"/>
        <v>-0.1305789477</v>
      </c>
      <c r="M227" s="2">
        <f t="shared" si="7"/>
        <v>0.06476335605</v>
      </c>
      <c r="N227" s="2">
        <f t="shared" si="8"/>
        <v>0.3849209297</v>
      </c>
      <c r="O227" s="2">
        <f t="shared" si="9"/>
        <v>0.0156812554</v>
      </c>
      <c r="P227" s="2">
        <f t="shared" si="10"/>
        <v>-0.06283027328</v>
      </c>
      <c r="Q227" s="2">
        <f t="shared" si="11"/>
        <v>-0.05706992911</v>
      </c>
      <c r="R227" s="2">
        <f t="shared" si="12"/>
        <v>0.01222491978</v>
      </c>
      <c r="S227" s="1">
        <f t="shared" si="13"/>
        <v>26</v>
      </c>
      <c r="T227" s="1">
        <f t="shared" si="14"/>
        <v>26</v>
      </c>
      <c r="U227" s="2"/>
      <c r="V227" s="2"/>
      <c r="W227" s="19"/>
    </row>
    <row r="228">
      <c r="A228" s="1" t="s">
        <v>214</v>
      </c>
      <c r="B228" s="15" t="s">
        <v>243</v>
      </c>
      <c r="C228" s="12">
        <v>50.0</v>
      </c>
      <c r="D228" s="13">
        <v>83.0</v>
      </c>
      <c r="E228" s="5">
        <v>92.0</v>
      </c>
      <c r="F228" s="6">
        <v>175.0</v>
      </c>
      <c r="G228" s="8">
        <f t="shared" si="1"/>
        <v>0.2222222222</v>
      </c>
      <c r="H228" s="84">
        <f t="shared" si="2"/>
        <v>0.2240393528</v>
      </c>
      <c r="I228" s="8">
        <f t="shared" si="3"/>
        <v>0.355</v>
      </c>
      <c r="J228" s="83">
        <f t="shared" si="4"/>
        <v>0.3325</v>
      </c>
      <c r="K228" s="2">
        <f t="shared" si="5"/>
        <v>-0.05787711243</v>
      </c>
      <c r="L228" s="2">
        <f t="shared" si="6"/>
        <v>-0.1206549476</v>
      </c>
      <c r="M228" s="2">
        <f t="shared" si="7"/>
        <v>0.05529339908</v>
      </c>
      <c r="N228" s="2">
        <f t="shared" si="8"/>
        <v>0.4694803596</v>
      </c>
      <c r="O228" s="2">
        <f t="shared" si="9"/>
        <v>0.01237077026</v>
      </c>
      <c r="P228" s="2">
        <f t="shared" si="10"/>
        <v>-0.0708087328</v>
      </c>
      <c r="Q228" s="2">
        <f t="shared" si="11"/>
        <v>-0.0918813075</v>
      </c>
      <c r="R228" s="2">
        <f t="shared" si="12"/>
        <v>0.0281169243</v>
      </c>
      <c r="S228" s="1">
        <f t="shared" si="13"/>
        <v>50</v>
      </c>
      <c r="T228" s="1">
        <f t="shared" si="14"/>
        <v>50</v>
      </c>
      <c r="U228" s="2"/>
      <c r="V228" s="2"/>
      <c r="W228" s="19"/>
    </row>
    <row r="229">
      <c r="A229" s="1" t="s">
        <v>214</v>
      </c>
      <c r="B229" s="15" t="s">
        <v>244</v>
      </c>
      <c r="C229" s="12">
        <v>19.0</v>
      </c>
      <c r="D229" s="13">
        <v>14.0</v>
      </c>
      <c r="E229" s="5">
        <v>20.0</v>
      </c>
      <c r="F229" s="6">
        <v>19.0</v>
      </c>
      <c r="G229" s="8">
        <f t="shared" si="1"/>
        <v>0.5</v>
      </c>
      <c r="H229" s="84">
        <f t="shared" si="2"/>
        <v>0.5004356198</v>
      </c>
      <c r="I229" s="8">
        <f t="shared" si="3"/>
        <v>0.5416666667</v>
      </c>
      <c r="J229" s="83">
        <f t="shared" si="4"/>
        <v>0.4583333333</v>
      </c>
      <c r="K229" s="2">
        <f t="shared" si="5"/>
        <v>-0.05787711243</v>
      </c>
      <c r="L229" s="2">
        <f t="shared" si="6"/>
        <v>-0.1663163439</v>
      </c>
      <c r="M229" s="2">
        <f t="shared" si="7"/>
        <v>0.1050637447</v>
      </c>
      <c r="N229" s="2">
        <f t="shared" si="8"/>
        <v>0.9874406</v>
      </c>
      <c r="O229" s="2">
        <f t="shared" si="9"/>
        <v>0.03240157514</v>
      </c>
      <c r="P229" s="2">
        <f t="shared" si="10"/>
        <v>-0.2052911216</v>
      </c>
      <c r="Q229" s="2">
        <f t="shared" si="11"/>
        <v>-0.2948658487</v>
      </c>
      <c r="R229" s="2">
        <f t="shared" si="12"/>
        <v>0.09988012662</v>
      </c>
      <c r="S229" s="1">
        <f t="shared" si="13"/>
        <v>19</v>
      </c>
      <c r="T229" s="1">
        <f t="shared" si="14"/>
        <v>19</v>
      </c>
      <c r="U229" s="2"/>
      <c r="V229" s="2"/>
      <c r="W229" s="19"/>
    </row>
    <row r="230">
      <c r="A230" s="1" t="s">
        <v>214</v>
      </c>
      <c r="B230" s="15" t="s">
        <v>245</v>
      </c>
      <c r="C230" s="12">
        <v>36.0</v>
      </c>
      <c r="D230" s="13">
        <v>35.0</v>
      </c>
      <c r="E230" s="5">
        <v>38.0</v>
      </c>
      <c r="F230" s="6">
        <v>45.0</v>
      </c>
      <c r="G230" s="8">
        <f t="shared" si="1"/>
        <v>0.4444444444</v>
      </c>
      <c r="H230" s="84">
        <f t="shared" si="2"/>
        <v>0.4472899572</v>
      </c>
      <c r="I230" s="8">
        <f t="shared" si="3"/>
        <v>0.4805194805</v>
      </c>
      <c r="J230" s="83">
        <f t="shared" si="4"/>
        <v>0.461038961</v>
      </c>
      <c r="K230" s="2">
        <f t="shared" si="5"/>
        <v>-0.05787711243</v>
      </c>
      <c r="L230" s="2">
        <f t="shared" si="6"/>
        <v>-0.1672981405</v>
      </c>
      <c r="M230" s="2">
        <f t="shared" si="7"/>
        <v>0.1063078279</v>
      </c>
      <c r="N230" s="2">
        <f t="shared" si="8"/>
        <v>0.8811423044</v>
      </c>
      <c r="O230" s="2">
        <f t="shared" si="9"/>
        <v>0.03297878691</v>
      </c>
      <c r="P230" s="2">
        <f t="shared" si="10"/>
        <v>-0.1842728805</v>
      </c>
      <c r="Q230" s="2">
        <f t="shared" si="11"/>
        <v>-0.2334201999</v>
      </c>
      <c r="R230" s="2">
        <f t="shared" si="12"/>
        <v>0.06972937124</v>
      </c>
      <c r="S230" s="1">
        <f t="shared" si="13"/>
        <v>36</v>
      </c>
      <c r="T230" s="1">
        <f t="shared" si="14"/>
        <v>36</v>
      </c>
      <c r="U230" s="2"/>
      <c r="V230" s="2"/>
      <c r="W230" s="19"/>
    </row>
    <row r="231">
      <c r="A231" s="1" t="s">
        <v>214</v>
      </c>
      <c r="B231" s="15" t="s">
        <v>246</v>
      </c>
      <c r="C231" s="12">
        <v>46.0</v>
      </c>
      <c r="D231" s="13">
        <v>43.0</v>
      </c>
      <c r="E231" s="5">
        <v>53.0</v>
      </c>
      <c r="F231" s="6">
        <v>97.0</v>
      </c>
      <c r="G231" s="8">
        <f t="shared" si="1"/>
        <v>0.3216783217</v>
      </c>
      <c r="H231" s="84">
        <f t="shared" si="2"/>
        <v>0.3081772533</v>
      </c>
      <c r="I231" s="8">
        <f t="shared" si="3"/>
        <v>0.4142259414</v>
      </c>
      <c r="J231" s="83">
        <f t="shared" si="4"/>
        <v>0.3723849372</v>
      </c>
      <c r="K231" s="2">
        <f t="shared" si="5"/>
        <v>-0.05787711243</v>
      </c>
      <c r="L231" s="2">
        <f t="shared" si="6"/>
        <v>-0.1351280755</v>
      </c>
      <c r="M231" s="2">
        <f t="shared" si="7"/>
        <v>0.06935442899</v>
      </c>
      <c r="N231" s="2">
        <f t="shared" si="8"/>
        <v>0.6135173165</v>
      </c>
      <c r="O231" s="2">
        <f t="shared" si="9"/>
        <v>0.01737793266</v>
      </c>
      <c r="P231" s="2">
        <f t="shared" si="10"/>
        <v>-0.103632667</v>
      </c>
      <c r="Q231" s="2">
        <f t="shared" si="11"/>
        <v>-0.1401023771</v>
      </c>
      <c r="R231" s="2">
        <f t="shared" si="12"/>
        <v>0.04466780725</v>
      </c>
      <c r="S231" s="1">
        <f t="shared" si="13"/>
        <v>46</v>
      </c>
      <c r="T231" s="1">
        <f t="shared" si="14"/>
        <v>45</v>
      </c>
      <c r="U231" s="2"/>
      <c r="V231" s="2"/>
      <c r="W231" s="19"/>
    </row>
    <row r="232">
      <c r="A232" s="1" t="s">
        <v>214</v>
      </c>
      <c r="B232" s="15" t="s">
        <v>247</v>
      </c>
      <c r="C232" s="12">
        <v>17.0</v>
      </c>
      <c r="D232" s="13">
        <v>31.0</v>
      </c>
      <c r="E232" s="5">
        <v>14.0</v>
      </c>
      <c r="F232" s="6">
        <v>25.0</v>
      </c>
      <c r="G232" s="8">
        <f t="shared" si="1"/>
        <v>0.4047619048</v>
      </c>
      <c r="H232" s="84">
        <f t="shared" si="2"/>
        <v>0.4117440405</v>
      </c>
      <c r="I232" s="8">
        <f t="shared" si="3"/>
        <v>0.3563218391</v>
      </c>
      <c r="J232" s="83">
        <f t="shared" si="4"/>
        <v>0.5517241379</v>
      </c>
      <c r="K232" s="2">
        <f t="shared" si="5"/>
        <v>-0.05787711243</v>
      </c>
      <c r="L232" s="2">
        <f t="shared" si="6"/>
        <v>-0.2002052541</v>
      </c>
      <c r="M232" s="2">
        <f t="shared" si="7"/>
        <v>0.152241817</v>
      </c>
      <c r="N232" s="2">
        <f t="shared" si="8"/>
        <v>0.781919154</v>
      </c>
      <c r="O232" s="2">
        <f t="shared" si="9"/>
        <v>0.05651812519</v>
      </c>
      <c r="P232" s="2">
        <f t="shared" si="10"/>
        <v>-0.1956868222</v>
      </c>
      <c r="Q232" s="2">
        <f t="shared" si="11"/>
        <v>-0.1535980415</v>
      </c>
      <c r="R232" s="2">
        <f t="shared" si="12"/>
        <v>0.02843217451</v>
      </c>
      <c r="S232" s="1">
        <f t="shared" si="13"/>
        <v>17</v>
      </c>
      <c r="T232" s="1">
        <f t="shared" si="14"/>
        <v>17</v>
      </c>
      <c r="U232" s="2"/>
      <c r="V232" s="2"/>
      <c r="W232" s="19"/>
    </row>
    <row r="233">
      <c r="A233" s="1" t="s">
        <v>214</v>
      </c>
      <c r="B233" s="15" t="s">
        <v>248</v>
      </c>
      <c r="C233" s="12">
        <v>36.0</v>
      </c>
      <c r="D233" s="13">
        <v>37.0</v>
      </c>
      <c r="E233" s="5">
        <v>25.0</v>
      </c>
      <c r="F233" s="6">
        <v>51.0</v>
      </c>
      <c r="G233" s="8">
        <f t="shared" si="1"/>
        <v>0.4137931034</v>
      </c>
      <c r="H233" s="84">
        <f t="shared" si="2"/>
        <v>0.4075123935</v>
      </c>
      <c r="I233" s="8">
        <f t="shared" si="3"/>
        <v>0.4093959732</v>
      </c>
      <c r="J233" s="83">
        <f t="shared" si="4"/>
        <v>0.4899328859</v>
      </c>
      <c r="K233" s="2">
        <f t="shared" si="5"/>
        <v>-0.05787711243</v>
      </c>
      <c r="L233" s="2">
        <f t="shared" si="6"/>
        <v>-0.1777829374</v>
      </c>
      <c r="M233" s="2">
        <f t="shared" si="7"/>
        <v>0.1200502787</v>
      </c>
      <c r="N233" s="2">
        <f t="shared" si="8"/>
        <v>0.7977697858</v>
      </c>
      <c r="O233" s="2">
        <f t="shared" si="9"/>
        <v>0.03957596998</v>
      </c>
      <c r="P233" s="2">
        <f t="shared" si="10"/>
        <v>-0.1772931352</v>
      </c>
      <c r="Q233" s="2">
        <f t="shared" si="11"/>
        <v>-0.1800539013</v>
      </c>
      <c r="R233" s="2">
        <f t="shared" si="12"/>
        <v>0.04312344542</v>
      </c>
      <c r="S233" s="1">
        <f t="shared" si="13"/>
        <v>36</v>
      </c>
      <c r="T233" s="1">
        <f t="shared" si="14"/>
        <v>36</v>
      </c>
      <c r="U233" s="2"/>
      <c r="V233" s="2"/>
      <c r="W233" s="19"/>
    </row>
    <row r="234">
      <c r="A234" s="1" t="s">
        <v>214</v>
      </c>
      <c r="B234" s="15" t="s">
        <v>249</v>
      </c>
      <c r="C234" s="12">
        <v>125.0</v>
      </c>
      <c r="D234" s="13">
        <v>130.0</v>
      </c>
      <c r="E234" s="5">
        <v>38.0</v>
      </c>
      <c r="F234" s="6">
        <v>45.0</v>
      </c>
      <c r="G234" s="8">
        <f t="shared" si="1"/>
        <v>0.7352941176</v>
      </c>
      <c r="H234" s="84">
        <f t="shared" si="2"/>
        <v>0.7351623051</v>
      </c>
      <c r="I234" s="8">
        <f t="shared" si="3"/>
        <v>0.4822485207</v>
      </c>
      <c r="J234" s="83">
        <f t="shared" si="4"/>
        <v>0.7544378698</v>
      </c>
      <c r="K234" s="2">
        <f t="shared" si="5"/>
        <v>-0.05787711243</v>
      </c>
      <c r="L234" s="2">
        <f t="shared" si="6"/>
        <v>-0.2737643961</v>
      </c>
      <c r="M234" s="2">
        <f t="shared" si="7"/>
        <v>0.2846668852</v>
      </c>
      <c r="N234" s="2">
        <f t="shared" si="8"/>
        <v>1.447077564</v>
      </c>
      <c r="O234" s="2">
        <f t="shared" si="9"/>
        <v>0.1445081141</v>
      </c>
      <c r="P234" s="2">
        <f t="shared" si="10"/>
        <v>-0.4952141374</v>
      </c>
      <c r="Q234" s="2">
        <f t="shared" si="11"/>
        <v>-0.3847194112</v>
      </c>
      <c r="R234" s="2">
        <f t="shared" si="12"/>
        <v>0.07048479887</v>
      </c>
      <c r="S234" s="1">
        <f t="shared" si="13"/>
        <v>125</v>
      </c>
      <c r="T234" s="1">
        <f t="shared" si="14"/>
        <v>125</v>
      </c>
      <c r="U234" s="2"/>
      <c r="V234" s="2"/>
      <c r="W234" s="19"/>
    </row>
    <row r="235">
      <c r="A235" s="1" t="s">
        <v>214</v>
      </c>
      <c r="B235" s="15" t="s">
        <v>250</v>
      </c>
      <c r="C235" s="12">
        <v>53.0</v>
      </c>
      <c r="D235" s="13">
        <v>62.0</v>
      </c>
      <c r="E235" s="5">
        <v>9.0</v>
      </c>
      <c r="F235" s="6">
        <v>23.0</v>
      </c>
      <c r="G235" s="8">
        <f t="shared" si="1"/>
        <v>0.6973684211</v>
      </c>
      <c r="H235" s="84">
        <f t="shared" si="2"/>
        <v>0.714119521</v>
      </c>
      <c r="I235" s="8">
        <f t="shared" si="3"/>
        <v>0.4217687075</v>
      </c>
      <c r="J235" s="83">
        <f t="shared" si="4"/>
        <v>0.7823129252</v>
      </c>
      <c r="K235" s="2">
        <f t="shared" si="5"/>
        <v>-0.05787711243</v>
      </c>
      <c r="L235" s="2">
        <f t="shared" si="6"/>
        <v>-0.2838794738</v>
      </c>
      <c r="M235" s="2">
        <f t="shared" si="7"/>
        <v>0.3060913102</v>
      </c>
      <c r="N235" s="2">
        <f t="shared" si="8"/>
        <v>1.312357889</v>
      </c>
      <c r="O235" s="2">
        <f t="shared" si="9"/>
        <v>0.1611251407</v>
      </c>
      <c r="P235" s="2">
        <f t="shared" si="10"/>
        <v>-0.4657046088</v>
      </c>
      <c r="Q235" s="2">
        <f t="shared" si="11"/>
        <v>-0.3051462422</v>
      </c>
      <c r="R235" s="2">
        <f t="shared" si="12"/>
        <v>0.04715261866</v>
      </c>
      <c r="S235" s="1">
        <f t="shared" si="13"/>
        <v>53</v>
      </c>
      <c r="T235" s="1">
        <f t="shared" si="14"/>
        <v>54</v>
      </c>
      <c r="U235" s="2"/>
      <c r="V235" s="2"/>
      <c r="W235" s="19"/>
    </row>
    <row r="236">
      <c r="A236" s="1" t="s">
        <v>214</v>
      </c>
      <c r="B236" s="15" t="s">
        <v>251</v>
      </c>
      <c r="C236" s="12">
        <v>54.0</v>
      </c>
      <c r="D236" s="13">
        <v>88.0</v>
      </c>
      <c r="E236" s="5">
        <v>12.0</v>
      </c>
      <c r="F236" s="6">
        <v>27.0</v>
      </c>
      <c r="G236" s="8">
        <f t="shared" si="1"/>
        <v>0.6666666667</v>
      </c>
      <c r="H236" s="84">
        <f t="shared" si="2"/>
        <v>0.6624152733</v>
      </c>
      <c r="I236" s="8">
        <f t="shared" si="3"/>
        <v>0.364640884</v>
      </c>
      <c r="J236" s="83">
        <f t="shared" si="4"/>
        <v>0.7845303867</v>
      </c>
      <c r="K236" s="2">
        <f t="shared" si="5"/>
        <v>-0.05787711243</v>
      </c>
      <c r="L236" s="2">
        <f t="shared" si="6"/>
        <v>-0.2846841285</v>
      </c>
      <c r="M236" s="2">
        <f t="shared" si="7"/>
        <v>0.3078289976</v>
      </c>
      <c r="N236" s="2">
        <f t="shared" si="8"/>
        <v>1.137817361</v>
      </c>
      <c r="O236" s="2">
        <f t="shared" si="9"/>
        <v>0.1624991529</v>
      </c>
      <c r="P236" s="2">
        <f t="shared" si="10"/>
        <v>-0.404911461</v>
      </c>
      <c r="Q236" s="2">
        <f t="shared" si="11"/>
        <v>-0.2287279838</v>
      </c>
      <c r="R236" s="2">
        <f t="shared" si="12"/>
        <v>0.03047044764</v>
      </c>
      <c r="S236" s="1">
        <f t="shared" si="13"/>
        <v>54</v>
      </c>
      <c r="T236" s="1">
        <f t="shared" si="14"/>
        <v>54</v>
      </c>
      <c r="U236" s="2"/>
      <c r="V236" s="2"/>
      <c r="W236" s="19"/>
    </row>
    <row r="237">
      <c r="A237" s="1" t="s">
        <v>78</v>
      </c>
      <c r="B237" s="15" t="s">
        <v>500</v>
      </c>
      <c r="C237" s="12">
        <v>80.0</v>
      </c>
      <c r="D237" s="13">
        <v>167.0</v>
      </c>
      <c r="E237" s="5">
        <v>19.0</v>
      </c>
      <c r="F237" s="6">
        <v>37.0</v>
      </c>
      <c r="G237" s="8">
        <f t="shared" si="1"/>
        <v>0.6837606838</v>
      </c>
      <c r="H237" s="84">
        <f t="shared" si="2"/>
        <v>0.6597125028</v>
      </c>
      <c r="I237" s="8">
        <f t="shared" si="3"/>
        <v>0.3267326733</v>
      </c>
      <c r="J237" s="83">
        <f t="shared" si="4"/>
        <v>0.8151815182</v>
      </c>
      <c r="K237" s="2">
        <f t="shared" si="5"/>
        <v>-0.05787711243</v>
      </c>
      <c r="L237" s="2">
        <f t="shared" si="6"/>
        <v>-0.2958065666</v>
      </c>
      <c r="M237" s="2">
        <f t="shared" si="7"/>
        <v>0.3323522617</v>
      </c>
      <c r="N237" s="2">
        <f t="shared" si="8"/>
        <v>1.05936182</v>
      </c>
      <c r="O237" s="2">
        <f t="shared" si="9"/>
        <v>0.1822992018</v>
      </c>
      <c r="P237" s="2">
        <f t="shared" si="10"/>
        <v>-0.391720577</v>
      </c>
      <c r="Q237" s="2">
        <f t="shared" si="11"/>
        <v>-0.1908175291</v>
      </c>
      <c r="R237" s="2">
        <f t="shared" si="12"/>
        <v>0.02192100448</v>
      </c>
      <c r="S237" s="1">
        <f t="shared" si="13"/>
        <v>80</v>
      </c>
      <c r="T237" s="1">
        <f t="shared" si="14"/>
        <v>78</v>
      </c>
      <c r="U237" s="11"/>
      <c r="V237" s="11"/>
      <c r="W237" s="32"/>
    </row>
    <row r="238">
      <c r="A238" s="1" t="s">
        <v>202</v>
      </c>
      <c r="B238" s="15" t="s">
        <v>349</v>
      </c>
      <c r="C238" s="12">
        <v>79.0</v>
      </c>
      <c r="D238" s="13">
        <v>41.0</v>
      </c>
      <c r="E238" s="5">
        <v>30.0</v>
      </c>
      <c r="F238" s="6">
        <v>51.0</v>
      </c>
      <c r="G238" s="8">
        <f t="shared" si="1"/>
        <v>0.6076923077</v>
      </c>
      <c r="H238" s="84">
        <f t="shared" si="2"/>
        <v>0.6295882862</v>
      </c>
      <c r="I238" s="8">
        <f t="shared" si="3"/>
        <v>0.5422885572</v>
      </c>
      <c r="J238" s="83">
        <f t="shared" si="4"/>
        <v>0.5970149254</v>
      </c>
      <c r="K238" s="2">
        <f t="shared" si="5"/>
        <v>-0.05787711243</v>
      </c>
      <c r="L238" s="2">
        <f t="shared" si="6"/>
        <v>-0.2166400137</v>
      </c>
      <c r="M238" s="2">
        <f t="shared" si="7"/>
        <v>0.1782626533</v>
      </c>
      <c r="N238" s="2">
        <f t="shared" si="8"/>
        <v>1.287695135</v>
      </c>
      <c r="O238" s="2">
        <f t="shared" si="9"/>
        <v>0.07161060761</v>
      </c>
      <c r="P238" s="2">
        <f t="shared" si="10"/>
        <v>-0.3487193028</v>
      </c>
      <c r="Q238" s="2">
        <f t="shared" si="11"/>
        <v>-0.3849682215</v>
      </c>
      <c r="R238" s="2">
        <f t="shared" si="12"/>
        <v>0.1002245405</v>
      </c>
      <c r="S238" s="1">
        <f t="shared" si="13"/>
        <v>79</v>
      </c>
      <c r="T238" s="1">
        <f t="shared" si="14"/>
        <v>81</v>
      </c>
      <c r="U238" s="11"/>
      <c r="V238" s="11"/>
      <c r="W238" s="32"/>
    </row>
    <row r="239">
      <c r="A239" s="1" t="s">
        <v>166</v>
      </c>
      <c r="B239" s="15" t="s">
        <v>347</v>
      </c>
      <c r="C239" s="12">
        <v>25.0</v>
      </c>
      <c r="D239" s="13">
        <v>49.0</v>
      </c>
      <c r="E239" s="5">
        <v>62.0</v>
      </c>
      <c r="F239" s="6">
        <v>96.0</v>
      </c>
      <c r="G239" s="8">
        <f t="shared" si="1"/>
        <v>0.2066115702</v>
      </c>
      <c r="H239" s="84">
        <f t="shared" si="2"/>
        <v>0.2298834192</v>
      </c>
      <c r="I239" s="8">
        <f t="shared" si="3"/>
        <v>0.375</v>
      </c>
      <c r="J239" s="83">
        <f t="shared" si="4"/>
        <v>0.3189655172</v>
      </c>
      <c r="K239" s="2">
        <f t="shared" si="5"/>
        <v>-0.05787711243</v>
      </c>
      <c r="L239" s="2">
        <f t="shared" si="6"/>
        <v>-0.1157436625</v>
      </c>
      <c r="M239" s="2">
        <f t="shared" si="7"/>
        <v>0.05088355651</v>
      </c>
      <c r="N239" s="2">
        <f t="shared" si="8"/>
        <v>0.4757430236</v>
      </c>
      <c r="O239" s="2">
        <f t="shared" si="9"/>
        <v>0.01092076338</v>
      </c>
      <c r="P239" s="2">
        <f t="shared" si="10"/>
        <v>-0.06883255768</v>
      </c>
      <c r="Q239" s="2">
        <f t="shared" si="11"/>
        <v>-0.098352427</v>
      </c>
      <c r="R239" s="2">
        <f t="shared" si="12"/>
        <v>0.03314183537</v>
      </c>
      <c r="S239" s="1">
        <f t="shared" si="13"/>
        <v>25</v>
      </c>
      <c r="T239" s="1">
        <f t="shared" si="14"/>
        <v>27</v>
      </c>
      <c r="U239" s="11"/>
      <c r="V239" s="11"/>
      <c r="W239" s="32"/>
    </row>
    <row r="240">
      <c r="A240" s="1" t="s">
        <v>18</v>
      </c>
      <c r="B240" s="2" t="s">
        <v>264</v>
      </c>
      <c r="C240" s="12">
        <v>45.0</v>
      </c>
      <c r="D240" s="13">
        <v>18.0</v>
      </c>
      <c r="E240" s="5">
        <v>20.0</v>
      </c>
      <c r="F240" s="6">
        <v>17.0</v>
      </c>
      <c r="G240" s="8">
        <f t="shared" si="1"/>
        <v>0.7258064516</v>
      </c>
      <c r="H240" s="84">
        <f t="shared" si="2"/>
        <v>0.7484097993</v>
      </c>
      <c r="I240" s="8">
        <f t="shared" si="3"/>
        <v>0.65</v>
      </c>
      <c r="J240" s="83">
        <f t="shared" si="4"/>
        <v>0.63</v>
      </c>
      <c r="K240" s="2">
        <f t="shared" si="5"/>
        <v>-0.05787711243</v>
      </c>
      <c r="L240" s="2">
        <f t="shared" si="6"/>
        <v>-0.2286093745</v>
      </c>
      <c r="M240" s="2">
        <f t="shared" si="7"/>
        <v>0.1985048344</v>
      </c>
      <c r="N240" s="2">
        <f t="shared" si="8"/>
        <v>1.628738386</v>
      </c>
      <c r="O240" s="2">
        <f t="shared" si="9"/>
        <v>0.08414793081</v>
      </c>
      <c r="P240" s="2">
        <f t="shared" si="10"/>
        <v>-0.4654463463</v>
      </c>
      <c r="Q240" s="2">
        <f t="shared" si="11"/>
        <v>-0.5836413774</v>
      </c>
      <c r="R240" s="2">
        <f t="shared" si="12"/>
        <v>0.1725928588</v>
      </c>
      <c r="S240" s="1">
        <f t="shared" si="13"/>
        <v>45</v>
      </c>
      <c r="T240" s="1">
        <f t="shared" si="14"/>
        <v>46</v>
      </c>
      <c r="U240" s="11"/>
      <c r="V240" s="11"/>
      <c r="W240" s="32"/>
    </row>
    <row r="241">
      <c r="A241" s="1" t="s">
        <v>78</v>
      </c>
      <c r="B241" s="15" t="s">
        <v>501</v>
      </c>
      <c r="C241" s="12">
        <v>28.0</v>
      </c>
      <c r="D241" s="13">
        <v>60.0</v>
      </c>
      <c r="E241" s="5">
        <v>15.0</v>
      </c>
      <c r="F241" s="6">
        <v>69.0</v>
      </c>
      <c r="G241" s="8">
        <f t="shared" si="1"/>
        <v>0.2886597938</v>
      </c>
      <c r="H241" s="84">
        <f t="shared" si="2"/>
        <v>0.2628286784</v>
      </c>
      <c r="I241" s="8">
        <f t="shared" si="3"/>
        <v>0.25</v>
      </c>
      <c r="J241" s="83">
        <f t="shared" si="4"/>
        <v>0.511627907</v>
      </c>
      <c r="K241" s="2">
        <f t="shared" si="5"/>
        <v>-0.05787711243</v>
      </c>
      <c r="L241" s="2">
        <f t="shared" si="6"/>
        <v>-0.1856554536</v>
      </c>
      <c r="M241" s="2">
        <f t="shared" si="7"/>
        <v>0.1309177219</v>
      </c>
      <c r="N241" s="2">
        <f t="shared" si="8"/>
        <v>0.5087350497</v>
      </c>
      <c r="O241" s="2">
        <f t="shared" si="9"/>
        <v>0.04506967938</v>
      </c>
      <c r="P241" s="2">
        <f t="shared" si="10"/>
        <v>-0.1180656681</v>
      </c>
      <c r="Q241" s="2">
        <f t="shared" si="11"/>
        <v>-0.07011534149</v>
      </c>
      <c r="R241" s="2">
        <f t="shared" si="12"/>
        <v>0.009819803072</v>
      </c>
      <c r="S241" s="1">
        <f t="shared" si="13"/>
        <v>28</v>
      </c>
      <c r="T241" s="1">
        <f t="shared" si="14"/>
        <v>26</v>
      </c>
      <c r="U241" s="11"/>
      <c r="V241" s="11"/>
      <c r="W241" s="32"/>
    </row>
    <row r="242">
      <c r="A242" s="1" t="s">
        <v>69</v>
      </c>
      <c r="B242" s="15" t="s">
        <v>371</v>
      </c>
      <c r="C242" s="12">
        <v>9.0</v>
      </c>
      <c r="D242" s="13">
        <v>25.0</v>
      </c>
      <c r="E242" s="5">
        <v>11.0</v>
      </c>
      <c r="F242" s="6">
        <v>20.0</v>
      </c>
      <c r="G242" s="8">
        <f t="shared" si="1"/>
        <v>0.3103448276</v>
      </c>
      <c r="H242" s="84">
        <f t="shared" si="2"/>
        <v>0.3352987435</v>
      </c>
      <c r="I242" s="8">
        <f t="shared" si="3"/>
        <v>0.3076923077</v>
      </c>
      <c r="J242" s="83">
        <f t="shared" si="4"/>
        <v>0.5230769231</v>
      </c>
      <c r="K242" s="2">
        <f t="shared" si="5"/>
        <v>-0.05787711243</v>
      </c>
      <c r="L242" s="2">
        <f t="shared" si="6"/>
        <v>-0.1898099813</v>
      </c>
      <c r="M242" s="2">
        <f t="shared" si="7"/>
        <v>0.1368425347</v>
      </c>
      <c r="N242" s="2">
        <f t="shared" si="8"/>
        <v>0.6401468684</v>
      </c>
      <c r="O242" s="2">
        <f t="shared" si="9"/>
        <v>0.04816354822</v>
      </c>
      <c r="P242" s="2">
        <f t="shared" si="10"/>
        <v>-0.1518878133</v>
      </c>
      <c r="Q242" s="2">
        <f t="shared" si="11"/>
        <v>-0.1085869537</v>
      </c>
      <c r="R242" s="2">
        <f t="shared" si="12"/>
        <v>0.01830765288</v>
      </c>
      <c r="S242" s="1">
        <f t="shared" si="13"/>
        <v>9</v>
      </c>
      <c r="T242" s="1">
        <f t="shared" si="14"/>
        <v>9</v>
      </c>
      <c r="U242" s="11"/>
      <c r="V242" s="11"/>
      <c r="W242" s="32"/>
    </row>
    <row r="243">
      <c r="A243" s="1" t="s">
        <v>166</v>
      </c>
      <c r="B243" s="15" t="s">
        <v>346</v>
      </c>
      <c r="C243" s="12">
        <v>84.0</v>
      </c>
      <c r="D243" s="13">
        <v>82.0</v>
      </c>
      <c r="E243" s="5">
        <v>129.0</v>
      </c>
      <c r="F243" s="6">
        <v>269.0</v>
      </c>
      <c r="G243" s="8">
        <f t="shared" si="1"/>
        <v>0.2379603399</v>
      </c>
      <c r="H243" s="84">
        <f t="shared" si="2"/>
        <v>0.2121134919</v>
      </c>
      <c r="I243" s="8">
        <f t="shared" si="3"/>
        <v>0.3776595745</v>
      </c>
      <c r="J243" s="83">
        <f t="shared" si="4"/>
        <v>0.2943262411</v>
      </c>
      <c r="K243" s="2">
        <f t="shared" si="5"/>
        <v>-0.05787711243</v>
      </c>
      <c r="L243" s="2">
        <f t="shared" si="6"/>
        <v>-0.1068027585</v>
      </c>
      <c r="M243" s="2">
        <f t="shared" si="7"/>
        <v>0.04332593633</v>
      </c>
      <c r="N243" s="2">
        <f t="shared" si="8"/>
        <v>0.4421065094</v>
      </c>
      <c r="O243" s="2">
        <f t="shared" si="9"/>
        <v>0.008580423922</v>
      </c>
      <c r="P243" s="2">
        <f t="shared" si="10"/>
        <v>-0.0590246795</v>
      </c>
      <c r="Q243" s="2">
        <f t="shared" si="11"/>
        <v>-0.09204682099</v>
      </c>
      <c r="R243" s="2">
        <f t="shared" si="12"/>
        <v>0.03385199366</v>
      </c>
      <c r="S243" s="1">
        <f t="shared" si="13"/>
        <v>84</v>
      </c>
      <c r="T243" s="1">
        <f t="shared" si="14"/>
        <v>75</v>
      </c>
      <c r="U243" s="11"/>
      <c r="V243" s="11"/>
      <c r="W243" s="32"/>
    </row>
    <row r="244">
      <c r="A244" s="1" t="s">
        <v>37</v>
      </c>
      <c r="B244" s="2" t="s">
        <v>266</v>
      </c>
      <c r="C244" s="12">
        <v>50.0</v>
      </c>
      <c r="D244" s="13">
        <v>76.0</v>
      </c>
      <c r="E244" s="5">
        <v>126.0</v>
      </c>
      <c r="F244" s="6">
        <v>320.0</v>
      </c>
      <c r="G244" s="8">
        <f t="shared" si="1"/>
        <v>0.1351351351</v>
      </c>
      <c r="H244" s="84">
        <f t="shared" si="2"/>
        <v>0.1052781379</v>
      </c>
      <c r="I244" s="8">
        <f t="shared" si="3"/>
        <v>0.3076923077</v>
      </c>
      <c r="J244" s="83">
        <f t="shared" si="4"/>
        <v>0.2202797203</v>
      </c>
      <c r="K244" s="2">
        <f t="shared" si="5"/>
        <v>-0.05787711243</v>
      </c>
      <c r="L244" s="2">
        <f t="shared" si="6"/>
        <v>-0.07993334772</v>
      </c>
      <c r="M244" s="2">
        <f t="shared" si="7"/>
        <v>0.02426828138</v>
      </c>
      <c r="N244" s="2">
        <f t="shared" si="8"/>
        <v>0.2695805662</v>
      </c>
      <c r="O244" s="2">
        <f t="shared" si="9"/>
        <v>0.003597040617</v>
      </c>
      <c r="P244" s="2">
        <f t="shared" si="10"/>
        <v>-0.02693647995</v>
      </c>
      <c r="Q244" s="2">
        <f t="shared" si="11"/>
        <v>-0.0457284631</v>
      </c>
      <c r="R244" s="2">
        <f t="shared" si="12"/>
        <v>0.01830765288</v>
      </c>
      <c r="S244" s="1">
        <f t="shared" si="13"/>
        <v>50</v>
      </c>
      <c r="T244" s="1">
        <f t="shared" si="14"/>
        <v>39</v>
      </c>
      <c r="U244" s="11"/>
      <c r="V244" s="11"/>
      <c r="W244" s="32"/>
    </row>
    <row r="245">
      <c r="A245" s="1" t="s">
        <v>78</v>
      </c>
      <c r="B245" s="15" t="s">
        <v>502</v>
      </c>
      <c r="C245" s="12">
        <v>64.0</v>
      </c>
      <c r="D245" s="13">
        <v>174.0</v>
      </c>
      <c r="E245" s="5">
        <v>51.0</v>
      </c>
      <c r="F245" s="6">
        <v>246.0</v>
      </c>
      <c r="G245" s="8">
        <f t="shared" si="1"/>
        <v>0.2064516129</v>
      </c>
      <c r="H245" s="84">
        <f t="shared" si="2"/>
        <v>0.1740578648</v>
      </c>
      <c r="I245" s="8">
        <f t="shared" si="3"/>
        <v>0.214953271</v>
      </c>
      <c r="J245" s="83">
        <f t="shared" si="4"/>
        <v>0.4448598131</v>
      </c>
      <c r="K245" s="2">
        <f t="shared" si="5"/>
        <v>-0.05787711243</v>
      </c>
      <c r="L245" s="2">
        <f t="shared" si="6"/>
        <v>-0.1614271803</v>
      </c>
      <c r="M245" s="2">
        <f t="shared" si="7"/>
        <v>0.09897746787</v>
      </c>
      <c r="N245" s="2">
        <f t="shared" si="8"/>
        <v>0.3803335693</v>
      </c>
      <c r="O245" s="2">
        <f t="shared" si="9"/>
        <v>0.02962724835</v>
      </c>
      <c r="P245" s="2">
        <f t="shared" si="10"/>
        <v>-0.07674773695</v>
      </c>
      <c r="Q245" s="2">
        <f t="shared" si="11"/>
        <v>-0.04507026407</v>
      </c>
      <c r="R245" s="2">
        <f t="shared" si="12"/>
        <v>0.006241872991</v>
      </c>
      <c r="S245" s="1">
        <f t="shared" si="13"/>
        <v>64</v>
      </c>
      <c r="T245" s="1">
        <f t="shared" si="14"/>
        <v>54</v>
      </c>
      <c r="U245" s="11"/>
      <c r="V245" s="11"/>
      <c r="W245" s="32"/>
    </row>
    <row r="246">
      <c r="A246" s="1" t="s">
        <v>18</v>
      </c>
      <c r="B246" s="2" t="s">
        <v>265</v>
      </c>
      <c r="C246" s="12">
        <v>115.0</v>
      </c>
      <c r="D246" s="13">
        <v>88.0</v>
      </c>
      <c r="E246" s="5">
        <v>69.0</v>
      </c>
      <c r="F246" s="6">
        <v>36.0</v>
      </c>
      <c r="G246" s="8">
        <f t="shared" si="1"/>
        <v>0.761589404</v>
      </c>
      <c r="H246" s="84">
        <f t="shared" si="2"/>
        <v>0.7326535411</v>
      </c>
      <c r="I246" s="8">
        <f t="shared" si="3"/>
        <v>0.5974025974</v>
      </c>
      <c r="J246" s="83">
        <f t="shared" si="4"/>
        <v>0.6590909091</v>
      </c>
      <c r="K246" s="2">
        <f t="shared" si="5"/>
        <v>-0.05787711243</v>
      </c>
      <c r="L246" s="2">
        <f t="shared" si="6"/>
        <v>-0.2391656515</v>
      </c>
      <c r="M246" s="2">
        <f t="shared" si="7"/>
        <v>0.2172604286</v>
      </c>
      <c r="N246" s="2">
        <f t="shared" si="8"/>
        <v>1.566065253</v>
      </c>
      <c r="O246" s="2">
        <f t="shared" si="9"/>
        <v>0.09635133958</v>
      </c>
      <c r="P246" s="2">
        <f t="shared" si="10"/>
        <v>-0.4682016278</v>
      </c>
      <c r="Q246" s="2">
        <f t="shared" si="11"/>
        <v>-0.5157726933</v>
      </c>
      <c r="R246" s="2">
        <f t="shared" si="12"/>
        <v>0.1339936051</v>
      </c>
      <c r="S246" s="1">
        <f t="shared" si="13"/>
        <v>115</v>
      </c>
      <c r="T246" s="1">
        <f t="shared" si="14"/>
        <v>111</v>
      </c>
      <c r="U246" s="11"/>
      <c r="V246" s="11"/>
      <c r="W246" s="32"/>
    </row>
    <row r="247">
      <c r="A247" s="1" t="s">
        <v>78</v>
      </c>
      <c r="B247" s="15" t="s">
        <v>503</v>
      </c>
      <c r="C247" s="12">
        <v>14.0</v>
      </c>
      <c r="D247" s="13">
        <v>38.0</v>
      </c>
      <c r="E247" s="5">
        <v>7.0</v>
      </c>
      <c r="F247" s="6">
        <v>41.0</v>
      </c>
      <c r="G247" s="8">
        <f t="shared" si="1"/>
        <v>0.2545454545</v>
      </c>
      <c r="H247" s="84">
        <f t="shared" si="2"/>
        <v>0.2234054599</v>
      </c>
      <c r="I247" s="8">
        <f t="shared" si="3"/>
        <v>0.21</v>
      </c>
      <c r="J247" s="83">
        <f t="shared" si="4"/>
        <v>0.52</v>
      </c>
      <c r="K247" s="2">
        <f t="shared" si="5"/>
        <v>-0.05787711243</v>
      </c>
      <c r="L247" s="2">
        <f t="shared" si="6"/>
        <v>-0.188693452</v>
      </c>
      <c r="M247" s="2">
        <f t="shared" si="7"/>
        <v>0.1352373575</v>
      </c>
      <c r="N247" s="2">
        <f t="shared" si="8"/>
        <v>0.4343302363</v>
      </c>
      <c r="O247" s="2">
        <f t="shared" si="9"/>
        <v>0.04731859313</v>
      </c>
      <c r="P247" s="2">
        <f t="shared" si="10"/>
        <v>-0.1024474498</v>
      </c>
      <c r="Q247" s="2">
        <f t="shared" si="11"/>
        <v>-0.05028294944</v>
      </c>
      <c r="R247" s="2">
        <f t="shared" si="12"/>
        <v>0.00582023656</v>
      </c>
      <c r="S247" s="1">
        <f t="shared" si="13"/>
        <v>14</v>
      </c>
      <c r="T247" s="1">
        <f t="shared" si="14"/>
        <v>13</v>
      </c>
      <c r="U247" s="11"/>
      <c r="V247" s="11"/>
      <c r="W247" s="32"/>
    </row>
    <row r="248">
      <c r="A248" s="1" t="s">
        <v>202</v>
      </c>
      <c r="B248" s="15" t="s">
        <v>385</v>
      </c>
      <c r="C248" s="12">
        <v>13.0</v>
      </c>
      <c r="D248" s="13">
        <v>23.0</v>
      </c>
      <c r="E248" s="5">
        <v>31.0</v>
      </c>
      <c r="F248" s="6">
        <v>38.0</v>
      </c>
      <c r="G248" s="8">
        <f t="shared" si="1"/>
        <v>0.2549019608</v>
      </c>
      <c r="H248" s="84">
        <f t="shared" si="2"/>
        <v>0.2868692155</v>
      </c>
      <c r="I248" s="8">
        <f t="shared" si="3"/>
        <v>0.419047619</v>
      </c>
      <c r="J248" s="83">
        <f t="shared" si="4"/>
        <v>0.3428571429</v>
      </c>
      <c r="K248" s="2">
        <f t="shared" si="5"/>
        <v>-0.05787711243</v>
      </c>
      <c r="L248" s="2">
        <f t="shared" si="6"/>
        <v>-0.124413265</v>
      </c>
      <c r="M248" s="2">
        <f t="shared" si="7"/>
        <v>0.05879175065</v>
      </c>
      <c r="N248" s="2">
        <f t="shared" si="8"/>
        <v>0.5714444314</v>
      </c>
      <c r="O248" s="2">
        <f t="shared" si="9"/>
        <v>0.01356317602</v>
      </c>
      <c r="P248" s="2">
        <f t="shared" si="10"/>
        <v>-0.08887199939</v>
      </c>
      <c r="Q248" s="2">
        <f t="shared" si="11"/>
        <v>-0.1320136283</v>
      </c>
      <c r="R248" s="2">
        <f t="shared" si="12"/>
        <v>0.04624586262</v>
      </c>
      <c r="S248" s="1">
        <f t="shared" si="13"/>
        <v>13</v>
      </c>
      <c r="T248" s="1">
        <f t="shared" si="14"/>
        <v>14</v>
      </c>
      <c r="U248" s="11"/>
      <c r="V248" s="11"/>
      <c r="W248" s="32"/>
    </row>
    <row r="249">
      <c r="A249" s="1" t="s">
        <v>37</v>
      </c>
      <c r="B249" s="14">
        <v>44813.0</v>
      </c>
      <c r="C249" s="12">
        <v>23.0</v>
      </c>
      <c r="D249" s="13">
        <v>40.0</v>
      </c>
      <c r="E249" s="5">
        <v>114.0</v>
      </c>
      <c r="F249" s="6">
        <v>131.0</v>
      </c>
      <c r="G249" s="8">
        <f t="shared" si="1"/>
        <v>0.1493506494</v>
      </c>
      <c r="H249" s="84">
        <f t="shared" si="2"/>
        <v>0.1865731802</v>
      </c>
      <c r="I249" s="8">
        <f t="shared" si="3"/>
        <v>0.4448051948</v>
      </c>
      <c r="J249" s="83">
        <f t="shared" si="4"/>
        <v>0.2045454545</v>
      </c>
      <c r="K249" s="2">
        <f t="shared" si="5"/>
        <v>-0.05787711243</v>
      </c>
      <c r="L249" s="2">
        <f t="shared" si="6"/>
        <v>-0.07422382289</v>
      </c>
      <c r="M249" s="2">
        <f t="shared" si="7"/>
        <v>0.0209252018</v>
      </c>
      <c r="N249" s="2">
        <f t="shared" si="8"/>
        <v>0.3618737738</v>
      </c>
      <c r="O249" s="2">
        <f t="shared" si="9"/>
        <v>0.002879992068</v>
      </c>
      <c r="P249" s="2">
        <f t="shared" si="10"/>
        <v>-0.03357566991</v>
      </c>
      <c r="Q249" s="2">
        <f t="shared" si="11"/>
        <v>-0.08873773621</v>
      </c>
      <c r="R249" s="2">
        <f t="shared" si="12"/>
        <v>0.05530855401</v>
      </c>
      <c r="S249" s="1">
        <f t="shared" si="13"/>
        <v>23</v>
      </c>
      <c r="T249" s="1">
        <f t="shared" si="14"/>
        <v>28</v>
      </c>
      <c r="U249" s="11"/>
      <c r="V249" s="11"/>
      <c r="W249" s="32"/>
    </row>
    <row r="250">
      <c r="A250" s="1" t="s">
        <v>202</v>
      </c>
      <c r="B250" s="15" t="s">
        <v>348</v>
      </c>
      <c r="C250" s="12">
        <v>50.0</v>
      </c>
      <c r="D250" s="13">
        <v>75.0</v>
      </c>
      <c r="E250" s="5">
        <v>30.0</v>
      </c>
      <c r="F250" s="6">
        <v>22.0</v>
      </c>
      <c r="G250" s="8">
        <f t="shared" si="1"/>
        <v>0.6944444444</v>
      </c>
      <c r="H250" s="84">
        <f t="shared" si="2"/>
        <v>0.6583793489</v>
      </c>
      <c r="I250" s="8">
        <f t="shared" si="3"/>
        <v>0.4519774011</v>
      </c>
      <c r="J250" s="83">
        <f t="shared" si="4"/>
        <v>0.7062146893</v>
      </c>
      <c r="K250" s="2">
        <f t="shared" si="5"/>
        <v>-0.05787711243</v>
      </c>
      <c r="L250" s="2">
        <f t="shared" si="6"/>
        <v>-0.256265553</v>
      </c>
      <c r="M250" s="2">
        <f t="shared" si="7"/>
        <v>0.2494384978</v>
      </c>
      <c r="N250" s="2">
        <f t="shared" si="8"/>
        <v>1.269553167</v>
      </c>
      <c r="O250" s="2">
        <f t="shared" si="9"/>
        <v>0.118531023</v>
      </c>
      <c r="P250" s="2">
        <f t="shared" si="10"/>
        <v>-0.40669177</v>
      </c>
      <c r="Q250" s="2">
        <f t="shared" si="11"/>
        <v>-0.3163362769</v>
      </c>
      <c r="R250" s="2">
        <f t="shared" si="12"/>
        <v>0.05802737361</v>
      </c>
      <c r="S250" s="1">
        <f t="shared" si="13"/>
        <v>50</v>
      </c>
      <c r="T250" s="1">
        <f t="shared" si="14"/>
        <v>48</v>
      </c>
      <c r="U250" s="11"/>
      <c r="V250" s="11"/>
      <c r="W250" s="32"/>
    </row>
    <row r="251">
      <c r="A251" s="1" t="s">
        <v>37</v>
      </c>
      <c r="B251" s="2" t="s">
        <v>366</v>
      </c>
      <c r="C251" s="12">
        <v>65.0</v>
      </c>
      <c r="D251" s="13">
        <v>42.0</v>
      </c>
      <c r="E251" s="5">
        <v>31.0</v>
      </c>
      <c r="F251" s="6">
        <v>11.0</v>
      </c>
      <c r="G251" s="8">
        <f t="shared" si="1"/>
        <v>0.8552631579</v>
      </c>
      <c r="H251" s="84">
        <f t="shared" si="2"/>
        <v>0.8193314396</v>
      </c>
      <c r="I251" s="8">
        <f t="shared" si="3"/>
        <v>0.644295302</v>
      </c>
      <c r="J251" s="83">
        <f t="shared" si="4"/>
        <v>0.7181208054</v>
      </c>
      <c r="K251" s="2">
        <f t="shared" si="5"/>
        <v>-0.05787711243</v>
      </c>
      <c r="L251" s="2">
        <f t="shared" si="6"/>
        <v>-0.2605859494</v>
      </c>
      <c r="M251" s="2">
        <f t="shared" si="7"/>
        <v>0.2579199926</v>
      </c>
      <c r="N251" s="2">
        <f t="shared" si="8"/>
        <v>1.840263023</v>
      </c>
      <c r="O251" s="2">
        <f t="shared" si="9"/>
        <v>0.1246276255</v>
      </c>
      <c r="P251" s="2">
        <f t="shared" si="10"/>
        <v>-0.5994530209</v>
      </c>
      <c r="Q251" s="2">
        <f t="shared" si="11"/>
        <v>-0.653651481</v>
      </c>
      <c r="R251" s="2">
        <f t="shared" si="12"/>
        <v>0.1680883625</v>
      </c>
      <c r="S251" s="1">
        <f t="shared" si="13"/>
        <v>65</v>
      </c>
      <c r="T251" s="1">
        <f t="shared" si="14"/>
        <v>63</v>
      </c>
      <c r="U251" s="11"/>
      <c r="V251" s="11"/>
      <c r="W251" s="32"/>
    </row>
    <row r="252">
      <c r="A252" s="1" t="s">
        <v>37</v>
      </c>
      <c r="B252" s="14">
        <v>44781.0</v>
      </c>
      <c r="C252" s="12">
        <v>15.0</v>
      </c>
      <c r="D252" s="13">
        <v>36.0</v>
      </c>
      <c r="E252" s="5">
        <v>57.0</v>
      </c>
      <c r="F252" s="6">
        <v>81.0</v>
      </c>
      <c r="G252" s="8">
        <f t="shared" si="1"/>
        <v>0.15625</v>
      </c>
      <c r="H252" s="84">
        <f t="shared" si="2"/>
        <v>0.1949287563</v>
      </c>
      <c r="I252" s="8">
        <f t="shared" si="3"/>
        <v>0.380952381</v>
      </c>
      <c r="J252" s="83">
        <f t="shared" si="4"/>
        <v>0.2698412698</v>
      </c>
      <c r="K252" s="2">
        <f t="shared" si="5"/>
        <v>-0.05787711243</v>
      </c>
      <c r="L252" s="2">
        <f t="shared" si="6"/>
        <v>-0.09791784748</v>
      </c>
      <c r="M252" s="2">
        <f t="shared" si="7"/>
        <v>0.03641721523</v>
      </c>
      <c r="N252" s="2">
        <f t="shared" si="8"/>
        <v>0.4088617564</v>
      </c>
      <c r="O252" s="2">
        <f t="shared" si="9"/>
        <v>0.006612214119</v>
      </c>
      <c r="P252" s="2">
        <f t="shared" si="10"/>
        <v>-0.05004522038</v>
      </c>
      <c r="Q252" s="2">
        <f t="shared" si="11"/>
        <v>-0.0858674503</v>
      </c>
      <c r="R252" s="2">
        <f t="shared" si="12"/>
        <v>0.03474520106</v>
      </c>
      <c r="S252" s="1">
        <f t="shared" si="13"/>
        <v>15</v>
      </c>
      <c r="T252" s="1">
        <f t="shared" si="14"/>
        <v>18</v>
      </c>
      <c r="U252" s="11"/>
      <c r="V252" s="11"/>
      <c r="W252" s="32"/>
    </row>
    <row r="253">
      <c r="A253" s="1" t="s">
        <v>69</v>
      </c>
      <c r="B253" s="15" t="s">
        <v>374</v>
      </c>
      <c r="C253" s="12">
        <v>17.0</v>
      </c>
      <c r="D253" s="13">
        <v>18.0</v>
      </c>
      <c r="E253" s="5">
        <v>11.0</v>
      </c>
      <c r="F253" s="6">
        <v>39.0</v>
      </c>
      <c r="G253" s="8">
        <f t="shared" si="1"/>
        <v>0.3035714286</v>
      </c>
      <c r="H253" s="84">
        <f t="shared" si="2"/>
        <v>0.264217043</v>
      </c>
      <c r="I253" s="8">
        <f t="shared" si="3"/>
        <v>0.3294117647</v>
      </c>
      <c r="J253" s="83">
        <f t="shared" si="4"/>
        <v>0.4117647059</v>
      </c>
      <c r="K253" s="2">
        <f t="shared" si="5"/>
        <v>-0.05787711243</v>
      </c>
      <c r="L253" s="2">
        <f t="shared" si="6"/>
        <v>-0.1494178918</v>
      </c>
      <c r="M253" s="2">
        <f t="shared" si="7"/>
        <v>0.08479851098</v>
      </c>
      <c r="N253" s="2">
        <f t="shared" si="8"/>
        <v>0.5394927964</v>
      </c>
      <c r="O253" s="2">
        <f t="shared" si="9"/>
        <v>0.02349465914</v>
      </c>
      <c r="P253" s="2">
        <f t="shared" si="10"/>
        <v>-0.1007656505</v>
      </c>
      <c r="Q253" s="2">
        <f t="shared" si="11"/>
        <v>-0.09797294004</v>
      </c>
      <c r="R253" s="2">
        <f t="shared" si="12"/>
        <v>0.02246467135</v>
      </c>
      <c r="S253" s="1">
        <f t="shared" si="13"/>
        <v>17</v>
      </c>
      <c r="T253" s="1">
        <f t="shared" si="14"/>
        <v>15</v>
      </c>
      <c r="U253" s="11"/>
      <c r="V253" s="11"/>
      <c r="W253" s="32"/>
    </row>
    <row r="254">
      <c r="A254" s="1" t="s">
        <v>214</v>
      </c>
      <c r="B254" s="15" t="s">
        <v>350</v>
      </c>
      <c r="C254" s="12">
        <v>15.0</v>
      </c>
      <c r="D254" s="13">
        <v>32.0</v>
      </c>
      <c r="E254" s="5">
        <v>40.0</v>
      </c>
      <c r="F254" s="6">
        <v>46.0</v>
      </c>
      <c r="G254" s="8">
        <f t="shared" si="1"/>
        <v>0.2459016393</v>
      </c>
      <c r="H254" s="84">
        <f t="shared" si="2"/>
        <v>0.2912013926</v>
      </c>
      <c r="I254" s="8">
        <f t="shared" si="3"/>
        <v>0.4135338346</v>
      </c>
      <c r="J254" s="83">
        <f t="shared" si="4"/>
        <v>0.3533834586</v>
      </c>
      <c r="K254" s="2">
        <f t="shared" si="5"/>
        <v>-0.05787711243</v>
      </c>
      <c r="L254" s="2">
        <f t="shared" si="6"/>
        <v>-0.1282329705</v>
      </c>
      <c r="M254" s="2">
        <f t="shared" si="7"/>
        <v>0.0624571874</v>
      </c>
      <c r="N254" s="2">
        <f t="shared" si="8"/>
        <v>0.5812389256</v>
      </c>
      <c r="O254" s="2">
        <f t="shared" si="9"/>
        <v>0.01485116228</v>
      </c>
      <c r="P254" s="2">
        <f t="shared" si="10"/>
        <v>-0.09317054855</v>
      </c>
      <c r="Q254" s="2">
        <f t="shared" si="11"/>
        <v>-0.1325095335</v>
      </c>
      <c r="R254" s="2">
        <f t="shared" si="12"/>
        <v>0.04444428236</v>
      </c>
      <c r="S254" s="1">
        <f t="shared" si="13"/>
        <v>15</v>
      </c>
      <c r="T254" s="1">
        <f t="shared" si="14"/>
        <v>17</v>
      </c>
      <c r="U254" s="11"/>
      <c r="V254" s="11"/>
      <c r="W254" s="32"/>
    </row>
    <row r="255">
      <c r="A255" s="1" t="s">
        <v>214</v>
      </c>
      <c r="B255" s="15" t="s">
        <v>435</v>
      </c>
      <c r="C255" s="12">
        <v>11.0</v>
      </c>
      <c r="D255" s="13">
        <v>36.0</v>
      </c>
      <c r="E255" s="5">
        <v>27.0</v>
      </c>
      <c r="F255" s="6">
        <v>46.0</v>
      </c>
      <c r="G255" s="8">
        <f t="shared" si="1"/>
        <v>0.1929824561</v>
      </c>
      <c r="H255" s="84">
        <f t="shared" si="2"/>
        <v>0.2364419723</v>
      </c>
      <c r="I255" s="8">
        <f t="shared" si="3"/>
        <v>0.3166666667</v>
      </c>
      <c r="J255" s="83">
        <f t="shared" si="4"/>
        <v>0.3916666667</v>
      </c>
      <c r="K255" s="2">
        <f t="shared" si="5"/>
        <v>-0.05787711243</v>
      </c>
      <c r="L255" s="2">
        <f t="shared" si="6"/>
        <v>-0.1421248757</v>
      </c>
      <c r="M255" s="2">
        <f t="shared" si="7"/>
        <v>0.0767225825</v>
      </c>
      <c r="N255" s="2">
        <f t="shared" si="8"/>
        <v>0.4933059892</v>
      </c>
      <c r="O255" s="2">
        <f t="shared" si="9"/>
        <v>0.02021955664</v>
      </c>
      <c r="P255" s="2">
        <f t="shared" si="10"/>
        <v>-0.08764169017</v>
      </c>
      <c r="Q255" s="2">
        <f t="shared" si="11"/>
        <v>-0.0861192272</v>
      </c>
      <c r="R255" s="2">
        <f t="shared" si="12"/>
        <v>0.01995674941</v>
      </c>
      <c r="S255" s="1">
        <f t="shared" si="13"/>
        <v>11</v>
      </c>
      <c r="T255" s="1">
        <f t="shared" si="14"/>
        <v>13</v>
      </c>
      <c r="U255" s="11"/>
      <c r="V255" s="11"/>
      <c r="W255" s="32"/>
    </row>
    <row r="256">
      <c r="A256" s="1" t="s">
        <v>202</v>
      </c>
      <c r="B256" s="15" t="s">
        <v>386</v>
      </c>
      <c r="C256" s="12">
        <v>10.0</v>
      </c>
      <c r="D256" s="13">
        <v>36.0</v>
      </c>
      <c r="E256" s="5">
        <v>31.0</v>
      </c>
      <c r="F256" s="6">
        <v>56.0</v>
      </c>
      <c r="G256" s="8">
        <f t="shared" si="1"/>
        <v>0.1515151515</v>
      </c>
      <c r="H256" s="84">
        <f t="shared" si="2"/>
        <v>0.1942491376</v>
      </c>
      <c r="I256" s="8">
        <f t="shared" si="3"/>
        <v>0.3082706767</v>
      </c>
      <c r="J256" s="83">
        <f t="shared" si="4"/>
        <v>0.3458646617</v>
      </c>
      <c r="K256" s="2">
        <f t="shared" si="5"/>
        <v>-0.05787711243</v>
      </c>
      <c r="L256" s="2">
        <f t="shared" si="6"/>
        <v>-0.1255046095</v>
      </c>
      <c r="M256" s="2">
        <f t="shared" si="7"/>
        <v>0.05982770871</v>
      </c>
      <c r="N256" s="2">
        <f t="shared" si="8"/>
        <v>0.4240683225</v>
      </c>
      <c r="O256" s="2">
        <f t="shared" si="9"/>
        <v>0.01392324179</v>
      </c>
      <c r="P256" s="2">
        <f t="shared" si="10"/>
        <v>-0.06653034372</v>
      </c>
      <c r="Q256" s="2">
        <f t="shared" si="11"/>
        <v>-0.07206915552</v>
      </c>
      <c r="R256" s="2">
        <f t="shared" si="12"/>
        <v>0.01841108571</v>
      </c>
      <c r="S256" s="1">
        <f t="shared" si="13"/>
        <v>10</v>
      </c>
      <c r="T256" s="1">
        <f t="shared" si="14"/>
        <v>12</v>
      </c>
      <c r="U256" s="11"/>
      <c r="V256" s="11"/>
      <c r="W256" s="32"/>
    </row>
    <row r="257">
      <c r="A257" s="1" t="s">
        <v>37</v>
      </c>
      <c r="B257" s="14">
        <v>44655.0</v>
      </c>
      <c r="C257" s="12">
        <v>17.0</v>
      </c>
      <c r="D257" s="13">
        <v>11.0</v>
      </c>
      <c r="E257" s="5">
        <v>26.0</v>
      </c>
      <c r="F257" s="6">
        <v>32.0</v>
      </c>
      <c r="G257" s="8">
        <f t="shared" si="1"/>
        <v>0.3469387755</v>
      </c>
      <c r="H257" s="84">
        <f t="shared" si="2"/>
        <v>0.3405498245</v>
      </c>
      <c r="I257" s="8">
        <f t="shared" si="3"/>
        <v>0.5</v>
      </c>
      <c r="J257" s="83">
        <f t="shared" si="4"/>
        <v>0.3255813953</v>
      </c>
      <c r="K257" s="2">
        <f t="shared" si="5"/>
        <v>-0.05787711243</v>
      </c>
      <c r="L257" s="2">
        <f t="shared" si="6"/>
        <v>-0.1181443796</v>
      </c>
      <c r="M257" s="2">
        <f t="shared" si="7"/>
        <v>0.05301626755</v>
      </c>
      <c r="N257" s="2">
        <f t="shared" si="8"/>
        <v>0.6474809724</v>
      </c>
      <c r="O257" s="2">
        <f t="shared" si="9"/>
        <v>0.0116145004</v>
      </c>
      <c r="P257" s="2">
        <f t="shared" si="10"/>
        <v>-0.09562343369</v>
      </c>
      <c r="Q257" s="2">
        <f t="shared" si="11"/>
        <v>-0.1784754147</v>
      </c>
      <c r="R257" s="2">
        <f t="shared" si="12"/>
        <v>0.07855842458</v>
      </c>
      <c r="S257" s="1">
        <f t="shared" si="13"/>
        <v>17</v>
      </c>
      <c r="T257" s="1">
        <f t="shared" si="14"/>
        <v>17</v>
      </c>
      <c r="U257" s="11"/>
      <c r="V257" s="11"/>
      <c r="W257" s="32"/>
    </row>
    <row r="258">
      <c r="A258" s="1" t="s">
        <v>37</v>
      </c>
      <c r="B258" s="14">
        <v>44749.0</v>
      </c>
      <c r="C258" s="12">
        <v>6.0</v>
      </c>
      <c r="D258" s="13">
        <v>12.0</v>
      </c>
      <c r="E258" s="5">
        <v>20.0</v>
      </c>
      <c r="F258" s="6">
        <v>45.0</v>
      </c>
      <c r="G258" s="8">
        <f t="shared" si="1"/>
        <v>0.1176470588</v>
      </c>
      <c r="H258" s="84">
        <f t="shared" si="2"/>
        <v>0.1066595221</v>
      </c>
      <c r="I258" s="8">
        <f t="shared" si="3"/>
        <v>0.313253012</v>
      </c>
      <c r="J258" s="83">
        <f t="shared" si="4"/>
        <v>0.2168674699</v>
      </c>
      <c r="K258" s="2">
        <f t="shared" si="5"/>
        <v>-0.05787711243</v>
      </c>
      <c r="L258" s="2">
        <f t="shared" si="6"/>
        <v>-0.07869513752</v>
      </c>
      <c r="M258" s="2">
        <f t="shared" si="7"/>
        <v>0.02352224746</v>
      </c>
      <c r="N258" s="2">
        <f t="shared" si="8"/>
        <v>0.2702010884</v>
      </c>
      <c r="O258" s="2">
        <f t="shared" si="9"/>
        <v>0.003432456413</v>
      </c>
      <c r="P258" s="2">
        <f t="shared" si="10"/>
        <v>-0.02658026161</v>
      </c>
      <c r="Q258" s="2">
        <f t="shared" si="11"/>
        <v>-0.04666204142</v>
      </c>
      <c r="R258" s="2">
        <f t="shared" si="12"/>
        <v>0.01931828279</v>
      </c>
      <c r="S258" s="1">
        <f t="shared" si="13"/>
        <v>6</v>
      </c>
      <c r="T258" s="1">
        <f t="shared" si="14"/>
        <v>6</v>
      </c>
      <c r="U258" s="11"/>
      <c r="V258" s="11"/>
      <c r="W258" s="32"/>
    </row>
    <row r="259">
      <c r="A259" s="1" t="s">
        <v>37</v>
      </c>
      <c r="B259" s="2" t="s">
        <v>365</v>
      </c>
      <c r="C259" s="12">
        <v>8.0</v>
      </c>
      <c r="D259" s="13">
        <v>5.0</v>
      </c>
      <c r="E259" s="5">
        <v>21.0</v>
      </c>
      <c r="F259" s="6">
        <v>26.0</v>
      </c>
      <c r="G259" s="8">
        <f t="shared" si="1"/>
        <v>0.2352941176</v>
      </c>
      <c r="H259" s="84">
        <f t="shared" si="2"/>
        <v>0.2259630883</v>
      </c>
      <c r="I259" s="8">
        <f t="shared" si="3"/>
        <v>0.4833333333</v>
      </c>
      <c r="J259" s="83">
        <f t="shared" si="4"/>
        <v>0.2166666667</v>
      </c>
      <c r="K259" s="2">
        <f t="shared" si="5"/>
        <v>-0.05787711243</v>
      </c>
      <c r="L259" s="2">
        <f t="shared" si="6"/>
        <v>-0.07862227165</v>
      </c>
      <c r="M259" s="2">
        <f t="shared" si="7"/>
        <v>0.02347870791</v>
      </c>
      <c r="N259" s="2">
        <f t="shared" si="8"/>
        <v>0.4165203985</v>
      </c>
      <c r="O259" s="2">
        <f t="shared" si="9"/>
        <v>0.003422930637</v>
      </c>
      <c r="P259" s="2">
        <f t="shared" si="10"/>
        <v>-0.04093606762</v>
      </c>
      <c r="Q259" s="2">
        <f t="shared" si="11"/>
        <v>-0.1109850311</v>
      </c>
      <c r="R259" s="2">
        <f t="shared" si="12"/>
        <v>0.07096153396</v>
      </c>
      <c r="S259" s="1">
        <f t="shared" si="13"/>
        <v>8</v>
      </c>
      <c r="T259" s="1">
        <f t="shared" si="14"/>
        <v>8</v>
      </c>
      <c r="U259" s="11"/>
      <c r="V259" s="11"/>
      <c r="W259" s="32"/>
    </row>
    <row r="260">
      <c r="A260" s="1" t="s">
        <v>37</v>
      </c>
      <c r="B260" s="2" t="s">
        <v>367</v>
      </c>
      <c r="C260" s="12">
        <v>22.0</v>
      </c>
      <c r="D260" s="13">
        <v>27.0</v>
      </c>
      <c r="E260" s="5">
        <v>7.0</v>
      </c>
      <c r="F260" s="6">
        <v>8.0</v>
      </c>
      <c r="G260" s="8">
        <f t="shared" si="1"/>
        <v>0.7333333333</v>
      </c>
      <c r="H260" s="84">
        <f t="shared" si="2"/>
        <v>0.7229213787</v>
      </c>
      <c r="I260" s="8">
        <f t="shared" si="3"/>
        <v>0.453125</v>
      </c>
      <c r="J260" s="83">
        <f t="shared" si="4"/>
        <v>0.765625</v>
      </c>
      <c r="K260" s="2">
        <f t="shared" si="5"/>
        <v>-0.05787711243</v>
      </c>
      <c r="L260" s="2">
        <f t="shared" si="6"/>
        <v>-0.2778238926</v>
      </c>
      <c r="M260" s="2">
        <f t="shared" si="7"/>
        <v>0.2931718052</v>
      </c>
      <c r="N260" s="2">
        <f t="shared" si="8"/>
        <v>1.379848977</v>
      </c>
      <c r="O260" s="2">
        <f t="shared" si="9"/>
        <v>0.1510323956</v>
      </c>
      <c r="P260" s="2">
        <f t="shared" si="10"/>
        <v>-0.4792094856</v>
      </c>
      <c r="Q260" s="2">
        <f t="shared" si="11"/>
        <v>-0.3446918102</v>
      </c>
      <c r="R260" s="2">
        <f t="shared" si="12"/>
        <v>0.05847050223</v>
      </c>
      <c r="S260" s="1">
        <f t="shared" si="13"/>
        <v>22</v>
      </c>
      <c r="T260" s="1">
        <f t="shared" si="14"/>
        <v>22</v>
      </c>
      <c r="U260" s="11"/>
      <c r="V260" s="11"/>
      <c r="W260" s="32"/>
    </row>
    <row r="261">
      <c r="A261" s="1" t="s">
        <v>37</v>
      </c>
      <c r="B261" s="2" t="s">
        <v>368</v>
      </c>
      <c r="C261" s="12">
        <v>23.0</v>
      </c>
      <c r="D261" s="13">
        <v>9.0</v>
      </c>
      <c r="E261" s="5">
        <v>9.0</v>
      </c>
      <c r="F261" s="6">
        <v>2.0</v>
      </c>
      <c r="G261" s="8">
        <f t="shared" si="1"/>
        <v>0.92</v>
      </c>
      <c r="H261" s="84">
        <f t="shared" si="2"/>
        <v>0.9022362259</v>
      </c>
      <c r="I261" s="8">
        <f t="shared" si="3"/>
        <v>0.7441860465</v>
      </c>
      <c r="J261" s="83">
        <f t="shared" si="4"/>
        <v>0.7441860465</v>
      </c>
      <c r="K261" s="2">
        <f t="shared" si="5"/>
        <v>-0.05787711243</v>
      </c>
      <c r="L261" s="2">
        <f t="shared" si="6"/>
        <v>-0.2700442962</v>
      </c>
      <c r="M261" s="2">
        <f t="shared" si="7"/>
        <v>0.2769829488</v>
      </c>
      <c r="N261" s="2">
        <f t="shared" si="8"/>
        <v>2.202725966</v>
      </c>
      <c r="O261" s="2">
        <f t="shared" si="9"/>
        <v>0.1386967744</v>
      </c>
      <c r="P261" s="2">
        <f t="shared" si="10"/>
        <v>-0.7435663681</v>
      </c>
      <c r="Q261" s="2">
        <f t="shared" si="11"/>
        <v>-0.9036981208</v>
      </c>
      <c r="R261" s="2">
        <f t="shared" si="12"/>
        <v>0.2590164344</v>
      </c>
      <c r="S261" s="1">
        <f t="shared" si="13"/>
        <v>23</v>
      </c>
      <c r="T261" s="1">
        <f t="shared" si="14"/>
        <v>23</v>
      </c>
      <c r="U261" s="11"/>
      <c r="V261" s="11"/>
      <c r="W261" s="32"/>
    </row>
    <row r="262">
      <c r="A262" s="1" t="s">
        <v>37</v>
      </c>
      <c r="B262" s="2" t="s">
        <v>369</v>
      </c>
      <c r="C262" s="12">
        <v>28.0</v>
      </c>
      <c r="D262" s="13">
        <v>36.0</v>
      </c>
      <c r="E262" s="5">
        <v>4.0</v>
      </c>
      <c r="F262" s="6">
        <v>6.0</v>
      </c>
      <c r="G262" s="8">
        <f t="shared" si="1"/>
        <v>0.8235294118</v>
      </c>
      <c r="H262" s="84">
        <f t="shared" si="2"/>
        <v>0.8202486117</v>
      </c>
      <c r="I262" s="8">
        <f t="shared" si="3"/>
        <v>0.4324324324</v>
      </c>
      <c r="J262" s="83">
        <f t="shared" si="4"/>
        <v>0.8648648649</v>
      </c>
      <c r="K262" s="2">
        <f t="shared" si="5"/>
        <v>-0.05787711243</v>
      </c>
      <c r="L262" s="2">
        <f t="shared" si="6"/>
        <v>-0.3138352631</v>
      </c>
      <c r="M262" s="2">
        <f t="shared" si="7"/>
        <v>0.3740989572</v>
      </c>
      <c r="N262" s="2">
        <f t="shared" si="8"/>
        <v>1.487523853</v>
      </c>
      <c r="O262" s="2">
        <f t="shared" si="9"/>
        <v>0.2177040737</v>
      </c>
      <c r="P262" s="2">
        <f t="shared" si="10"/>
        <v>-0.5835659411</v>
      </c>
      <c r="Q262" s="2">
        <f t="shared" si="11"/>
        <v>-0.3546202914</v>
      </c>
      <c r="R262" s="2">
        <f t="shared" si="12"/>
        <v>0.05082033555</v>
      </c>
      <c r="S262" s="1">
        <f t="shared" si="13"/>
        <v>28</v>
      </c>
      <c r="T262" s="1">
        <f t="shared" si="14"/>
        <v>28</v>
      </c>
      <c r="U262" s="11"/>
      <c r="V262" s="11"/>
      <c r="W262" s="32"/>
    </row>
    <row r="263">
      <c r="A263" s="1" t="s">
        <v>37</v>
      </c>
      <c r="B263" s="2" t="s">
        <v>370</v>
      </c>
      <c r="C263" s="12">
        <v>6.0</v>
      </c>
      <c r="D263" s="13">
        <v>3.0</v>
      </c>
      <c r="E263" s="5">
        <v>13.0</v>
      </c>
      <c r="F263" s="6">
        <v>27.0</v>
      </c>
      <c r="G263" s="8">
        <f t="shared" si="1"/>
        <v>0.1818181818</v>
      </c>
      <c r="H263" s="84">
        <f t="shared" si="2"/>
        <v>0.1301869458</v>
      </c>
      <c r="I263" s="8">
        <f t="shared" si="3"/>
        <v>0.387755102</v>
      </c>
      <c r="J263" s="83">
        <f t="shared" si="4"/>
        <v>0.1836734694</v>
      </c>
      <c r="K263" s="2">
        <f t="shared" si="5"/>
        <v>-0.05787711243</v>
      </c>
      <c r="L263" s="2">
        <f t="shared" si="6"/>
        <v>-0.06664996341</v>
      </c>
      <c r="M263" s="2">
        <f t="shared" si="7"/>
        <v>0.01687263252</v>
      </c>
      <c r="N263" s="2">
        <f t="shared" si="8"/>
        <v>0.2832705176</v>
      </c>
      <c r="O263" s="2">
        <f t="shared" si="9"/>
        <v>0.00208526417</v>
      </c>
      <c r="P263" s="2">
        <f t="shared" si="10"/>
        <v>-0.02360073616</v>
      </c>
      <c r="Q263" s="2">
        <f t="shared" si="11"/>
        <v>-0.06055364386</v>
      </c>
      <c r="R263" s="2">
        <f t="shared" si="12"/>
        <v>0.03663998736</v>
      </c>
      <c r="S263" s="1">
        <f t="shared" si="13"/>
        <v>6</v>
      </c>
      <c r="T263" s="1">
        <f t="shared" si="14"/>
        <v>5</v>
      </c>
      <c r="U263" s="11"/>
      <c r="V263" s="11"/>
      <c r="W263" s="32"/>
    </row>
    <row r="264">
      <c r="A264" s="1" t="s">
        <v>18</v>
      </c>
      <c r="B264" s="2" t="s">
        <v>351</v>
      </c>
      <c r="C264" s="12">
        <v>49.0</v>
      </c>
      <c r="D264" s="13">
        <v>22.0</v>
      </c>
      <c r="E264" s="5">
        <v>11.0</v>
      </c>
      <c r="F264" s="6">
        <v>11.0</v>
      </c>
      <c r="G264" s="8">
        <f t="shared" si="1"/>
        <v>0.8166666667</v>
      </c>
      <c r="H264" s="84">
        <f t="shared" si="2"/>
        <v>0.8589484219</v>
      </c>
      <c r="I264" s="8">
        <f t="shared" si="3"/>
        <v>0.6451612903</v>
      </c>
      <c r="J264" s="83">
        <f t="shared" si="4"/>
        <v>0.7634408602</v>
      </c>
      <c r="K264" s="2">
        <f t="shared" si="5"/>
        <v>-0.05787711243</v>
      </c>
      <c r="L264" s="2">
        <f t="shared" si="6"/>
        <v>-0.2770313294</v>
      </c>
      <c r="M264" s="2">
        <f t="shared" si="7"/>
        <v>0.291501497</v>
      </c>
      <c r="N264" s="2">
        <f t="shared" si="8"/>
        <v>1.959030185</v>
      </c>
      <c r="O264" s="2">
        <f t="shared" si="9"/>
        <v>0.1497435047</v>
      </c>
      <c r="P264" s="2">
        <f t="shared" si="10"/>
        <v>-0.6784131729</v>
      </c>
      <c r="Q264" s="2">
        <f t="shared" si="11"/>
        <v>-0.6967722001</v>
      </c>
      <c r="R264" s="2">
        <f t="shared" si="12"/>
        <v>0.1687670495</v>
      </c>
      <c r="S264" s="1">
        <f t="shared" si="13"/>
        <v>49</v>
      </c>
      <c r="T264" s="1">
        <f t="shared" si="14"/>
        <v>51</v>
      </c>
      <c r="U264" s="11"/>
      <c r="V264" s="11"/>
      <c r="W264" s="32"/>
    </row>
    <row r="265">
      <c r="A265" s="1" t="s">
        <v>18</v>
      </c>
      <c r="B265" s="2" t="s">
        <v>363</v>
      </c>
      <c r="C265" s="12">
        <v>23.0</v>
      </c>
      <c r="D265" s="13">
        <v>14.0</v>
      </c>
      <c r="E265" s="5">
        <v>4.0</v>
      </c>
      <c r="F265" s="6">
        <v>6.0</v>
      </c>
      <c r="G265" s="8">
        <f t="shared" si="1"/>
        <v>0.7931034483</v>
      </c>
      <c r="H265" s="84">
        <f t="shared" si="2"/>
        <v>0.8365038346</v>
      </c>
      <c r="I265" s="8">
        <f t="shared" si="3"/>
        <v>0.5744680851</v>
      </c>
      <c r="J265" s="83">
        <f t="shared" si="4"/>
        <v>0.7872340426</v>
      </c>
      <c r="K265" s="2">
        <f t="shared" si="5"/>
        <v>-0.05787711243</v>
      </c>
      <c r="L265" s="2">
        <f t="shared" si="6"/>
        <v>-0.2856652096</v>
      </c>
      <c r="M265" s="2">
        <f t="shared" si="7"/>
        <v>0.3099543397</v>
      </c>
      <c r="N265" s="2">
        <f t="shared" si="8"/>
        <v>1.798735053</v>
      </c>
      <c r="O265" s="2">
        <f t="shared" si="9"/>
        <v>0.1641849675</v>
      </c>
      <c r="P265" s="2">
        <f t="shared" si="10"/>
        <v>-0.6423161007</v>
      </c>
      <c r="Q265" s="2">
        <f t="shared" si="11"/>
        <v>-0.5696583788</v>
      </c>
      <c r="R265" s="2">
        <f t="shared" si="12"/>
        <v>0.1191462756</v>
      </c>
      <c r="S265" s="1">
        <f t="shared" si="13"/>
        <v>23</v>
      </c>
      <c r="T265" s="1">
        <f t="shared" si="14"/>
        <v>24</v>
      </c>
      <c r="U265" s="11"/>
      <c r="V265" s="11"/>
      <c r="W265" s="32"/>
    </row>
    <row r="266">
      <c r="A266" s="1" t="s">
        <v>18</v>
      </c>
      <c r="B266" s="2" t="s">
        <v>364</v>
      </c>
      <c r="C266" s="12">
        <v>57.0</v>
      </c>
      <c r="D266" s="13">
        <v>62.0</v>
      </c>
      <c r="E266" s="5">
        <v>11.0</v>
      </c>
      <c r="F266" s="6">
        <v>9.0</v>
      </c>
      <c r="G266" s="8">
        <f t="shared" si="1"/>
        <v>0.8636363636</v>
      </c>
      <c r="H266" s="84">
        <f t="shared" si="2"/>
        <v>0.8524216011</v>
      </c>
      <c r="I266" s="8">
        <f t="shared" si="3"/>
        <v>0.4892086331</v>
      </c>
      <c r="J266" s="83">
        <f t="shared" si="4"/>
        <v>0.8561151079</v>
      </c>
      <c r="K266" s="2">
        <f t="shared" si="5"/>
        <v>-0.05787711243</v>
      </c>
      <c r="L266" s="2">
        <f t="shared" si="6"/>
        <v>-0.3106602211</v>
      </c>
      <c r="M266" s="2">
        <f t="shared" si="7"/>
        <v>0.3665677985</v>
      </c>
      <c r="N266" s="2">
        <f t="shared" si="8"/>
        <v>1.665803228</v>
      </c>
      <c r="O266" s="2">
        <f t="shared" si="9"/>
        <v>0.2111632202</v>
      </c>
      <c r="P266" s="2">
        <f t="shared" si="10"/>
        <v>-0.6468947175</v>
      </c>
      <c r="Q266" s="2">
        <f t="shared" si="11"/>
        <v>-0.449261494</v>
      </c>
      <c r="R266" s="2">
        <f t="shared" si="12"/>
        <v>0.07358089902</v>
      </c>
      <c r="S266" s="1">
        <f t="shared" si="13"/>
        <v>57</v>
      </c>
      <c r="T266" s="1">
        <f t="shared" si="14"/>
        <v>57</v>
      </c>
      <c r="U266" s="11"/>
      <c r="V266" s="11"/>
      <c r="W266" s="32"/>
    </row>
    <row r="267">
      <c r="A267" s="1" t="s">
        <v>18</v>
      </c>
      <c r="B267" s="2" t="s">
        <v>352</v>
      </c>
      <c r="C267" s="12">
        <v>19.0</v>
      </c>
      <c r="D267" s="13">
        <v>10.0</v>
      </c>
      <c r="E267" s="5">
        <v>18.0</v>
      </c>
      <c r="F267" s="6">
        <v>14.0</v>
      </c>
      <c r="G267" s="8">
        <f t="shared" si="1"/>
        <v>0.5757575758</v>
      </c>
      <c r="H267" s="84">
        <f t="shared" si="2"/>
        <v>0.5751321502</v>
      </c>
      <c r="I267" s="8">
        <f t="shared" si="3"/>
        <v>0.606557377</v>
      </c>
      <c r="J267" s="83">
        <f t="shared" si="4"/>
        <v>0.4754098361</v>
      </c>
      <c r="K267" s="2">
        <f t="shared" si="5"/>
        <v>-0.05787711243</v>
      </c>
      <c r="L267" s="2">
        <f t="shared" si="6"/>
        <v>-0.172512929</v>
      </c>
      <c r="M267" s="2">
        <f t="shared" si="7"/>
        <v>0.1130384815</v>
      </c>
      <c r="N267" s="2">
        <f t="shared" si="8"/>
        <v>1.146931492</v>
      </c>
      <c r="O267" s="2">
        <f t="shared" si="9"/>
        <v>0.0361598218</v>
      </c>
      <c r="P267" s="2">
        <f t="shared" si="10"/>
        <v>-0.2473337515</v>
      </c>
      <c r="Q267" s="2">
        <f t="shared" si="11"/>
        <v>-0.3835224155</v>
      </c>
      <c r="R267" s="2">
        <f t="shared" si="12"/>
        <v>0.1402485628</v>
      </c>
      <c r="S267" s="1">
        <f t="shared" si="13"/>
        <v>19</v>
      </c>
      <c r="T267" s="1">
        <f t="shared" si="14"/>
        <v>19</v>
      </c>
      <c r="U267" s="11"/>
      <c r="V267" s="11"/>
      <c r="W267" s="32"/>
    </row>
    <row r="268">
      <c r="A268" s="1" t="s">
        <v>18</v>
      </c>
      <c r="B268" s="2" t="s">
        <v>353</v>
      </c>
      <c r="C268" s="12">
        <v>25.0</v>
      </c>
      <c r="D268" s="13">
        <v>19.0</v>
      </c>
      <c r="E268" s="5">
        <v>2.0</v>
      </c>
      <c r="F268" s="6">
        <v>0.0</v>
      </c>
      <c r="G268" s="8">
        <f t="shared" si="1"/>
        <v>1</v>
      </c>
      <c r="H268" s="84">
        <f t="shared" si="2"/>
        <v>1.015809972</v>
      </c>
      <c r="I268" s="8">
        <f t="shared" si="3"/>
        <v>0.5869565217</v>
      </c>
      <c r="J268" s="83">
        <f t="shared" si="4"/>
        <v>0.9565217391</v>
      </c>
      <c r="K268" s="2">
        <f t="shared" si="5"/>
        <v>-0.05787711243</v>
      </c>
      <c r="L268" s="2">
        <f t="shared" si="6"/>
        <v>-0.3470949785</v>
      </c>
      <c r="M268" s="2">
        <f t="shared" si="7"/>
        <v>0.4575933229</v>
      </c>
      <c r="N268" s="2">
        <f t="shared" si="8"/>
        <v>2.233048744</v>
      </c>
      <c r="O268" s="2">
        <f t="shared" si="9"/>
        <v>0.2945142598</v>
      </c>
      <c r="P268" s="2">
        <f t="shared" si="10"/>
        <v>-0.9688817868</v>
      </c>
      <c r="Q268" s="2">
        <f t="shared" si="11"/>
        <v>-0.7225793078</v>
      </c>
      <c r="R268" s="2">
        <f t="shared" si="12"/>
        <v>0.1270868308</v>
      </c>
      <c r="S268" s="1">
        <f t="shared" si="13"/>
        <v>25</v>
      </c>
      <c r="T268" s="1">
        <f t="shared" si="14"/>
        <v>25</v>
      </c>
      <c r="U268" s="11"/>
      <c r="V268" s="11"/>
      <c r="W268" s="32"/>
    </row>
    <row r="269">
      <c r="A269" s="1" t="s">
        <v>18</v>
      </c>
      <c r="B269" s="2" t="s">
        <v>354</v>
      </c>
      <c r="C269" s="12">
        <v>34.0</v>
      </c>
      <c r="D269" s="13">
        <v>30.0</v>
      </c>
      <c r="E269" s="5">
        <v>3.0</v>
      </c>
      <c r="F269" s="6">
        <v>7.0</v>
      </c>
      <c r="G269" s="8">
        <f t="shared" si="1"/>
        <v>0.8292682927</v>
      </c>
      <c r="H269" s="84">
        <f t="shared" si="2"/>
        <v>0.8697535615</v>
      </c>
      <c r="I269" s="8">
        <f t="shared" si="3"/>
        <v>0.5</v>
      </c>
      <c r="J269" s="83">
        <f t="shared" si="4"/>
        <v>0.8648648649</v>
      </c>
      <c r="K269" s="2">
        <f t="shared" si="5"/>
        <v>-0.05787711243</v>
      </c>
      <c r="L269" s="2">
        <f t="shared" si="6"/>
        <v>-0.3138352631</v>
      </c>
      <c r="M269" s="2">
        <f t="shared" si="7"/>
        <v>0.3740989572</v>
      </c>
      <c r="N269" s="2">
        <f t="shared" si="8"/>
        <v>1.719949456</v>
      </c>
      <c r="O269" s="2">
        <f t="shared" si="9"/>
        <v>0.2177040737</v>
      </c>
      <c r="P269" s="2">
        <f t="shared" si="10"/>
        <v>-0.6747481194</v>
      </c>
      <c r="Q269" s="2">
        <f t="shared" si="11"/>
        <v>-0.4740968545</v>
      </c>
      <c r="R269" s="2">
        <f t="shared" si="12"/>
        <v>0.07855842458</v>
      </c>
      <c r="S269" s="1">
        <f t="shared" si="13"/>
        <v>34</v>
      </c>
      <c r="T269" s="1">
        <f t="shared" si="14"/>
        <v>35</v>
      </c>
      <c r="U269" s="11"/>
      <c r="V269" s="11"/>
      <c r="W269" s="32"/>
    </row>
    <row r="270">
      <c r="A270" s="1" t="s">
        <v>18</v>
      </c>
      <c r="B270" s="2" t="s">
        <v>355</v>
      </c>
      <c r="C270" s="12">
        <v>16.0</v>
      </c>
      <c r="D270" s="13">
        <v>16.0</v>
      </c>
      <c r="E270" s="5">
        <v>6.0</v>
      </c>
      <c r="F270" s="6">
        <v>5.0</v>
      </c>
      <c r="G270" s="8">
        <f t="shared" si="1"/>
        <v>0.7619047619</v>
      </c>
      <c r="H270" s="84">
        <f t="shared" si="2"/>
        <v>0.747959667</v>
      </c>
      <c r="I270" s="8">
        <f t="shared" si="3"/>
        <v>0.511627907</v>
      </c>
      <c r="J270" s="83">
        <f t="shared" si="4"/>
        <v>0.7441860465</v>
      </c>
      <c r="K270" s="2">
        <f t="shared" si="5"/>
        <v>-0.05787711243</v>
      </c>
      <c r="L270" s="2">
        <f t="shared" si="6"/>
        <v>-0.2700442962</v>
      </c>
      <c r="M270" s="2">
        <f t="shared" si="7"/>
        <v>0.2769829488</v>
      </c>
      <c r="N270" s="2">
        <f t="shared" si="8"/>
        <v>1.514374101</v>
      </c>
      <c r="O270" s="2">
        <f t="shared" si="9"/>
        <v>0.1386967744</v>
      </c>
      <c r="P270" s="2">
        <f t="shared" si="10"/>
        <v>-0.5112018781</v>
      </c>
      <c r="Q270" s="2">
        <f t="shared" si="11"/>
        <v>-0.4271385649</v>
      </c>
      <c r="R270" s="2">
        <f t="shared" si="12"/>
        <v>0.0841676939</v>
      </c>
      <c r="S270" s="1">
        <f t="shared" si="13"/>
        <v>16</v>
      </c>
      <c r="T270" s="1">
        <f t="shared" si="14"/>
        <v>16</v>
      </c>
      <c r="U270" s="11"/>
      <c r="V270" s="11"/>
      <c r="W270" s="32"/>
    </row>
    <row r="271">
      <c r="A271" s="1" t="s">
        <v>18</v>
      </c>
      <c r="B271" s="2" t="s">
        <v>356</v>
      </c>
      <c r="C271" s="12">
        <v>46.0</v>
      </c>
      <c r="D271" s="13">
        <v>36.0</v>
      </c>
      <c r="E271" s="5">
        <v>13.0</v>
      </c>
      <c r="F271" s="6">
        <v>12.0</v>
      </c>
      <c r="G271" s="8">
        <f t="shared" si="1"/>
        <v>0.7931034483</v>
      </c>
      <c r="H271" s="84">
        <f t="shared" si="2"/>
        <v>0.8001468282</v>
      </c>
      <c r="I271" s="8">
        <f t="shared" si="3"/>
        <v>0.5514018692</v>
      </c>
      <c r="J271" s="83">
        <f t="shared" si="4"/>
        <v>0.7663551402</v>
      </c>
      <c r="K271" s="2">
        <f t="shared" si="5"/>
        <v>-0.05787711243</v>
      </c>
      <c r="L271" s="2">
        <f t="shared" si="6"/>
        <v>-0.2780888401</v>
      </c>
      <c r="M271" s="2">
        <f t="shared" si="7"/>
        <v>0.2937312398</v>
      </c>
      <c r="N271" s="2">
        <f t="shared" si="8"/>
        <v>1.680721418</v>
      </c>
      <c r="O271" s="2">
        <f t="shared" si="9"/>
        <v>0.151464905</v>
      </c>
      <c r="P271" s="2">
        <f t="shared" si="10"/>
        <v>-0.5842565008</v>
      </c>
      <c r="Q271" s="2">
        <f t="shared" si="11"/>
        <v>-0.5109111181</v>
      </c>
      <c r="R271" s="2">
        <f t="shared" si="12"/>
        <v>0.1053628366</v>
      </c>
      <c r="S271" s="1">
        <f t="shared" si="13"/>
        <v>46</v>
      </c>
      <c r="T271" s="1">
        <f t="shared" si="14"/>
        <v>46</v>
      </c>
      <c r="U271" s="11"/>
      <c r="V271" s="11"/>
      <c r="W271" s="32"/>
    </row>
    <row r="272">
      <c r="A272" s="1" t="s">
        <v>18</v>
      </c>
      <c r="B272" s="2" t="s">
        <v>357</v>
      </c>
      <c r="C272" s="12">
        <v>27.0</v>
      </c>
      <c r="D272" s="13">
        <v>18.0</v>
      </c>
      <c r="E272" s="5">
        <v>8.0</v>
      </c>
      <c r="F272" s="6">
        <v>6.0</v>
      </c>
      <c r="G272" s="8">
        <f t="shared" si="1"/>
        <v>0.8181818182</v>
      </c>
      <c r="H272" s="84">
        <f t="shared" si="2"/>
        <v>0.8252686302</v>
      </c>
      <c r="I272" s="8">
        <f t="shared" si="3"/>
        <v>0.593220339</v>
      </c>
      <c r="J272" s="83">
        <f t="shared" si="4"/>
        <v>0.7627118644</v>
      </c>
      <c r="K272" s="2">
        <f t="shared" si="5"/>
        <v>-0.05787711243</v>
      </c>
      <c r="L272" s="2">
        <f t="shared" si="6"/>
        <v>-0.2767667972</v>
      </c>
      <c r="M272" s="2">
        <f t="shared" si="7"/>
        <v>0.2909450638</v>
      </c>
      <c r="N272" s="2">
        <f t="shared" si="8"/>
        <v>1.799591614</v>
      </c>
      <c r="O272" s="2">
        <f t="shared" si="9"/>
        <v>0.1493149521</v>
      </c>
      <c r="P272" s="2">
        <f t="shared" si="10"/>
        <v>-0.6226044307</v>
      </c>
      <c r="Q272" s="2">
        <f t="shared" si="11"/>
        <v>-0.5885337576</v>
      </c>
      <c r="R272" s="2">
        <f t="shared" si="12"/>
        <v>0.1311990984</v>
      </c>
      <c r="S272" s="1">
        <f t="shared" si="13"/>
        <v>27</v>
      </c>
      <c r="T272" s="1">
        <f t="shared" si="14"/>
        <v>27</v>
      </c>
      <c r="U272" s="11"/>
      <c r="V272" s="11"/>
      <c r="W272" s="32"/>
    </row>
    <row r="273">
      <c r="A273" s="1" t="s">
        <v>18</v>
      </c>
      <c r="B273" s="2" t="s">
        <v>358</v>
      </c>
      <c r="C273" s="12">
        <v>8.0</v>
      </c>
      <c r="D273" s="13">
        <v>6.0</v>
      </c>
      <c r="E273" s="5">
        <v>4.0</v>
      </c>
      <c r="F273" s="6">
        <v>3.0</v>
      </c>
      <c r="G273" s="8">
        <f t="shared" si="1"/>
        <v>0.7272727273</v>
      </c>
      <c r="H273" s="84">
        <f t="shared" si="2"/>
        <v>0.7191410924</v>
      </c>
      <c r="I273" s="8">
        <f t="shared" si="3"/>
        <v>0.5714285714</v>
      </c>
      <c r="J273" s="83">
        <f t="shared" si="4"/>
        <v>0.6666666667</v>
      </c>
      <c r="K273" s="2">
        <f t="shared" si="5"/>
        <v>-0.05787711243</v>
      </c>
      <c r="L273" s="2">
        <f t="shared" si="6"/>
        <v>-0.241914682</v>
      </c>
      <c r="M273" s="2">
        <f t="shared" si="7"/>
        <v>0.2222836252</v>
      </c>
      <c r="N273" s="2">
        <f t="shared" si="8"/>
        <v>1.515193568</v>
      </c>
      <c r="O273" s="2">
        <f t="shared" si="9"/>
        <v>0.09971213508</v>
      </c>
      <c r="P273" s="2">
        <f t="shared" si="10"/>
        <v>-0.4581994918</v>
      </c>
      <c r="Q273" s="2">
        <f t="shared" si="11"/>
        <v>-0.4773220032</v>
      </c>
      <c r="R273" s="2">
        <f t="shared" si="12"/>
        <v>0.1172650536</v>
      </c>
      <c r="S273" s="1">
        <f t="shared" si="13"/>
        <v>8</v>
      </c>
      <c r="T273" s="1">
        <f t="shared" si="14"/>
        <v>8</v>
      </c>
      <c r="U273" s="11"/>
      <c r="V273" s="11"/>
      <c r="W273" s="32"/>
    </row>
    <row r="274">
      <c r="A274" s="1" t="s">
        <v>18</v>
      </c>
      <c r="B274" s="2" t="s">
        <v>359</v>
      </c>
      <c r="C274" s="12">
        <v>12.0</v>
      </c>
      <c r="D274" s="13">
        <v>7.0</v>
      </c>
      <c r="E274" s="5">
        <v>2.0</v>
      </c>
      <c r="F274" s="6">
        <v>3.0</v>
      </c>
      <c r="G274" s="8">
        <f t="shared" si="1"/>
        <v>0.8</v>
      </c>
      <c r="H274" s="84">
        <f t="shared" si="2"/>
        <v>0.8465259736</v>
      </c>
      <c r="I274" s="8">
        <f t="shared" si="3"/>
        <v>0.5833333333</v>
      </c>
      <c r="J274" s="83">
        <f t="shared" si="4"/>
        <v>0.7916666667</v>
      </c>
      <c r="K274" s="2">
        <f t="shared" si="5"/>
        <v>-0.05787711243</v>
      </c>
      <c r="L274" s="2">
        <f t="shared" si="6"/>
        <v>-0.2872736849</v>
      </c>
      <c r="M274" s="2">
        <f t="shared" si="7"/>
        <v>0.3134546433</v>
      </c>
      <c r="N274" s="2">
        <f t="shared" si="8"/>
        <v>1.83677762</v>
      </c>
      <c r="O274" s="2">
        <f t="shared" si="9"/>
        <v>0.1669740075</v>
      </c>
      <c r="P274" s="2">
        <f t="shared" si="10"/>
        <v>-0.6595939787</v>
      </c>
      <c r="Q274" s="2">
        <f t="shared" si="11"/>
        <v>-0.5906833893</v>
      </c>
      <c r="R274" s="2">
        <f t="shared" si="12"/>
        <v>0.1247478687</v>
      </c>
      <c r="S274" s="1">
        <f t="shared" si="13"/>
        <v>12</v>
      </c>
      <c r="T274" s="1">
        <f t="shared" si="14"/>
        <v>12</v>
      </c>
      <c r="U274" s="11"/>
      <c r="V274" s="11"/>
      <c r="W274" s="32"/>
    </row>
    <row r="275">
      <c r="A275" s="1" t="s">
        <v>18</v>
      </c>
      <c r="B275" s="2" t="s">
        <v>360</v>
      </c>
      <c r="C275" s="12">
        <v>31.0</v>
      </c>
      <c r="D275" s="13">
        <v>12.0</v>
      </c>
      <c r="E275" s="5">
        <v>6.0</v>
      </c>
      <c r="F275" s="6">
        <v>7.0</v>
      </c>
      <c r="G275" s="8">
        <f t="shared" si="1"/>
        <v>0.8157894737</v>
      </c>
      <c r="H275" s="84">
        <f t="shared" si="2"/>
        <v>0.8720336546</v>
      </c>
      <c r="I275" s="8">
        <f t="shared" si="3"/>
        <v>0.6607142857</v>
      </c>
      <c r="J275" s="83">
        <f t="shared" si="4"/>
        <v>0.7678571429</v>
      </c>
      <c r="K275" s="2">
        <f t="shared" si="5"/>
        <v>-0.05787711243</v>
      </c>
      <c r="L275" s="2">
        <f t="shared" si="6"/>
        <v>-0.2786338748</v>
      </c>
      <c r="M275" s="2">
        <f t="shared" si="7"/>
        <v>0.2948837537</v>
      </c>
      <c r="N275" s="2">
        <f t="shared" si="8"/>
        <v>2.017862416</v>
      </c>
      <c r="O275" s="2">
        <f t="shared" si="9"/>
        <v>0.1523572336</v>
      </c>
      <c r="P275" s="2">
        <f t="shared" si="10"/>
        <v>-0.7028290829</v>
      </c>
      <c r="Q275" s="2">
        <f t="shared" si="11"/>
        <v>-0.7349988061</v>
      </c>
      <c r="R275" s="2">
        <f t="shared" si="12"/>
        <v>0.1812691272</v>
      </c>
      <c r="S275" s="1">
        <f t="shared" si="13"/>
        <v>31</v>
      </c>
      <c r="T275" s="1">
        <f t="shared" si="14"/>
        <v>33</v>
      </c>
      <c r="U275" s="11"/>
      <c r="V275" s="11"/>
      <c r="W275" s="32"/>
    </row>
    <row r="276">
      <c r="A276" s="1" t="s">
        <v>18</v>
      </c>
      <c r="B276" s="2" t="s">
        <v>361</v>
      </c>
      <c r="C276" s="12">
        <v>43.0</v>
      </c>
      <c r="D276" s="13">
        <v>25.0</v>
      </c>
      <c r="E276" s="5">
        <v>5.0</v>
      </c>
      <c r="F276" s="6">
        <v>0.0</v>
      </c>
      <c r="G276" s="8">
        <f t="shared" si="1"/>
        <v>1</v>
      </c>
      <c r="H276" s="84">
        <f t="shared" si="2"/>
        <v>1.012447273</v>
      </c>
      <c r="I276" s="8">
        <f t="shared" si="3"/>
        <v>0.6575342466</v>
      </c>
      <c r="J276" s="83">
        <f t="shared" si="4"/>
        <v>0.9315068493</v>
      </c>
      <c r="K276" s="2">
        <f t="shared" si="5"/>
        <v>-0.05787711243</v>
      </c>
      <c r="L276" s="2">
        <f t="shared" si="6"/>
        <v>-0.3380177748</v>
      </c>
      <c r="M276" s="2">
        <f t="shared" si="7"/>
        <v>0.4339723843</v>
      </c>
      <c r="N276" s="2">
        <f t="shared" si="8"/>
        <v>2.436137829</v>
      </c>
      <c r="O276" s="2">
        <f t="shared" si="9"/>
        <v>0.2720069186</v>
      </c>
      <c r="P276" s="2">
        <f t="shared" si="10"/>
        <v>-1.029356123</v>
      </c>
      <c r="Q276" s="2">
        <f t="shared" si="11"/>
        <v>-0.8830831905</v>
      </c>
      <c r="R276" s="2">
        <f t="shared" si="12"/>
        <v>0.178664342</v>
      </c>
      <c r="S276" s="1">
        <f t="shared" si="13"/>
        <v>43</v>
      </c>
      <c r="T276" s="1">
        <f t="shared" si="14"/>
        <v>43</v>
      </c>
      <c r="U276" s="11"/>
      <c r="V276" s="11"/>
      <c r="W276" s="32"/>
    </row>
    <row r="277">
      <c r="A277" s="1" t="s">
        <v>18</v>
      </c>
      <c r="B277" s="2" t="s">
        <v>362</v>
      </c>
      <c r="C277" s="12">
        <v>25.0</v>
      </c>
      <c r="D277" s="13">
        <v>28.0</v>
      </c>
      <c r="E277" s="5">
        <v>16.0</v>
      </c>
      <c r="F277" s="6">
        <v>4.0</v>
      </c>
      <c r="G277" s="8">
        <f t="shared" si="1"/>
        <v>0.8620689655</v>
      </c>
      <c r="H277" s="84">
        <f t="shared" si="2"/>
        <v>0.7679870528</v>
      </c>
      <c r="I277" s="8">
        <f t="shared" si="3"/>
        <v>0.5616438356</v>
      </c>
      <c r="J277" s="83">
        <f t="shared" si="4"/>
        <v>0.7260273973</v>
      </c>
      <c r="K277" s="2">
        <f t="shared" si="5"/>
        <v>-0.05787711243</v>
      </c>
      <c r="L277" s="2">
        <f t="shared" si="6"/>
        <v>-0.2634550304</v>
      </c>
      <c r="M277" s="2">
        <f t="shared" si="7"/>
        <v>0.2636307153</v>
      </c>
      <c r="N277" s="2">
        <f t="shared" si="8"/>
        <v>1.621852789</v>
      </c>
      <c r="O277" s="2">
        <f t="shared" si="9"/>
        <v>0.128789608</v>
      </c>
      <c r="P277" s="2">
        <f t="shared" si="10"/>
        <v>-0.5341241141</v>
      </c>
      <c r="Q277" s="2">
        <f t="shared" si="11"/>
        <v>-0.5021735262</v>
      </c>
      <c r="R277" s="2">
        <f t="shared" si="12"/>
        <v>0.1113437239</v>
      </c>
      <c r="S277" s="1">
        <f t="shared" si="13"/>
        <v>25</v>
      </c>
      <c r="T277" s="1">
        <f t="shared" si="14"/>
        <v>23</v>
      </c>
      <c r="U277" s="11"/>
      <c r="V277" s="11"/>
      <c r="W277" s="32"/>
    </row>
    <row r="278">
      <c r="A278" s="1" t="s">
        <v>69</v>
      </c>
      <c r="B278" s="15" t="s">
        <v>452</v>
      </c>
      <c r="C278" s="12">
        <v>12.0</v>
      </c>
      <c r="D278" s="13">
        <v>32.0</v>
      </c>
      <c r="E278" s="5">
        <v>5.0</v>
      </c>
      <c r="F278" s="6">
        <v>17.0</v>
      </c>
      <c r="G278" s="8">
        <f t="shared" si="1"/>
        <v>0.4137931034</v>
      </c>
      <c r="H278" s="84">
        <f t="shared" si="2"/>
        <v>0.4124084643</v>
      </c>
      <c r="I278" s="8">
        <f t="shared" si="3"/>
        <v>0.2575757576</v>
      </c>
      <c r="J278" s="83">
        <f t="shared" si="4"/>
        <v>0.6666666667</v>
      </c>
      <c r="K278" s="2">
        <f t="shared" si="5"/>
        <v>-0.05787711243</v>
      </c>
      <c r="L278" s="2">
        <f t="shared" si="6"/>
        <v>-0.241914682</v>
      </c>
      <c r="M278" s="2">
        <f t="shared" si="7"/>
        <v>0.2222836252</v>
      </c>
      <c r="N278" s="2">
        <f t="shared" si="8"/>
        <v>0.6829849795</v>
      </c>
      <c r="O278" s="2">
        <f t="shared" si="9"/>
        <v>0.09971213508</v>
      </c>
      <c r="P278" s="2">
        <f t="shared" si="10"/>
        <v>-0.2065368921</v>
      </c>
      <c r="Q278" s="2">
        <f t="shared" si="11"/>
        <v>-0.0969834264</v>
      </c>
      <c r="R278" s="2">
        <f t="shared" si="12"/>
        <v>0.01073983749</v>
      </c>
      <c r="S278" s="1">
        <f t="shared" si="13"/>
        <v>12</v>
      </c>
      <c r="T278" s="1">
        <f t="shared" si="14"/>
        <v>12</v>
      </c>
      <c r="U278" s="11"/>
      <c r="V278" s="11"/>
      <c r="W278" s="32"/>
    </row>
    <row r="279">
      <c r="A279" s="1" t="s">
        <v>69</v>
      </c>
      <c r="B279" s="15" t="s">
        <v>453</v>
      </c>
      <c r="C279" s="12">
        <v>2.0</v>
      </c>
      <c r="D279" s="13">
        <v>8.0</v>
      </c>
      <c r="E279" s="5">
        <v>0.0</v>
      </c>
      <c r="F279" s="6">
        <v>0.0</v>
      </c>
      <c r="G279" s="8">
        <f t="shared" si="1"/>
        <v>1</v>
      </c>
      <c r="H279" s="84">
        <f t="shared" si="2"/>
        <v>0.7678818216</v>
      </c>
      <c r="I279" s="8">
        <f t="shared" si="3"/>
        <v>0.2</v>
      </c>
      <c r="J279" s="83">
        <f t="shared" si="4"/>
        <v>1</v>
      </c>
      <c r="K279" s="2">
        <f t="shared" si="5"/>
        <v>-0.05787711243</v>
      </c>
      <c r="L279" s="2">
        <f t="shared" si="6"/>
        <v>-0.362872023</v>
      </c>
      <c r="M279" s="2">
        <f t="shared" si="7"/>
        <v>0.5001381566</v>
      </c>
      <c r="N279" s="2">
        <f t="shared" si="8"/>
        <v>0.7954766232</v>
      </c>
      <c r="O279" s="2">
        <f t="shared" si="9"/>
        <v>0.3365284559</v>
      </c>
      <c r="P279" s="2">
        <f t="shared" si="10"/>
        <v>-0.3608320998</v>
      </c>
      <c r="Q279" s="2">
        <f t="shared" si="11"/>
        <v>-0.08770791808</v>
      </c>
      <c r="R279" s="2">
        <f t="shared" si="12"/>
        <v>0.005027739173</v>
      </c>
      <c r="S279" s="1">
        <f t="shared" si="13"/>
        <v>2</v>
      </c>
      <c r="T279" s="1">
        <f t="shared" si="14"/>
        <v>2</v>
      </c>
      <c r="U279" s="11"/>
      <c r="V279" s="11"/>
      <c r="W279" s="32"/>
    </row>
    <row r="280">
      <c r="A280" s="1" t="s">
        <v>69</v>
      </c>
      <c r="B280" s="15" t="s">
        <v>454</v>
      </c>
      <c r="C280" s="12">
        <v>19.0</v>
      </c>
      <c r="D280" s="13">
        <v>27.0</v>
      </c>
      <c r="E280" s="5">
        <v>0.0</v>
      </c>
      <c r="F280" s="6">
        <v>2.0</v>
      </c>
      <c r="G280" s="8">
        <f t="shared" si="1"/>
        <v>0.9047619048</v>
      </c>
      <c r="H280" s="84">
        <f t="shared" si="2"/>
        <v>0.9125290747</v>
      </c>
      <c r="I280" s="8">
        <f t="shared" si="3"/>
        <v>0.3958333333</v>
      </c>
      <c r="J280" s="83">
        <f t="shared" si="4"/>
        <v>0.9583333333</v>
      </c>
      <c r="K280" s="2">
        <f t="shared" si="5"/>
        <v>-0.05787711243</v>
      </c>
      <c r="L280" s="2">
        <f t="shared" si="6"/>
        <v>-0.3477523554</v>
      </c>
      <c r="M280" s="2">
        <f t="shared" si="7"/>
        <v>0.4593282723</v>
      </c>
      <c r="N280" s="2">
        <f t="shared" si="8"/>
        <v>1.508781616</v>
      </c>
      <c r="O280" s="2">
        <f t="shared" si="9"/>
        <v>0.2961908075</v>
      </c>
      <c r="P280" s="2">
        <f t="shared" si="10"/>
        <v>-0.6558744638</v>
      </c>
      <c r="Q280" s="2">
        <f t="shared" si="11"/>
        <v>-0.3292457157</v>
      </c>
      <c r="R280" s="2">
        <f t="shared" si="12"/>
        <v>0.0389780262</v>
      </c>
      <c r="S280" s="1">
        <f t="shared" si="13"/>
        <v>19</v>
      </c>
      <c r="T280" s="1">
        <f t="shared" si="14"/>
        <v>19</v>
      </c>
      <c r="U280" s="11"/>
      <c r="V280" s="11"/>
      <c r="W280" s="32"/>
    </row>
    <row r="281">
      <c r="A281" s="1" t="s">
        <v>69</v>
      </c>
      <c r="B281" s="15" t="s">
        <v>375</v>
      </c>
      <c r="C281" s="12">
        <v>13.0</v>
      </c>
      <c r="D281" s="13">
        <v>15.0</v>
      </c>
      <c r="E281" s="5">
        <v>7.0</v>
      </c>
      <c r="F281" s="6">
        <v>14.0</v>
      </c>
      <c r="G281" s="8">
        <f t="shared" si="1"/>
        <v>0.4814814815</v>
      </c>
      <c r="H281" s="84">
        <f t="shared" si="2"/>
        <v>0.4820790106</v>
      </c>
      <c r="I281" s="8">
        <f t="shared" si="3"/>
        <v>0.4081632653</v>
      </c>
      <c r="J281" s="83">
        <f t="shared" si="4"/>
        <v>0.5714285714</v>
      </c>
      <c r="K281" s="2">
        <f t="shared" si="5"/>
        <v>-0.05787711243</v>
      </c>
      <c r="L281" s="2">
        <f t="shared" si="6"/>
        <v>-0.2073554417</v>
      </c>
      <c r="M281" s="2">
        <f t="shared" si="7"/>
        <v>0.1633104185</v>
      </c>
      <c r="N281" s="2">
        <f t="shared" si="8"/>
        <v>0.9276695314</v>
      </c>
      <c r="O281" s="2">
        <f t="shared" si="9"/>
        <v>0.06279248157</v>
      </c>
      <c r="P281" s="2">
        <f t="shared" si="10"/>
        <v>-0.2404545438</v>
      </c>
      <c r="Q281" s="2">
        <f t="shared" si="11"/>
        <v>-0.2087414008</v>
      </c>
      <c r="R281" s="2">
        <f t="shared" si="12"/>
        <v>0.04273507784</v>
      </c>
      <c r="S281" s="1">
        <f t="shared" si="13"/>
        <v>13</v>
      </c>
      <c r="T281" s="1">
        <f t="shared" si="14"/>
        <v>13</v>
      </c>
      <c r="U281" s="11"/>
      <c r="V281" s="11"/>
      <c r="W281" s="32"/>
    </row>
    <row r="282">
      <c r="A282" s="1" t="s">
        <v>69</v>
      </c>
      <c r="B282" s="15" t="s">
        <v>455</v>
      </c>
      <c r="C282" s="12">
        <v>2.0</v>
      </c>
      <c r="D282" s="13">
        <v>1.0</v>
      </c>
      <c r="E282" s="5">
        <v>0.0</v>
      </c>
      <c r="F282" s="6">
        <v>0.0</v>
      </c>
      <c r="G282" s="8">
        <f t="shared" si="1"/>
        <v>1</v>
      </c>
      <c r="H282" s="84">
        <f t="shared" si="2"/>
        <v>1.076412694</v>
      </c>
      <c r="I282" s="8">
        <f t="shared" si="3"/>
        <v>0.6666666667</v>
      </c>
      <c r="J282" s="83">
        <f t="shared" si="4"/>
        <v>1</v>
      </c>
      <c r="K282" s="2">
        <f t="shared" si="5"/>
        <v>-0.05787711243</v>
      </c>
      <c r="L282" s="2">
        <f t="shared" si="6"/>
        <v>-0.362872023</v>
      </c>
      <c r="M282" s="2">
        <f t="shared" si="7"/>
        <v>0.5001381566</v>
      </c>
      <c r="N282" s="2">
        <f t="shared" si="8"/>
        <v>2.651588744</v>
      </c>
      <c r="O282" s="2">
        <f t="shared" si="9"/>
        <v>0.3365284559</v>
      </c>
      <c r="P282" s="2">
        <f t="shared" si="10"/>
        <v>-1.202773666</v>
      </c>
      <c r="Q282" s="2">
        <f t="shared" si="11"/>
        <v>-0.9745324231</v>
      </c>
      <c r="R282" s="2">
        <f t="shared" si="12"/>
        <v>0.186212562</v>
      </c>
      <c r="S282" s="1">
        <f t="shared" si="13"/>
        <v>2</v>
      </c>
      <c r="T282" s="1">
        <f t="shared" si="14"/>
        <v>2</v>
      </c>
      <c r="U282" s="11"/>
      <c r="V282" s="11"/>
      <c r="W282" s="32"/>
    </row>
    <row r="283">
      <c r="A283" s="1" t="s">
        <v>69</v>
      </c>
      <c r="B283" s="15" t="s">
        <v>456</v>
      </c>
      <c r="C283" s="12">
        <v>0.0</v>
      </c>
      <c r="D283" s="13">
        <v>2.0</v>
      </c>
      <c r="E283" s="5">
        <v>1.0</v>
      </c>
      <c r="F283" s="6">
        <v>0.0</v>
      </c>
      <c r="G283" s="8" t="str">
        <f t="shared" si="1"/>
        <v>#DIV/0!</v>
      </c>
      <c r="H283" s="84">
        <f t="shared" si="2"/>
        <v>0.4996383433</v>
      </c>
      <c r="I283" s="8">
        <f t="shared" si="3"/>
        <v>0.3333333333</v>
      </c>
      <c r="J283" s="83">
        <f t="shared" si="4"/>
        <v>0.6666666667</v>
      </c>
      <c r="K283" s="2">
        <f t="shared" si="5"/>
        <v>-0.05787711243</v>
      </c>
      <c r="L283" s="2">
        <f t="shared" si="6"/>
        <v>-0.241914682</v>
      </c>
      <c r="M283" s="2">
        <f t="shared" si="7"/>
        <v>0.2222836252</v>
      </c>
      <c r="N283" s="2">
        <f t="shared" si="8"/>
        <v>0.8838629147</v>
      </c>
      <c r="O283" s="2">
        <f t="shared" si="9"/>
        <v>0.09971213508</v>
      </c>
      <c r="P283" s="2">
        <f t="shared" si="10"/>
        <v>-0.2672830369</v>
      </c>
      <c r="Q283" s="2">
        <f t="shared" si="11"/>
        <v>-0.1624220705</v>
      </c>
      <c r="R283" s="2">
        <f t="shared" si="12"/>
        <v>0.02327657024</v>
      </c>
      <c r="S283" s="1">
        <f t="shared" si="13"/>
        <v>0</v>
      </c>
      <c r="T283" s="1">
        <f t="shared" si="14"/>
        <v>0</v>
      </c>
      <c r="U283" s="11"/>
      <c r="V283" s="11"/>
      <c r="W283" s="32"/>
    </row>
    <row r="284">
      <c r="A284" s="1" t="s">
        <v>69</v>
      </c>
      <c r="B284" s="15" t="s">
        <v>376</v>
      </c>
      <c r="C284" s="12">
        <v>14.0</v>
      </c>
      <c r="D284" s="13">
        <v>10.0</v>
      </c>
      <c r="E284" s="5">
        <v>12.0</v>
      </c>
      <c r="F284" s="6">
        <v>5.0</v>
      </c>
      <c r="G284" s="8">
        <f t="shared" si="1"/>
        <v>0.7368421053</v>
      </c>
      <c r="H284" s="84">
        <f t="shared" si="2"/>
        <v>0.697097374</v>
      </c>
      <c r="I284" s="8">
        <f t="shared" si="3"/>
        <v>0.6341463415</v>
      </c>
      <c r="J284" s="83">
        <f t="shared" si="4"/>
        <v>0.5853658537</v>
      </c>
      <c r="K284" s="2">
        <f t="shared" si="5"/>
        <v>-0.05787711243</v>
      </c>
      <c r="L284" s="2">
        <f t="shared" si="6"/>
        <v>-0.2124128915</v>
      </c>
      <c r="M284" s="2">
        <f t="shared" si="7"/>
        <v>0.1713739311</v>
      </c>
      <c r="N284" s="2">
        <f t="shared" si="8"/>
        <v>1.476434899</v>
      </c>
      <c r="O284" s="2">
        <f t="shared" si="9"/>
        <v>0.0675000272</v>
      </c>
      <c r="P284" s="2">
        <f t="shared" si="10"/>
        <v>-0.3920301161</v>
      </c>
      <c r="Q284" s="2">
        <f t="shared" si="11"/>
        <v>-0.5161609897</v>
      </c>
      <c r="R284" s="2">
        <f t="shared" si="12"/>
        <v>0.160269627</v>
      </c>
      <c r="S284" s="1">
        <f t="shared" si="13"/>
        <v>14</v>
      </c>
      <c r="T284" s="1">
        <f t="shared" si="14"/>
        <v>14</v>
      </c>
      <c r="U284" s="11"/>
      <c r="V284" s="11"/>
      <c r="W284" s="32"/>
    </row>
    <row r="285">
      <c r="A285" s="1" t="s">
        <v>69</v>
      </c>
      <c r="B285" s="15" t="s">
        <v>457</v>
      </c>
      <c r="C285" s="12">
        <v>17.0</v>
      </c>
      <c r="D285" s="13">
        <v>31.0</v>
      </c>
      <c r="E285" s="5">
        <v>0.0</v>
      </c>
      <c r="F285" s="6">
        <v>5.0</v>
      </c>
      <c r="G285" s="8">
        <f t="shared" si="1"/>
        <v>0.7727272727</v>
      </c>
      <c r="H285" s="84">
        <f t="shared" si="2"/>
        <v>0.7708776709</v>
      </c>
      <c r="I285" s="8">
        <f t="shared" si="3"/>
        <v>0.320754717</v>
      </c>
      <c r="J285" s="83">
        <f t="shared" si="4"/>
        <v>0.9056603774</v>
      </c>
      <c r="K285" s="2">
        <f t="shared" si="5"/>
        <v>-0.05787711243</v>
      </c>
      <c r="L285" s="2">
        <f t="shared" si="6"/>
        <v>-0.3286388133</v>
      </c>
      <c r="M285" s="2">
        <f t="shared" si="7"/>
        <v>0.4102236785</v>
      </c>
      <c r="N285" s="2">
        <f t="shared" si="8"/>
        <v>1.155409264</v>
      </c>
      <c r="O285" s="2">
        <f t="shared" si="9"/>
        <v>0.2499872713</v>
      </c>
      <c r="P285" s="2">
        <f t="shared" si="10"/>
        <v>-0.4746559806</v>
      </c>
      <c r="Q285" s="2">
        <f t="shared" si="11"/>
        <v>-0.2043103098</v>
      </c>
      <c r="R285" s="2">
        <f t="shared" si="12"/>
        <v>0.02073967315</v>
      </c>
      <c r="S285" s="1">
        <f t="shared" si="13"/>
        <v>17</v>
      </c>
      <c r="T285" s="1">
        <f t="shared" si="14"/>
        <v>17</v>
      </c>
      <c r="U285" s="11"/>
      <c r="V285" s="11"/>
      <c r="W285" s="32"/>
    </row>
    <row r="286">
      <c r="A286" s="1" t="s">
        <v>69</v>
      </c>
      <c r="B286" s="15" t="s">
        <v>372</v>
      </c>
      <c r="C286" s="12">
        <v>2.0</v>
      </c>
      <c r="D286" s="13">
        <v>8.0</v>
      </c>
      <c r="E286" s="5">
        <v>16.0</v>
      </c>
      <c r="F286" s="6">
        <v>14.0</v>
      </c>
      <c r="G286" s="8">
        <f t="shared" si="1"/>
        <v>0.125</v>
      </c>
      <c r="H286" s="84">
        <f t="shared" si="2"/>
        <v>0.2308991179</v>
      </c>
      <c r="I286" s="8">
        <f t="shared" si="3"/>
        <v>0.45</v>
      </c>
      <c r="J286" s="83">
        <f t="shared" si="4"/>
        <v>0.25</v>
      </c>
      <c r="K286" s="2">
        <f t="shared" si="5"/>
        <v>-0.05787711243</v>
      </c>
      <c r="L286" s="2">
        <f t="shared" si="6"/>
        <v>-0.09071800575</v>
      </c>
      <c r="M286" s="2">
        <f t="shared" si="7"/>
        <v>0.03125863479</v>
      </c>
      <c r="N286" s="2">
        <f t="shared" si="8"/>
        <v>0.4474556006</v>
      </c>
      <c r="O286" s="2">
        <f t="shared" si="9"/>
        <v>0.005258257123</v>
      </c>
      <c r="P286" s="2">
        <f t="shared" si="10"/>
        <v>-0.05074201403</v>
      </c>
      <c r="Q286" s="2">
        <f t="shared" si="11"/>
        <v>-0.1110053338</v>
      </c>
      <c r="R286" s="2">
        <f t="shared" si="12"/>
        <v>0.05726909152</v>
      </c>
      <c r="S286" s="1">
        <f t="shared" si="13"/>
        <v>2</v>
      </c>
      <c r="T286" s="1">
        <f t="shared" si="14"/>
        <v>3</v>
      </c>
      <c r="U286" s="11"/>
      <c r="V286" s="11"/>
      <c r="W286" s="32"/>
    </row>
    <row r="287">
      <c r="A287" s="1" t="s">
        <v>69</v>
      </c>
      <c r="B287" s="15" t="s">
        <v>458</v>
      </c>
      <c r="C287" s="12">
        <v>2.0</v>
      </c>
      <c r="D287" s="13">
        <v>4.0</v>
      </c>
      <c r="E287" s="5">
        <v>0.0</v>
      </c>
      <c r="F287" s="6">
        <v>0.0</v>
      </c>
      <c r="G287" s="8">
        <f t="shared" si="1"/>
        <v>1</v>
      </c>
      <c r="H287" s="84">
        <f t="shared" si="2"/>
        <v>0.9199684805</v>
      </c>
      <c r="I287" s="8">
        <f t="shared" si="3"/>
        <v>0.3333333333</v>
      </c>
      <c r="J287" s="83">
        <f t="shared" si="4"/>
        <v>1</v>
      </c>
      <c r="K287" s="2">
        <f t="shared" si="5"/>
        <v>-0.05787711243</v>
      </c>
      <c r="L287" s="2">
        <f t="shared" si="6"/>
        <v>-0.362872023</v>
      </c>
      <c r="M287" s="2">
        <f t="shared" si="7"/>
        <v>0.5001381566</v>
      </c>
      <c r="N287" s="2">
        <f t="shared" si="8"/>
        <v>1.325794372</v>
      </c>
      <c r="O287" s="2">
        <f t="shared" si="9"/>
        <v>0.3365284559</v>
      </c>
      <c r="P287" s="2">
        <f t="shared" si="10"/>
        <v>-0.601386833</v>
      </c>
      <c r="Q287" s="2">
        <f t="shared" si="11"/>
        <v>-0.2436331058</v>
      </c>
      <c r="R287" s="2">
        <f t="shared" si="12"/>
        <v>0.02327657024</v>
      </c>
      <c r="S287" s="1">
        <f t="shared" si="13"/>
        <v>2</v>
      </c>
      <c r="T287" s="1">
        <f t="shared" si="14"/>
        <v>2</v>
      </c>
      <c r="U287" s="11"/>
      <c r="V287" s="11"/>
      <c r="W287" s="32"/>
    </row>
    <row r="288">
      <c r="A288" s="1" t="s">
        <v>69</v>
      </c>
      <c r="B288" s="15" t="s">
        <v>459</v>
      </c>
      <c r="C288" s="12">
        <v>20.0</v>
      </c>
      <c r="D288" s="13">
        <v>31.0</v>
      </c>
      <c r="E288" s="5">
        <v>11.0</v>
      </c>
      <c r="F288" s="6">
        <v>7.0</v>
      </c>
      <c r="G288" s="8">
        <f t="shared" si="1"/>
        <v>0.7407407407</v>
      </c>
      <c r="H288" s="84">
        <f t="shared" si="2"/>
        <v>0.6908532015</v>
      </c>
      <c r="I288" s="8">
        <f t="shared" si="3"/>
        <v>0.4492753623</v>
      </c>
      <c r="J288" s="83">
        <f t="shared" si="4"/>
        <v>0.7391304348</v>
      </c>
      <c r="K288" s="2">
        <f t="shared" si="5"/>
        <v>-0.05787711243</v>
      </c>
      <c r="L288" s="2">
        <f t="shared" si="6"/>
        <v>-0.2682097561</v>
      </c>
      <c r="M288" s="2">
        <f t="shared" si="7"/>
        <v>0.2732323767</v>
      </c>
      <c r="N288" s="2">
        <f t="shared" si="8"/>
        <v>1.320781917</v>
      </c>
      <c r="O288" s="2">
        <f t="shared" si="9"/>
        <v>0.1358892335</v>
      </c>
      <c r="P288" s="2">
        <f t="shared" si="10"/>
        <v>-0.4428227695</v>
      </c>
      <c r="Q288" s="2">
        <f t="shared" si="11"/>
        <v>-0.327133562</v>
      </c>
      <c r="R288" s="2">
        <f t="shared" si="12"/>
        <v>0.05699287451</v>
      </c>
      <c r="S288" s="1">
        <f t="shared" si="13"/>
        <v>20</v>
      </c>
      <c r="T288" s="1">
        <f t="shared" si="14"/>
        <v>19</v>
      </c>
      <c r="U288" s="11"/>
      <c r="V288" s="11"/>
      <c r="W288" s="32"/>
    </row>
    <row r="289">
      <c r="A289" s="1" t="s">
        <v>69</v>
      </c>
      <c r="B289" s="15" t="s">
        <v>373</v>
      </c>
      <c r="C289" s="12">
        <v>11.0</v>
      </c>
      <c r="D289" s="13">
        <v>6.0</v>
      </c>
      <c r="E289" s="5">
        <v>4.0</v>
      </c>
      <c r="F289" s="6">
        <v>5.0</v>
      </c>
      <c r="G289" s="8">
        <f t="shared" si="1"/>
        <v>0.6875</v>
      </c>
      <c r="H289" s="84">
        <f t="shared" si="2"/>
        <v>0.7115982641</v>
      </c>
      <c r="I289" s="8">
        <f t="shared" si="3"/>
        <v>0.5769230769</v>
      </c>
      <c r="J289" s="83">
        <f t="shared" si="4"/>
        <v>0.6538461538</v>
      </c>
      <c r="K289" s="2">
        <f t="shared" si="5"/>
        <v>-0.05787711243</v>
      </c>
      <c r="L289" s="2">
        <f t="shared" si="6"/>
        <v>-0.2372624766</v>
      </c>
      <c r="M289" s="2">
        <f t="shared" si="7"/>
        <v>0.2138164604</v>
      </c>
      <c r="N289" s="2">
        <f t="shared" si="8"/>
        <v>1.500344223</v>
      </c>
      <c r="O289" s="2">
        <f t="shared" si="9"/>
        <v>0.09406943012</v>
      </c>
      <c r="P289" s="2">
        <f t="shared" si="10"/>
        <v>-0.4449838281</v>
      </c>
      <c r="Q289" s="2">
        <f t="shared" si="11"/>
        <v>-0.4771887612</v>
      </c>
      <c r="R289" s="2">
        <f t="shared" si="12"/>
        <v>0.1206803291</v>
      </c>
      <c r="S289" s="1">
        <f t="shared" si="13"/>
        <v>11</v>
      </c>
      <c r="T289" s="1">
        <f t="shared" si="14"/>
        <v>11</v>
      </c>
      <c r="U289" s="11"/>
      <c r="V289" s="11"/>
      <c r="W289" s="32"/>
    </row>
    <row r="290">
      <c r="A290" s="1" t="s">
        <v>78</v>
      </c>
      <c r="B290" s="15" t="s">
        <v>460</v>
      </c>
      <c r="C290" s="12">
        <v>22.0</v>
      </c>
      <c r="D290" s="13">
        <v>32.0</v>
      </c>
      <c r="E290" s="5">
        <v>10.0</v>
      </c>
      <c r="F290" s="6">
        <v>19.0</v>
      </c>
      <c r="G290" s="8">
        <f t="shared" si="1"/>
        <v>0.5365853659</v>
      </c>
      <c r="H290" s="84">
        <f t="shared" si="2"/>
        <v>0.5376183256</v>
      </c>
      <c r="I290" s="8">
        <f t="shared" si="3"/>
        <v>0.3855421687</v>
      </c>
      <c r="J290" s="83">
        <f t="shared" si="4"/>
        <v>0.6506024096</v>
      </c>
      <c r="K290" s="2">
        <f t="shared" si="5"/>
        <v>-0.05787711243</v>
      </c>
      <c r="L290" s="2">
        <f t="shared" si="6"/>
        <v>-0.2360854126</v>
      </c>
      <c r="M290" s="2">
        <f t="shared" si="7"/>
        <v>0.2117002271</v>
      </c>
      <c r="N290" s="2">
        <f t="shared" si="8"/>
        <v>0.9976655573</v>
      </c>
      <c r="O290" s="2">
        <f t="shared" si="9"/>
        <v>0.09267632314</v>
      </c>
      <c r="P290" s="2">
        <f t="shared" si="10"/>
        <v>-0.2944275132</v>
      </c>
      <c r="Q290" s="2">
        <f t="shared" si="11"/>
        <v>-0.2120499871</v>
      </c>
      <c r="R290" s="2">
        <f t="shared" si="12"/>
        <v>0.0360162432</v>
      </c>
      <c r="S290" s="1">
        <f t="shared" si="13"/>
        <v>22</v>
      </c>
      <c r="T290" s="1">
        <f t="shared" si="14"/>
        <v>22</v>
      </c>
      <c r="U290" s="11"/>
      <c r="V290" s="11"/>
      <c r="W290" s="32"/>
    </row>
    <row r="291">
      <c r="A291" s="1" t="s">
        <v>78</v>
      </c>
      <c r="B291" s="15" t="s">
        <v>461</v>
      </c>
      <c r="C291" s="12">
        <v>6.0</v>
      </c>
      <c r="D291" s="13">
        <v>14.0</v>
      </c>
      <c r="E291" s="5">
        <v>2.0</v>
      </c>
      <c r="F291" s="6">
        <v>6.0</v>
      </c>
      <c r="G291" s="8">
        <f t="shared" si="1"/>
        <v>0.5</v>
      </c>
      <c r="H291" s="84">
        <f t="shared" si="2"/>
        <v>0.4962603863</v>
      </c>
      <c r="I291" s="8">
        <f t="shared" si="3"/>
        <v>0.2857142857</v>
      </c>
      <c r="J291" s="83">
        <f t="shared" si="4"/>
        <v>0.7142857143</v>
      </c>
      <c r="K291" s="2">
        <f t="shared" si="5"/>
        <v>-0.05787711243</v>
      </c>
      <c r="L291" s="2">
        <f t="shared" si="6"/>
        <v>-0.2591943021</v>
      </c>
      <c r="M291" s="2">
        <f t="shared" si="7"/>
        <v>0.2551725289</v>
      </c>
      <c r="N291" s="2">
        <f t="shared" si="8"/>
        <v>0.81171084</v>
      </c>
      <c r="O291" s="2">
        <f t="shared" si="9"/>
        <v>0.1226415656</v>
      </c>
      <c r="P291" s="2">
        <f t="shared" si="10"/>
        <v>-0.2629971573</v>
      </c>
      <c r="Q291" s="2">
        <f t="shared" si="11"/>
        <v>-0.127854108</v>
      </c>
      <c r="R291" s="2">
        <f t="shared" si="12"/>
        <v>0.0146581317</v>
      </c>
      <c r="S291" s="1">
        <f t="shared" si="13"/>
        <v>6</v>
      </c>
      <c r="T291" s="1">
        <f t="shared" si="14"/>
        <v>6</v>
      </c>
      <c r="U291" s="11"/>
      <c r="V291" s="11"/>
      <c r="W291" s="32"/>
    </row>
    <row r="292">
      <c r="A292" s="1" t="s">
        <v>78</v>
      </c>
      <c r="B292" s="15" t="s">
        <v>462</v>
      </c>
      <c r="C292" s="12">
        <v>10.0</v>
      </c>
      <c r="D292" s="13">
        <v>18.0</v>
      </c>
      <c r="E292" s="5">
        <v>9.0</v>
      </c>
      <c r="F292" s="6">
        <v>17.0</v>
      </c>
      <c r="G292" s="8">
        <f t="shared" si="1"/>
        <v>0.3703703704</v>
      </c>
      <c r="H292" s="84">
        <f t="shared" si="2"/>
        <v>0.3769391063</v>
      </c>
      <c r="I292" s="8">
        <f t="shared" si="3"/>
        <v>0.3518518519</v>
      </c>
      <c r="J292" s="83">
        <f t="shared" si="4"/>
        <v>0.5185185185</v>
      </c>
      <c r="K292" s="2">
        <f t="shared" si="5"/>
        <v>-0.05787711243</v>
      </c>
      <c r="L292" s="2">
        <f t="shared" si="6"/>
        <v>-0.1881558638</v>
      </c>
      <c r="M292" s="2">
        <f t="shared" si="7"/>
        <v>0.134467872</v>
      </c>
      <c r="N292" s="2">
        <f t="shared" si="8"/>
        <v>0.7256405411</v>
      </c>
      <c r="O292" s="2">
        <f t="shared" si="9"/>
        <v>0.04691531184</v>
      </c>
      <c r="P292" s="2">
        <f t="shared" si="10"/>
        <v>-0.1706725016</v>
      </c>
      <c r="Q292" s="2">
        <f t="shared" si="11"/>
        <v>-0.1407546544</v>
      </c>
      <c r="R292" s="2">
        <f t="shared" si="12"/>
        <v>0.0273755136</v>
      </c>
      <c r="S292" s="1">
        <f t="shared" si="13"/>
        <v>10</v>
      </c>
      <c r="T292" s="1">
        <f t="shared" si="14"/>
        <v>10</v>
      </c>
      <c r="U292" s="11"/>
      <c r="V292" s="11"/>
      <c r="W292" s="32"/>
    </row>
    <row r="293">
      <c r="A293" s="1" t="s">
        <v>78</v>
      </c>
      <c r="B293" s="15" t="s">
        <v>463</v>
      </c>
      <c r="C293" s="12">
        <v>7.0</v>
      </c>
      <c r="D293" s="13">
        <v>6.0</v>
      </c>
      <c r="E293" s="5">
        <v>9.0</v>
      </c>
      <c r="F293" s="6">
        <v>14.0</v>
      </c>
      <c r="G293" s="8">
        <f t="shared" si="1"/>
        <v>0.3333333333</v>
      </c>
      <c r="H293" s="84">
        <f t="shared" si="2"/>
        <v>0.3247022809</v>
      </c>
      <c r="I293" s="8">
        <f t="shared" si="3"/>
        <v>0.4444444444</v>
      </c>
      <c r="J293" s="83">
        <f t="shared" si="4"/>
        <v>0.3611111111</v>
      </c>
      <c r="K293" s="2">
        <f t="shared" si="5"/>
        <v>-0.05787711243</v>
      </c>
      <c r="L293" s="2">
        <f t="shared" si="6"/>
        <v>-0.1310371194</v>
      </c>
      <c r="M293" s="2">
        <f t="shared" si="7"/>
        <v>0.06521863308</v>
      </c>
      <c r="N293" s="2">
        <f t="shared" si="8"/>
        <v>0.6383454384</v>
      </c>
      <c r="O293" s="2">
        <f t="shared" si="9"/>
        <v>0.0158469011</v>
      </c>
      <c r="P293" s="2">
        <f t="shared" si="10"/>
        <v>-0.104562114</v>
      </c>
      <c r="Q293" s="2">
        <f t="shared" si="11"/>
        <v>-0.1564064383</v>
      </c>
      <c r="R293" s="2">
        <f t="shared" si="12"/>
        <v>0.05517409243</v>
      </c>
      <c r="S293" s="1">
        <f t="shared" si="13"/>
        <v>7</v>
      </c>
      <c r="T293" s="1">
        <f t="shared" si="14"/>
        <v>7</v>
      </c>
      <c r="U293" s="11"/>
      <c r="V293" s="11"/>
      <c r="W293" s="32"/>
    </row>
    <row r="294">
      <c r="A294" s="1" t="s">
        <v>78</v>
      </c>
      <c r="B294" s="15" t="s">
        <v>464</v>
      </c>
      <c r="C294" s="12">
        <v>5.0</v>
      </c>
      <c r="D294" s="13">
        <v>4.0</v>
      </c>
      <c r="E294" s="5">
        <v>4.0</v>
      </c>
      <c r="F294" s="6">
        <v>16.0</v>
      </c>
      <c r="G294" s="8">
        <f t="shared" si="1"/>
        <v>0.2380952381</v>
      </c>
      <c r="H294" s="84">
        <f t="shared" si="2"/>
        <v>0.170131059</v>
      </c>
      <c r="I294" s="8">
        <f t="shared" si="3"/>
        <v>0.3103448276</v>
      </c>
      <c r="J294" s="83">
        <f t="shared" si="4"/>
        <v>0.3103448276</v>
      </c>
      <c r="K294" s="2">
        <f t="shared" si="5"/>
        <v>-0.05787711243</v>
      </c>
      <c r="L294" s="2">
        <f t="shared" si="6"/>
        <v>-0.1126154554</v>
      </c>
      <c r="M294" s="2">
        <f t="shared" si="7"/>
        <v>0.04817026241</v>
      </c>
      <c r="N294" s="2">
        <f t="shared" si="8"/>
        <v>0.3830773275</v>
      </c>
      <c r="O294" s="2">
        <f t="shared" si="9"/>
        <v>0.01005901203</v>
      </c>
      <c r="P294" s="2">
        <f t="shared" si="10"/>
        <v>-0.05392730345</v>
      </c>
      <c r="Q294" s="2">
        <f t="shared" si="11"/>
        <v>-0.06554089167</v>
      </c>
      <c r="R294" s="2">
        <f t="shared" si="12"/>
        <v>0.01878522006</v>
      </c>
      <c r="S294" s="1">
        <f t="shared" si="13"/>
        <v>5</v>
      </c>
      <c r="T294" s="1">
        <f t="shared" si="14"/>
        <v>4</v>
      </c>
      <c r="U294" s="11"/>
      <c r="V294" s="11"/>
      <c r="W294" s="32"/>
    </row>
    <row r="295">
      <c r="A295" s="1" t="s">
        <v>78</v>
      </c>
      <c r="B295" s="15" t="s">
        <v>465</v>
      </c>
      <c r="C295" s="12">
        <v>27.0</v>
      </c>
      <c r="D295" s="13">
        <v>35.0</v>
      </c>
      <c r="E295" s="5">
        <v>7.0</v>
      </c>
      <c r="F295" s="6">
        <v>11.0</v>
      </c>
      <c r="G295" s="8">
        <f t="shared" si="1"/>
        <v>0.7105263158</v>
      </c>
      <c r="H295" s="84">
        <f t="shared" si="2"/>
        <v>0.7087529346</v>
      </c>
      <c r="I295" s="8">
        <f t="shared" si="3"/>
        <v>0.425</v>
      </c>
      <c r="J295" s="83">
        <f t="shared" si="4"/>
        <v>0.775</v>
      </c>
      <c r="K295" s="2">
        <f t="shared" si="5"/>
        <v>-0.05787711243</v>
      </c>
      <c r="L295" s="2">
        <f t="shared" si="6"/>
        <v>-0.2812258178</v>
      </c>
      <c r="M295" s="2">
        <f t="shared" si="7"/>
        <v>0.3003954803</v>
      </c>
      <c r="N295" s="2">
        <f t="shared" si="8"/>
        <v>1.310050564</v>
      </c>
      <c r="O295" s="2">
        <f t="shared" si="9"/>
        <v>0.156648738</v>
      </c>
      <c r="P295" s="2">
        <f t="shared" si="10"/>
        <v>-0.4605401574</v>
      </c>
      <c r="Q295" s="2">
        <f t="shared" si="11"/>
        <v>-0.3069434524</v>
      </c>
      <c r="R295" s="2">
        <f t="shared" si="12"/>
        <v>0.04824469249</v>
      </c>
      <c r="S295" s="1">
        <f t="shared" si="13"/>
        <v>27</v>
      </c>
      <c r="T295" s="1">
        <f t="shared" si="14"/>
        <v>27</v>
      </c>
      <c r="U295" s="11"/>
      <c r="V295" s="11"/>
      <c r="W295" s="32"/>
    </row>
    <row r="296">
      <c r="A296" s="1" t="s">
        <v>78</v>
      </c>
      <c r="B296" s="15" t="s">
        <v>466</v>
      </c>
      <c r="C296" s="12">
        <v>16.0</v>
      </c>
      <c r="D296" s="13">
        <v>32.0</v>
      </c>
      <c r="E296" s="5">
        <v>10.0</v>
      </c>
      <c r="F296" s="6">
        <v>13.0</v>
      </c>
      <c r="G296" s="8">
        <f t="shared" si="1"/>
        <v>0.5517241379</v>
      </c>
      <c r="H296" s="84">
        <f t="shared" si="2"/>
        <v>0.5441645962</v>
      </c>
      <c r="I296" s="8">
        <f t="shared" si="3"/>
        <v>0.3661971831</v>
      </c>
      <c r="J296" s="83">
        <f t="shared" si="4"/>
        <v>0.676056338</v>
      </c>
      <c r="K296" s="2">
        <f t="shared" si="5"/>
        <v>-0.05787711243</v>
      </c>
      <c r="L296" s="2">
        <f t="shared" si="6"/>
        <v>-0.245321931</v>
      </c>
      <c r="M296" s="2">
        <f t="shared" si="7"/>
        <v>0.2285892309</v>
      </c>
      <c r="N296" s="2">
        <f t="shared" si="8"/>
        <v>0.9846804461</v>
      </c>
      <c r="O296" s="2">
        <f t="shared" si="9"/>
        <v>0.1039849432</v>
      </c>
      <c r="P296" s="2">
        <f t="shared" si="10"/>
        <v>-0.3019645402</v>
      </c>
      <c r="Q296" s="2">
        <f t="shared" si="11"/>
        <v>-0.1987887021</v>
      </c>
      <c r="R296" s="2">
        <f t="shared" si="12"/>
        <v>0.03086226174</v>
      </c>
      <c r="S296" s="1">
        <f t="shared" si="13"/>
        <v>16</v>
      </c>
      <c r="T296" s="1">
        <f t="shared" si="14"/>
        <v>16</v>
      </c>
      <c r="U296" s="11"/>
      <c r="V296" s="11"/>
      <c r="W296" s="32"/>
    </row>
    <row r="297">
      <c r="A297" s="1" t="s">
        <v>78</v>
      </c>
      <c r="B297" s="15" t="s">
        <v>467</v>
      </c>
      <c r="C297" s="12">
        <v>16.0</v>
      </c>
      <c r="D297" s="13">
        <v>27.0</v>
      </c>
      <c r="E297" s="5">
        <v>3.0</v>
      </c>
      <c r="F297" s="6">
        <v>15.0</v>
      </c>
      <c r="G297" s="8">
        <f t="shared" si="1"/>
        <v>0.5161290323</v>
      </c>
      <c r="H297" s="84">
        <f t="shared" si="2"/>
        <v>0.5158190367</v>
      </c>
      <c r="I297" s="8">
        <f t="shared" si="3"/>
        <v>0.3114754098</v>
      </c>
      <c r="J297" s="83">
        <f t="shared" si="4"/>
        <v>0.7049180328</v>
      </c>
      <c r="K297" s="2">
        <f t="shared" si="5"/>
        <v>-0.05787711243</v>
      </c>
      <c r="L297" s="2">
        <f t="shared" si="6"/>
        <v>-0.2557950326</v>
      </c>
      <c r="M297" s="2">
        <f t="shared" si="7"/>
        <v>0.2485233678</v>
      </c>
      <c r="N297" s="2">
        <f t="shared" si="8"/>
        <v>0.8732926648</v>
      </c>
      <c r="O297" s="2">
        <f t="shared" si="9"/>
        <v>0.1178793289</v>
      </c>
      <c r="P297" s="2">
        <f t="shared" si="10"/>
        <v>-0.2792390662</v>
      </c>
      <c r="Q297" s="2">
        <f t="shared" si="11"/>
        <v>-0.1499563854</v>
      </c>
      <c r="R297" s="2">
        <f t="shared" si="12"/>
        <v>0.01899127184</v>
      </c>
      <c r="S297" s="1">
        <f t="shared" si="13"/>
        <v>16</v>
      </c>
      <c r="T297" s="1">
        <f t="shared" si="14"/>
        <v>16</v>
      </c>
      <c r="U297" s="11"/>
      <c r="V297" s="11"/>
      <c r="W297" s="32"/>
    </row>
    <row r="298">
      <c r="A298" s="1" t="s">
        <v>78</v>
      </c>
      <c r="B298" s="15" t="s">
        <v>468</v>
      </c>
      <c r="C298" s="12">
        <v>0.0</v>
      </c>
      <c r="D298" s="13">
        <v>0.0</v>
      </c>
      <c r="E298" s="5">
        <v>0.0</v>
      </c>
      <c r="F298" s="6">
        <v>0.0</v>
      </c>
      <c r="G298" s="8" t="str">
        <f t="shared" si="1"/>
        <v>#DIV/0!</v>
      </c>
      <c r="H298" s="84" t="str">
        <f t="shared" si="2"/>
        <v>#DIV/0!</v>
      </c>
      <c r="I298" s="8" t="str">
        <f t="shared" si="3"/>
        <v>#DIV/0!</v>
      </c>
      <c r="J298" s="83" t="str">
        <f t="shared" si="4"/>
        <v>#DIV/0!</v>
      </c>
      <c r="K298" s="2">
        <f t="shared" si="5"/>
        <v>-0.05787711243</v>
      </c>
      <c r="L298" s="2" t="str">
        <f t="shared" si="6"/>
        <v>#DIV/0!</v>
      </c>
      <c r="M298" s="2" t="str">
        <f t="shared" si="7"/>
        <v>#DIV/0!</v>
      </c>
      <c r="N298" s="2" t="str">
        <f t="shared" si="8"/>
        <v>#DIV/0!</v>
      </c>
      <c r="O298" s="2" t="str">
        <f t="shared" si="9"/>
        <v>#DIV/0!</v>
      </c>
      <c r="P298" s="2" t="str">
        <f t="shared" si="10"/>
        <v>#DIV/0!</v>
      </c>
      <c r="Q298" s="2" t="str">
        <f t="shared" si="11"/>
        <v>#DIV/0!</v>
      </c>
      <c r="R298" s="2" t="str">
        <f t="shared" si="12"/>
        <v>#DIV/0!</v>
      </c>
      <c r="S298" s="1">
        <f t="shared" si="13"/>
        <v>0</v>
      </c>
      <c r="T298" s="1" t="str">
        <f t="shared" si="14"/>
        <v>#DIV/0!</v>
      </c>
      <c r="U298" s="11"/>
      <c r="V298" s="11"/>
      <c r="W298" s="32"/>
    </row>
    <row r="299">
      <c r="A299" s="1" t="s">
        <v>78</v>
      </c>
      <c r="B299" s="15" t="s">
        <v>469</v>
      </c>
      <c r="C299" s="12">
        <v>0.0</v>
      </c>
      <c r="D299" s="13">
        <v>0.0</v>
      </c>
      <c r="E299" s="5">
        <v>0.0</v>
      </c>
      <c r="F299" s="6">
        <v>0.0</v>
      </c>
      <c r="G299" s="8" t="str">
        <f t="shared" si="1"/>
        <v>#DIV/0!</v>
      </c>
      <c r="H299" s="84" t="str">
        <f t="shared" si="2"/>
        <v>#DIV/0!</v>
      </c>
      <c r="I299" s="8" t="str">
        <f t="shared" si="3"/>
        <v>#DIV/0!</v>
      </c>
      <c r="J299" s="83" t="str">
        <f t="shared" si="4"/>
        <v>#DIV/0!</v>
      </c>
      <c r="K299" s="2">
        <f t="shared" si="5"/>
        <v>-0.05787711243</v>
      </c>
      <c r="L299" s="2" t="str">
        <f t="shared" si="6"/>
        <v>#DIV/0!</v>
      </c>
      <c r="M299" s="2" t="str">
        <f t="shared" si="7"/>
        <v>#DIV/0!</v>
      </c>
      <c r="N299" s="2" t="str">
        <f t="shared" si="8"/>
        <v>#DIV/0!</v>
      </c>
      <c r="O299" s="2" t="str">
        <f t="shared" si="9"/>
        <v>#DIV/0!</v>
      </c>
      <c r="P299" s="2" t="str">
        <f t="shared" si="10"/>
        <v>#DIV/0!</v>
      </c>
      <c r="Q299" s="2" t="str">
        <f t="shared" si="11"/>
        <v>#DIV/0!</v>
      </c>
      <c r="R299" s="2" t="str">
        <f t="shared" si="12"/>
        <v>#DIV/0!</v>
      </c>
      <c r="S299" s="1">
        <f t="shared" si="13"/>
        <v>0</v>
      </c>
      <c r="T299" s="1" t="str">
        <f t="shared" si="14"/>
        <v>#DIV/0!</v>
      </c>
      <c r="U299" s="11"/>
      <c r="V299" s="11"/>
      <c r="W299" s="32"/>
    </row>
    <row r="300">
      <c r="A300" s="1" t="s">
        <v>78</v>
      </c>
      <c r="B300" s="15" t="s">
        <v>470</v>
      </c>
      <c r="C300" s="12">
        <v>0.0</v>
      </c>
      <c r="D300" s="13">
        <v>0.0</v>
      </c>
      <c r="E300" s="5">
        <v>0.0</v>
      </c>
      <c r="F300" s="6">
        <v>0.0</v>
      </c>
      <c r="G300" s="8" t="str">
        <f t="shared" si="1"/>
        <v>#DIV/0!</v>
      </c>
      <c r="H300" s="84" t="str">
        <f t="shared" si="2"/>
        <v>#DIV/0!</v>
      </c>
      <c r="I300" s="8" t="str">
        <f t="shared" si="3"/>
        <v>#DIV/0!</v>
      </c>
      <c r="J300" s="83" t="str">
        <f t="shared" si="4"/>
        <v>#DIV/0!</v>
      </c>
      <c r="K300" s="2">
        <f t="shared" si="5"/>
        <v>-0.05787711243</v>
      </c>
      <c r="L300" s="2" t="str">
        <f t="shared" si="6"/>
        <v>#DIV/0!</v>
      </c>
      <c r="M300" s="2" t="str">
        <f t="shared" si="7"/>
        <v>#DIV/0!</v>
      </c>
      <c r="N300" s="2" t="str">
        <f t="shared" si="8"/>
        <v>#DIV/0!</v>
      </c>
      <c r="O300" s="2" t="str">
        <f t="shared" si="9"/>
        <v>#DIV/0!</v>
      </c>
      <c r="P300" s="2" t="str">
        <f t="shared" si="10"/>
        <v>#DIV/0!</v>
      </c>
      <c r="Q300" s="2" t="str">
        <f t="shared" si="11"/>
        <v>#DIV/0!</v>
      </c>
      <c r="R300" s="2" t="str">
        <f t="shared" si="12"/>
        <v>#DIV/0!</v>
      </c>
      <c r="S300" s="1">
        <f t="shared" si="13"/>
        <v>0</v>
      </c>
      <c r="T300" s="1" t="str">
        <f t="shared" si="14"/>
        <v>#DIV/0!</v>
      </c>
      <c r="U300" s="11"/>
      <c r="V300" s="11"/>
      <c r="W300" s="32"/>
    </row>
    <row r="301">
      <c r="A301" s="1" t="s">
        <v>78</v>
      </c>
      <c r="B301" s="15" t="s">
        <v>471</v>
      </c>
      <c r="C301" s="12">
        <v>0.0</v>
      </c>
      <c r="D301" s="13">
        <v>0.0</v>
      </c>
      <c r="E301" s="5">
        <v>0.0</v>
      </c>
      <c r="F301" s="6">
        <v>0.0</v>
      </c>
      <c r="G301" s="8" t="str">
        <f t="shared" si="1"/>
        <v>#DIV/0!</v>
      </c>
      <c r="H301" s="84" t="str">
        <f t="shared" si="2"/>
        <v>#DIV/0!</v>
      </c>
      <c r="I301" s="8" t="str">
        <f t="shared" si="3"/>
        <v>#DIV/0!</v>
      </c>
      <c r="J301" s="83" t="str">
        <f t="shared" si="4"/>
        <v>#DIV/0!</v>
      </c>
      <c r="K301" s="2">
        <f t="shared" si="5"/>
        <v>-0.05787711243</v>
      </c>
      <c r="L301" s="2" t="str">
        <f t="shared" si="6"/>
        <v>#DIV/0!</v>
      </c>
      <c r="M301" s="2" t="str">
        <f t="shared" si="7"/>
        <v>#DIV/0!</v>
      </c>
      <c r="N301" s="2" t="str">
        <f t="shared" si="8"/>
        <v>#DIV/0!</v>
      </c>
      <c r="O301" s="2" t="str">
        <f t="shared" si="9"/>
        <v>#DIV/0!</v>
      </c>
      <c r="P301" s="2" t="str">
        <f t="shared" si="10"/>
        <v>#DIV/0!</v>
      </c>
      <c r="Q301" s="2" t="str">
        <f t="shared" si="11"/>
        <v>#DIV/0!</v>
      </c>
      <c r="R301" s="2" t="str">
        <f t="shared" si="12"/>
        <v>#DIV/0!</v>
      </c>
      <c r="S301" s="1">
        <f t="shared" si="13"/>
        <v>0</v>
      </c>
      <c r="T301" s="1" t="str">
        <f t="shared" si="14"/>
        <v>#DIV/0!</v>
      </c>
      <c r="U301" s="11"/>
      <c r="V301" s="11"/>
      <c r="W301" s="32"/>
    </row>
    <row r="302">
      <c r="A302" s="1" t="s">
        <v>78</v>
      </c>
      <c r="B302" s="15" t="s">
        <v>472</v>
      </c>
      <c r="C302" s="12">
        <v>6.0</v>
      </c>
      <c r="D302" s="13">
        <v>11.0</v>
      </c>
      <c r="E302" s="5">
        <v>1.0</v>
      </c>
      <c r="F302" s="6">
        <v>12.0</v>
      </c>
      <c r="G302" s="8">
        <f t="shared" si="1"/>
        <v>0.3333333333</v>
      </c>
      <c r="H302" s="84">
        <f t="shared" si="2"/>
        <v>0.2893861515</v>
      </c>
      <c r="I302" s="8">
        <f t="shared" si="3"/>
        <v>0.2333333333</v>
      </c>
      <c r="J302" s="83">
        <f t="shared" si="4"/>
        <v>0.5666666667</v>
      </c>
      <c r="K302" s="2">
        <f t="shared" si="5"/>
        <v>-0.05787711243</v>
      </c>
      <c r="L302" s="2">
        <f t="shared" si="6"/>
        <v>-0.2056274797</v>
      </c>
      <c r="M302" s="2">
        <f t="shared" si="7"/>
        <v>0.1605999192</v>
      </c>
      <c r="N302" s="2">
        <f t="shared" si="8"/>
        <v>0.5258984342</v>
      </c>
      <c r="O302" s="2">
        <f t="shared" si="9"/>
        <v>0.06123571496</v>
      </c>
      <c r="P302" s="2">
        <f t="shared" si="10"/>
        <v>-0.1351783959</v>
      </c>
      <c r="Q302" s="2">
        <f t="shared" si="11"/>
        <v>-0.06764879237</v>
      </c>
      <c r="R302" s="2">
        <f t="shared" si="12"/>
        <v>0.007983863594</v>
      </c>
      <c r="S302" s="1">
        <f t="shared" si="13"/>
        <v>6</v>
      </c>
      <c r="T302" s="1">
        <f t="shared" si="14"/>
        <v>6</v>
      </c>
      <c r="U302" s="11"/>
      <c r="V302" s="11"/>
      <c r="W302" s="32"/>
    </row>
    <row r="303">
      <c r="A303" s="1" t="s">
        <v>78</v>
      </c>
      <c r="B303" s="15" t="s">
        <v>473</v>
      </c>
      <c r="C303" s="12">
        <v>0.0</v>
      </c>
      <c r="D303" s="13">
        <v>1.0</v>
      </c>
      <c r="E303" s="5">
        <v>1.0</v>
      </c>
      <c r="F303" s="6">
        <v>4.0</v>
      </c>
      <c r="G303" s="8">
        <f t="shared" si="1"/>
        <v>0</v>
      </c>
      <c r="H303" s="84">
        <f t="shared" si="2"/>
        <v>-0.008016592943</v>
      </c>
      <c r="I303" s="8">
        <f t="shared" si="3"/>
        <v>0.1666666667</v>
      </c>
      <c r="J303" s="83">
        <f t="shared" si="4"/>
        <v>0.1666666667</v>
      </c>
      <c r="K303" s="2">
        <f t="shared" si="5"/>
        <v>-0.05787711243</v>
      </c>
      <c r="L303" s="2">
        <f t="shared" si="6"/>
        <v>-0.0604786705</v>
      </c>
      <c r="M303" s="2">
        <f t="shared" si="7"/>
        <v>0.01389272657</v>
      </c>
      <c r="N303" s="2">
        <f t="shared" si="8"/>
        <v>0.1104828643</v>
      </c>
      <c r="O303" s="2">
        <f t="shared" si="9"/>
        <v>0.001558002111</v>
      </c>
      <c r="P303" s="2">
        <f t="shared" si="10"/>
        <v>-0.008352594903</v>
      </c>
      <c r="Q303" s="2">
        <f t="shared" si="11"/>
        <v>-0.01015137941</v>
      </c>
      <c r="R303" s="2">
        <f t="shared" si="12"/>
        <v>0.002909571281</v>
      </c>
      <c r="S303" s="1">
        <f t="shared" si="13"/>
        <v>0</v>
      </c>
      <c r="T303" s="1">
        <f t="shared" si="14"/>
        <v>0</v>
      </c>
      <c r="U303" s="11"/>
      <c r="V303" s="11"/>
      <c r="W303" s="32"/>
    </row>
    <row r="304">
      <c r="A304" s="1" t="s">
        <v>78</v>
      </c>
      <c r="B304" s="15" t="s">
        <v>474</v>
      </c>
      <c r="C304" s="12">
        <v>15.0</v>
      </c>
      <c r="D304" s="13">
        <v>20.0</v>
      </c>
      <c r="E304" s="5">
        <v>1.0</v>
      </c>
      <c r="F304" s="6">
        <v>10.0</v>
      </c>
      <c r="G304" s="8">
        <f t="shared" si="1"/>
        <v>0.6</v>
      </c>
      <c r="H304" s="84">
        <f t="shared" si="2"/>
        <v>0.6177271115</v>
      </c>
      <c r="I304" s="8">
        <f t="shared" si="3"/>
        <v>0.347826087</v>
      </c>
      <c r="J304" s="83">
        <f t="shared" si="4"/>
        <v>0.7608695652</v>
      </c>
      <c r="K304" s="2">
        <f t="shared" si="5"/>
        <v>-0.05787711243</v>
      </c>
      <c r="L304" s="2">
        <f t="shared" si="6"/>
        <v>-0.2760982784</v>
      </c>
      <c r="M304" s="2">
        <f t="shared" si="7"/>
        <v>0.2895412296</v>
      </c>
      <c r="N304" s="2">
        <f t="shared" si="8"/>
        <v>1.052615569</v>
      </c>
      <c r="O304" s="2">
        <f t="shared" si="9"/>
        <v>0.1482355711</v>
      </c>
      <c r="P304" s="2">
        <f t="shared" si="10"/>
        <v>-0.3632935993</v>
      </c>
      <c r="Q304" s="2">
        <f t="shared" si="11"/>
        <v>-0.2018428295</v>
      </c>
      <c r="R304" s="2">
        <f t="shared" si="12"/>
        <v>0.02644656095</v>
      </c>
      <c r="S304" s="1">
        <f t="shared" si="13"/>
        <v>15</v>
      </c>
      <c r="T304" s="1">
        <f t="shared" si="14"/>
        <v>15</v>
      </c>
      <c r="U304" s="11"/>
      <c r="V304" s="11"/>
      <c r="W304" s="32"/>
    </row>
    <row r="305">
      <c r="A305" s="1" t="s">
        <v>78</v>
      </c>
      <c r="B305" s="15" t="s">
        <v>475</v>
      </c>
      <c r="C305" s="12">
        <v>2.0</v>
      </c>
      <c r="D305" s="13">
        <v>3.0</v>
      </c>
      <c r="E305" s="5">
        <v>9.0</v>
      </c>
      <c r="F305" s="6">
        <v>6.0</v>
      </c>
      <c r="G305" s="8">
        <f t="shared" si="1"/>
        <v>0.25</v>
      </c>
      <c r="H305" s="84">
        <f t="shared" si="2"/>
        <v>0.3115324155</v>
      </c>
      <c r="I305" s="8">
        <f t="shared" si="3"/>
        <v>0.55</v>
      </c>
      <c r="J305" s="83">
        <f t="shared" si="4"/>
        <v>0.25</v>
      </c>
      <c r="K305" s="2">
        <f t="shared" si="5"/>
        <v>-0.05787711243</v>
      </c>
      <c r="L305" s="2">
        <f t="shared" si="6"/>
        <v>-0.09071800575</v>
      </c>
      <c r="M305" s="2">
        <f t="shared" si="7"/>
        <v>0.03125863479</v>
      </c>
      <c r="N305" s="2">
        <f t="shared" si="8"/>
        <v>0.5468901785</v>
      </c>
      <c r="O305" s="2">
        <f t="shared" si="9"/>
        <v>0.005258257123</v>
      </c>
      <c r="P305" s="2">
        <f t="shared" si="10"/>
        <v>-0.06201801715</v>
      </c>
      <c r="Q305" s="2">
        <f t="shared" si="11"/>
        <v>-0.1658227826</v>
      </c>
      <c r="R305" s="2">
        <f t="shared" si="12"/>
        <v>0.1045612631</v>
      </c>
      <c r="S305" s="1">
        <f t="shared" si="13"/>
        <v>2</v>
      </c>
      <c r="T305" s="1">
        <f t="shared" si="14"/>
        <v>2</v>
      </c>
      <c r="U305" s="11"/>
      <c r="V305" s="11"/>
      <c r="W305" s="32"/>
    </row>
    <row r="306">
      <c r="A306" s="1" t="s">
        <v>78</v>
      </c>
      <c r="B306" s="15" t="s">
        <v>476</v>
      </c>
      <c r="C306" s="12">
        <v>11.0</v>
      </c>
      <c r="D306" s="13">
        <v>15.0</v>
      </c>
      <c r="E306" s="5">
        <v>2.0</v>
      </c>
      <c r="F306" s="6">
        <v>6.0</v>
      </c>
      <c r="G306" s="8">
        <f t="shared" si="1"/>
        <v>0.6470588235</v>
      </c>
      <c r="H306" s="84">
        <f t="shared" si="2"/>
        <v>0.6571307845</v>
      </c>
      <c r="I306" s="8">
        <f t="shared" si="3"/>
        <v>0.3823529412</v>
      </c>
      <c r="J306" s="83">
        <f t="shared" si="4"/>
        <v>0.7647058824</v>
      </c>
      <c r="K306" s="2">
        <f t="shared" si="5"/>
        <v>-0.05787711243</v>
      </c>
      <c r="L306" s="2">
        <f t="shared" si="6"/>
        <v>-0.2774903705</v>
      </c>
      <c r="M306" s="2">
        <f t="shared" si="7"/>
        <v>0.2924683338</v>
      </c>
      <c r="N306" s="2">
        <f t="shared" si="8"/>
        <v>1.162937278</v>
      </c>
      <c r="O306" s="2">
        <f t="shared" si="9"/>
        <v>0.1504891141</v>
      </c>
      <c r="P306" s="2">
        <f t="shared" si="10"/>
        <v>-0.4033931016</v>
      </c>
      <c r="Q306" s="2">
        <f t="shared" si="11"/>
        <v>-0.2451331875</v>
      </c>
      <c r="R306" s="2">
        <f t="shared" si="12"/>
        <v>0.03512983081</v>
      </c>
      <c r="S306" s="1">
        <f t="shared" si="13"/>
        <v>11</v>
      </c>
      <c r="T306" s="1">
        <f t="shared" si="14"/>
        <v>11</v>
      </c>
      <c r="U306" s="11"/>
      <c r="V306" s="11"/>
      <c r="W306" s="32"/>
    </row>
    <row r="307">
      <c r="A307" s="1" t="s">
        <v>78</v>
      </c>
      <c r="B307" s="15" t="s">
        <v>477</v>
      </c>
      <c r="C307" s="12">
        <v>7.0</v>
      </c>
      <c r="D307" s="13">
        <v>0.0</v>
      </c>
      <c r="E307" s="5">
        <v>0.0</v>
      </c>
      <c r="F307" s="6">
        <v>4.0</v>
      </c>
      <c r="G307" s="8">
        <f t="shared" si="1"/>
        <v>0.6363636364</v>
      </c>
      <c r="H307" s="84">
        <f t="shared" si="2"/>
        <v>0.7431014685</v>
      </c>
      <c r="I307" s="8">
        <f t="shared" si="3"/>
        <v>0.6363636364</v>
      </c>
      <c r="J307" s="83">
        <f t="shared" si="4"/>
        <v>0.6363636364</v>
      </c>
      <c r="K307" s="2">
        <f t="shared" si="5"/>
        <v>-0.05787711243</v>
      </c>
      <c r="L307" s="2">
        <f t="shared" si="6"/>
        <v>-0.2309185601</v>
      </c>
      <c r="M307" s="2">
        <f t="shared" si="7"/>
        <v>0.2025352866</v>
      </c>
      <c r="N307" s="2">
        <f t="shared" si="8"/>
        <v>1.610675807</v>
      </c>
      <c r="O307" s="2">
        <f t="shared" si="9"/>
        <v>0.08672371178</v>
      </c>
      <c r="P307" s="2">
        <f t="shared" si="10"/>
        <v>-0.4649339227</v>
      </c>
      <c r="Q307" s="2">
        <f t="shared" si="11"/>
        <v>-0.5650604039</v>
      </c>
      <c r="R307" s="2">
        <f t="shared" si="12"/>
        <v>0.1619566619</v>
      </c>
      <c r="S307" s="1">
        <f t="shared" si="13"/>
        <v>7</v>
      </c>
      <c r="T307" s="1">
        <f t="shared" si="14"/>
        <v>8</v>
      </c>
      <c r="U307" s="11"/>
      <c r="V307" s="11"/>
      <c r="W307" s="32"/>
    </row>
    <row r="308">
      <c r="A308" s="1" t="s">
        <v>78</v>
      </c>
      <c r="B308" s="15" t="s">
        <v>478</v>
      </c>
      <c r="C308" s="12">
        <v>4.0</v>
      </c>
      <c r="D308" s="13">
        <v>3.0</v>
      </c>
      <c r="E308" s="5">
        <v>4.0</v>
      </c>
      <c r="F308" s="6">
        <v>3.0</v>
      </c>
      <c r="G308" s="8">
        <f t="shared" si="1"/>
        <v>0.5714285714</v>
      </c>
      <c r="H308" s="84">
        <f t="shared" si="2"/>
        <v>0.5657189853</v>
      </c>
      <c r="I308" s="8">
        <f t="shared" si="3"/>
        <v>0.5714285714</v>
      </c>
      <c r="J308" s="83">
        <f t="shared" si="4"/>
        <v>0.5</v>
      </c>
      <c r="K308" s="2">
        <f t="shared" si="5"/>
        <v>-0.05787711243</v>
      </c>
      <c r="L308" s="2">
        <f t="shared" si="6"/>
        <v>-0.1814360115</v>
      </c>
      <c r="M308" s="2">
        <f t="shared" si="7"/>
        <v>0.1250345392</v>
      </c>
      <c r="N308" s="2">
        <f t="shared" si="8"/>
        <v>1.136395176</v>
      </c>
      <c r="O308" s="2">
        <f t="shared" si="9"/>
        <v>0.04206605699</v>
      </c>
      <c r="P308" s="2">
        <f t="shared" si="10"/>
        <v>-0.2577372141</v>
      </c>
      <c r="Q308" s="2">
        <f t="shared" si="11"/>
        <v>-0.3579915024</v>
      </c>
      <c r="R308" s="2">
        <f t="shared" si="12"/>
        <v>0.1172650536</v>
      </c>
      <c r="S308" s="1">
        <f t="shared" si="13"/>
        <v>4</v>
      </c>
      <c r="T308" s="1">
        <f t="shared" si="14"/>
        <v>4</v>
      </c>
      <c r="U308" s="11"/>
      <c r="V308" s="11"/>
      <c r="W308" s="32"/>
    </row>
    <row r="309">
      <c r="A309" s="1" t="s">
        <v>78</v>
      </c>
      <c r="B309" s="15" t="s">
        <v>479</v>
      </c>
      <c r="C309" s="12">
        <v>12.0</v>
      </c>
      <c r="D309" s="13">
        <v>6.0</v>
      </c>
      <c r="E309" s="5">
        <v>4.0</v>
      </c>
      <c r="F309" s="6">
        <v>1.0</v>
      </c>
      <c r="G309" s="8">
        <f t="shared" si="1"/>
        <v>0.9230769231</v>
      </c>
      <c r="H309" s="84">
        <f t="shared" si="2"/>
        <v>0.9035812686</v>
      </c>
      <c r="I309" s="8">
        <f t="shared" si="3"/>
        <v>0.6956521739</v>
      </c>
      <c r="J309" s="83">
        <f t="shared" si="4"/>
        <v>0.7826086957</v>
      </c>
      <c r="K309" s="2">
        <f t="shared" si="5"/>
        <v>-0.05787711243</v>
      </c>
      <c r="L309" s="2">
        <f t="shared" si="6"/>
        <v>-0.2839868006</v>
      </c>
      <c r="M309" s="2">
        <f t="shared" si="7"/>
        <v>0.3063228029</v>
      </c>
      <c r="N309" s="2">
        <f t="shared" si="8"/>
        <v>2.1653806</v>
      </c>
      <c r="O309" s="2">
        <f t="shared" si="9"/>
        <v>0.1613079605</v>
      </c>
      <c r="P309" s="2">
        <f t="shared" si="10"/>
        <v>-0.7686995995</v>
      </c>
      <c r="Q309" s="2">
        <f t="shared" si="11"/>
        <v>-0.8304390698</v>
      </c>
      <c r="R309" s="2">
        <f t="shared" si="12"/>
        <v>0.2115724876</v>
      </c>
      <c r="S309" s="1">
        <f t="shared" si="13"/>
        <v>12</v>
      </c>
      <c r="T309" s="1">
        <f t="shared" si="14"/>
        <v>12</v>
      </c>
      <c r="U309" s="11"/>
      <c r="V309" s="11"/>
      <c r="W309" s="32"/>
    </row>
    <row r="310">
      <c r="A310" s="1" t="s">
        <v>78</v>
      </c>
      <c r="B310" s="15" t="s">
        <v>480</v>
      </c>
      <c r="C310" s="12">
        <v>1.0</v>
      </c>
      <c r="D310" s="13">
        <v>11.0</v>
      </c>
      <c r="E310" s="5">
        <v>7.0</v>
      </c>
      <c r="F310" s="6">
        <v>4.0</v>
      </c>
      <c r="G310" s="8">
        <f t="shared" si="1"/>
        <v>0.2</v>
      </c>
      <c r="H310" s="84">
        <f t="shared" si="2"/>
        <v>0.3757482225</v>
      </c>
      <c r="I310" s="8">
        <f t="shared" si="3"/>
        <v>0.347826087</v>
      </c>
      <c r="J310" s="83">
        <f t="shared" si="4"/>
        <v>0.5217391304</v>
      </c>
      <c r="K310" s="2">
        <f t="shared" si="5"/>
        <v>-0.05787711243</v>
      </c>
      <c r="L310" s="2">
        <f t="shared" si="6"/>
        <v>-0.1893245337</v>
      </c>
      <c r="M310" s="2">
        <f t="shared" si="7"/>
        <v>0.136143468</v>
      </c>
      <c r="N310" s="2">
        <f t="shared" si="8"/>
        <v>0.7217935333</v>
      </c>
      <c r="O310" s="2">
        <f t="shared" si="9"/>
        <v>0.04779495124</v>
      </c>
      <c r="P310" s="2">
        <f t="shared" si="10"/>
        <v>-0.1708221332</v>
      </c>
      <c r="Q310" s="2">
        <f t="shared" si="11"/>
        <v>-0.1384065116</v>
      </c>
      <c r="R310" s="2">
        <f t="shared" si="12"/>
        <v>0.02644656095</v>
      </c>
      <c r="S310" s="1">
        <f t="shared" si="13"/>
        <v>1</v>
      </c>
      <c r="T310" s="1">
        <f t="shared" si="14"/>
        <v>1</v>
      </c>
      <c r="U310" s="11"/>
      <c r="V310" s="11"/>
      <c r="W310" s="32"/>
    </row>
    <row r="311">
      <c r="A311" s="1" t="s">
        <v>78</v>
      </c>
      <c r="B311" s="15" t="s">
        <v>481</v>
      </c>
      <c r="C311" s="12">
        <v>0.0</v>
      </c>
      <c r="D311" s="13">
        <v>0.0</v>
      </c>
      <c r="E311" s="5">
        <v>0.0</v>
      </c>
      <c r="F311" s="6">
        <v>0.0</v>
      </c>
      <c r="G311" s="8" t="str">
        <f t="shared" si="1"/>
        <v>#DIV/0!</v>
      </c>
      <c r="H311" s="84" t="str">
        <f t="shared" si="2"/>
        <v>#DIV/0!</v>
      </c>
      <c r="I311" s="8" t="str">
        <f t="shared" si="3"/>
        <v>#DIV/0!</v>
      </c>
      <c r="J311" s="83" t="str">
        <f t="shared" si="4"/>
        <v>#DIV/0!</v>
      </c>
      <c r="K311" s="2">
        <f t="shared" si="5"/>
        <v>-0.05787711243</v>
      </c>
      <c r="L311" s="2" t="str">
        <f t="shared" si="6"/>
        <v>#DIV/0!</v>
      </c>
      <c r="M311" s="2" t="str">
        <f t="shared" si="7"/>
        <v>#DIV/0!</v>
      </c>
      <c r="N311" s="2" t="str">
        <f t="shared" si="8"/>
        <v>#DIV/0!</v>
      </c>
      <c r="O311" s="2" t="str">
        <f t="shared" si="9"/>
        <v>#DIV/0!</v>
      </c>
      <c r="P311" s="2" t="str">
        <f t="shared" si="10"/>
        <v>#DIV/0!</v>
      </c>
      <c r="Q311" s="2" t="str">
        <f t="shared" si="11"/>
        <v>#DIV/0!</v>
      </c>
      <c r="R311" s="2" t="str">
        <f t="shared" si="12"/>
        <v>#DIV/0!</v>
      </c>
      <c r="S311" s="1">
        <f t="shared" si="13"/>
        <v>0</v>
      </c>
      <c r="T311" s="1" t="str">
        <f t="shared" si="14"/>
        <v>#DIV/0!</v>
      </c>
      <c r="U311" s="11"/>
      <c r="V311" s="11"/>
      <c r="W311" s="32"/>
    </row>
    <row r="312">
      <c r="A312" s="1" t="s">
        <v>78</v>
      </c>
      <c r="B312" s="15" t="s">
        <v>482</v>
      </c>
      <c r="C312" s="12">
        <v>0.0</v>
      </c>
      <c r="D312" s="13">
        <v>0.0</v>
      </c>
      <c r="E312" s="5">
        <v>0.0</v>
      </c>
      <c r="F312" s="6">
        <v>0.0</v>
      </c>
      <c r="G312" s="8" t="str">
        <f t="shared" si="1"/>
        <v>#DIV/0!</v>
      </c>
      <c r="H312" s="84" t="str">
        <f t="shared" si="2"/>
        <v>#DIV/0!</v>
      </c>
      <c r="I312" s="8" t="str">
        <f t="shared" si="3"/>
        <v>#DIV/0!</v>
      </c>
      <c r="J312" s="83" t="str">
        <f t="shared" si="4"/>
        <v>#DIV/0!</v>
      </c>
      <c r="K312" s="2">
        <f t="shared" si="5"/>
        <v>-0.05787711243</v>
      </c>
      <c r="L312" s="2" t="str">
        <f t="shared" si="6"/>
        <v>#DIV/0!</v>
      </c>
      <c r="M312" s="2" t="str">
        <f t="shared" si="7"/>
        <v>#DIV/0!</v>
      </c>
      <c r="N312" s="2" t="str">
        <f t="shared" si="8"/>
        <v>#DIV/0!</v>
      </c>
      <c r="O312" s="2" t="str">
        <f t="shared" si="9"/>
        <v>#DIV/0!</v>
      </c>
      <c r="P312" s="2" t="str">
        <f t="shared" si="10"/>
        <v>#DIV/0!</v>
      </c>
      <c r="Q312" s="2" t="str">
        <f t="shared" si="11"/>
        <v>#DIV/0!</v>
      </c>
      <c r="R312" s="2" t="str">
        <f t="shared" si="12"/>
        <v>#DIV/0!</v>
      </c>
      <c r="S312" s="1">
        <f t="shared" si="13"/>
        <v>0</v>
      </c>
      <c r="T312" s="1" t="str">
        <f t="shared" si="14"/>
        <v>#DIV/0!</v>
      </c>
      <c r="U312" s="11"/>
      <c r="V312" s="11"/>
      <c r="W312" s="32"/>
    </row>
    <row r="313">
      <c r="A313" s="1" t="s">
        <v>78</v>
      </c>
      <c r="B313" s="15" t="s">
        <v>483</v>
      </c>
      <c r="C313" s="12">
        <v>2.0</v>
      </c>
      <c r="D313" s="13">
        <v>5.0</v>
      </c>
      <c r="E313" s="5">
        <v>7.0</v>
      </c>
      <c r="F313" s="6">
        <v>3.0</v>
      </c>
      <c r="G313" s="8">
        <f t="shared" si="1"/>
        <v>0.4</v>
      </c>
      <c r="H313" s="84">
        <f t="shared" si="2"/>
        <v>0.4462934092</v>
      </c>
      <c r="I313" s="8">
        <f t="shared" si="3"/>
        <v>0.5294117647</v>
      </c>
      <c r="J313" s="83">
        <f t="shared" si="4"/>
        <v>0.4117647059</v>
      </c>
      <c r="K313" s="2">
        <f t="shared" si="5"/>
        <v>-0.05787711243</v>
      </c>
      <c r="L313" s="2">
        <f t="shared" si="6"/>
        <v>-0.1494178918</v>
      </c>
      <c r="M313" s="2">
        <f t="shared" si="7"/>
        <v>0.08479851098</v>
      </c>
      <c r="N313" s="2">
        <f t="shared" si="8"/>
        <v>0.8670419941</v>
      </c>
      <c r="O313" s="2">
        <f t="shared" si="9"/>
        <v>0.02349465914</v>
      </c>
      <c r="P313" s="2">
        <f t="shared" si="10"/>
        <v>-0.1619447955</v>
      </c>
      <c r="Q313" s="2">
        <f t="shared" si="11"/>
        <v>-0.2530551066</v>
      </c>
      <c r="R313" s="2">
        <f t="shared" si="12"/>
        <v>0.09325315126</v>
      </c>
      <c r="S313" s="1">
        <f t="shared" si="13"/>
        <v>2</v>
      </c>
      <c r="T313" s="1">
        <f t="shared" si="14"/>
        <v>2</v>
      </c>
      <c r="U313" s="11"/>
      <c r="V313" s="11"/>
      <c r="W313" s="32"/>
    </row>
    <row r="314">
      <c r="A314" s="1" t="s">
        <v>78</v>
      </c>
      <c r="B314" s="15" t="s">
        <v>484</v>
      </c>
      <c r="C314" s="12">
        <v>0.0</v>
      </c>
      <c r="D314" s="13">
        <v>0.0</v>
      </c>
      <c r="E314" s="5">
        <v>0.0</v>
      </c>
      <c r="F314" s="6">
        <v>0.0</v>
      </c>
      <c r="G314" s="8" t="str">
        <f t="shared" si="1"/>
        <v>#DIV/0!</v>
      </c>
      <c r="H314" s="84" t="str">
        <f t="shared" si="2"/>
        <v>#DIV/0!</v>
      </c>
      <c r="I314" s="8" t="str">
        <f t="shared" si="3"/>
        <v>#DIV/0!</v>
      </c>
      <c r="J314" s="83" t="str">
        <f t="shared" si="4"/>
        <v>#DIV/0!</v>
      </c>
      <c r="K314" s="2">
        <f t="shared" si="5"/>
        <v>-0.05787711243</v>
      </c>
      <c r="L314" s="2" t="str">
        <f t="shared" si="6"/>
        <v>#DIV/0!</v>
      </c>
      <c r="M314" s="2" t="str">
        <f t="shared" si="7"/>
        <v>#DIV/0!</v>
      </c>
      <c r="N314" s="2" t="str">
        <f t="shared" si="8"/>
        <v>#DIV/0!</v>
      </c>
      <c r="O314" s="2" t="str">
        <f t="shared" si="9"/>
        <v>#DIV/0!</v>
      </c>
      <c r="P314" s="2" t="str">
        <f t="shared" si="10"/>
        <v>#DIV/0!</v>
      </c>
      <c r="Q314" s="2" t="str">
        <f t="shared" si="11"/>
        <v>#DIV/0!</v>
      </c>
      <c r="R314" s="2" t="str">
        <f t="shared" si="12"/>
        <v>#DIV/0!</v>
      </c>
      <c r="S314" s="1">
        <f t="shared" si="13"/>
        <v>0</v>
      </c>
      <c r="T314" s="1" t="str">
        <f t="shared" si="14"/>
        <v>#DIV/0!</v>
      </c>
      <c r="U314" s="11"/>
      <c r="V314" s="11"/>
      <c r="W314" s="32"/>
    </row>
    <row r="315">
      <c r="A315" s="1" t="s">
        <v>78</v>
      </c>
      <c r="B315" s="15" t="s">
        <v>485</v>
      </c>
      <c r="C315" s="12">
        <v>1.0</v>
      </c>
      <c r="D315" s="13">
        <v>2.0</v>
      </c>
      <c r="E315" s="5">
        <v>0.0</v>
      </c>
      <c r="F315" s="6">
        <v>0.0</v>
      </c>
      <c r="G315" s="8">
        <f t="shared" si="1"/>
        <v>1</v>
      </c>
      <c r="H315" s="84">
        <f t="shared" si="2"/>
        <v>0.9199684805</v>
      </c>
      <c r="I315" s="8">
        <f t="shared" si="3"/>
        <v>0.3333333333</v>
      </c>
      <c r="J315" s="83">
        <f t="shared" si="4"/>
        <v>1</v>
      </c>
      <c r="K315" s="2">
        <f t="shared" si="5"/>
        <v>-0.05787711243</v>
      </c>
      <c r="L315" s="2">
        <f t="shared" si="6"/>
        <v>-0.362872023</v>
      </c>
      <c r="M315" s="2">
        <f t="shared" si="7"/>
        <v>0.5001381566</v>
      </c>
      <c r="N315" s="2">
        <f t="shared" si="8"/>
        <v>1.325794372</v>
      </c>
      <c r="O315" s="2">
        <f t="shared" si="9"/>
        <v>0.3365284559</v>
      </c>
      <c r="P315" s="2">
        <f t="shared" si="10"/>
        <v>-0.601386833</v>
      </c>
      <c r="Q315" s="2">
        <f t="shared" si="11"/>
        <v>-0.2436331058</v>
      </c>
      <c r="R315" s="2">
        <f t="shared" si="12"/>
        <v>0.02327657024</v>
      </c>
      <c r="S315" s="1">
        <f t="shared" si="13"/>
        <v>1</v>
      </c>
      <c r="T315" s="1">
        <f t="shared" si="14"/>
        <v>1</v>
      </c>
      <c r="U315" s="11"/>
      <c r="V315" s="11"/>
      <c r="W315" s="32"/>
    </row>
    <row r="316">
      <c r="A316" s="1" t="s">
        <v>78</v>
      </c>
      <c r="B316" s="15" t="s">
        <v>486</v>
      </c>
      <c r="C316" s="12">
        <v>22.0</v>
      </c>
      <c r="D316" s="13">
        <v>41.0</v>
      </c>
      <c r="E316" s="5">
        <v>6.0</v>
      </c>
      <c r="F316" s="6">
        <v>2.0</v>
      </c>
      <c r="G316" s="8">
        <f t="shared" si="1"/>
        <v>0.9166666667</v>
      </c>
      <c r="H316" s="84">
        <f t="shared" si="2"/>
        <v>0.8165921354</v>
      </c>
      <c r="I316" s="8">
        <f t="shared" si="3"/>
        <v>0.3943661972</v>
      </c>
      <c r="J316" s="83">
        <f t="shared" si="4"/>
        <v>0.8873239437</v>
      </c>
      <c r="K316" s="2">
        <f t="shared" si="5"/>
        <v>-0.05787711243</v>
      </c>
      <c r="L316" s="2">
        <f t="shared" si="6"/>
        <v>-0.3219850345</v>
      </c>
      <c r="M316" s="2">
        <f t="shared" si="7"/>
        <v>0.3937806672</v>
      </c>
      <c r="N316" s="2">
        <f t="shared" si="8"/>
        <v>1.391807938</v>
      </c>
      <c r="O316" s="2">
        <f t="shared" si="9"/>
        <v>0.2351085348</v>
      </c>
      <c r="P316" s="2">
        <f t="shared" si="10"/>
        <v>-0.5601950333</v>
      </c>
      <c r="Q316" s="2">
        <f t="shared" si="11"/>
        <v>-0.302594045</v>
      </c>
      <c r="R316" s="2">
        <f t="shared" si="12"/>
        <v>0.0385462204</v>
      </c>
      <c r="S316" s="1">
        <f t="shared" si="13"/>
        <v>22</v>
      </c>
      <c r="T316" s="1">
        <f t="shared" si="14"/>
        <v>20</v>
      </c>
      <c r="U316" s="11"/>
      <c r="V316" s="11"/>
      <c r="W316" s="32"/>
    </row>
    <row r="317">
      <c r="A317" s="1" t="s">
        <v>78</v>
      </c>
      <c r="B317" s="15" t="s">
        <v>487</v>
      </c>
      <c r="C317" s="12">
        <v>0.0</v>
      </c>
      <c r="D317" s="13">
        <v>0.0</v>
      </c>
      <c r="E317" s="5">
        <v>0.0</v>
      </c>
      <c r="F317" s="6">
        <v>0.0</v>
      </c>
      <c r="G317" s="8" t="str">
        <f t="shared" si="1"/>
        <v>#DIV/0!</v>
      </c>
      <c r="H317" s="84" t="str">
        <f t="shared" si="2"/>
        <v>#DIV/0!</v>
      </c>
      <c r="I317" s="8" t="str">
        <f t="shared" si="3"/>
        <v>#DIV/0!</v>
      </c>
      <c r="J317" s="83" t="str">
        <f t="shared" si="4"/>
        <v>#DIV/0!</v>
      </c>
      <c r="K317" s="2">
        <f t="shared" si="5"/>
        <v>-0.05787711243</v>
      </c>
      <c r="L317" s="2" t="str">
        <f t="shared" si="6"/>
        <v>#DIV/0!</v>
      </c>
      <c r="M317" s="2" t="str">
        <f t="shared" si="7"/>
        <v>#DIV/0!</v>
      </c>
      <c r="N317" s="2" t="str">
        <f t="shared" si="8"/>
        <v>#DIV/0!</v>
      </c>
      <c r="O317" s="2" t="str">
        <f t="shared" si="9"/>
        <v>#DIV/0!</v>
      </c>
      <c r="P317" s="2" t="str">
        <f t="shared" si="10"/>
        <v>#DIV/0!</v>
      </c>
      <c r="Q317" s="2" t="str">
        <f t="shared" si="11"/>
        <v>#DIV/0!</v>
      </c>
      <c r="R317" s="2" t="str">
        <f t="shared" si="12"/>
        <v>#DIV/0!</v>
      </c>
      <c r="S317" s="1">
        <f t="shared" si="13"/>
        <v>0</v>
      </c>
      <c r="T317" s="1" t="str">
        <f t="shared" si="14"/>
        <v>#DIV/0!</v>
      </c>
      <c r="U317" s="11"/>
      <c r="V317" s="11"/>
      <c r="W317" s="32"/>
    </row>
    <row r="318">
      <c r="A318" s="1" t="s">
        <v>78</v>
      </c>
      <c r="B318" s="15" t="s">
        <v>488</v>
      </c>
      <c r="C318" s="12">
        <v>0.0</v>
      </c>
      <c r="D318" s="13">
        <v>0.0</v>
      </c>
      <c r="E318" s="5">
        <v>0.0</v>
      </c>
      <c r="F318" s="6">
        <v>0.0</v>
      </c>
      <c r="G318" s="8" t="str">
        <f t="shared" si="1"/>
        <v>#DIV/0!</v>
      </c>
      <c r="H318" s="84" t="str">
        <f t="shared" si="2"/>
        <v>#DIV/0!</v>
      </c>
      <c r="I318" s="8" t="str">
        <f t="shared" si="3"/>
        <v>#DIV/0!</v>
      </c>
      <c r="J318" s="83" t="str">
        <f t="shared" si="4"/>
        <v>#DIV/0!</v>
      </c>
      <c r="K318" s="2">
        <f t="shared" si="5"/>
        <v>-0.05787711243</v>
      </c>
      <c r="L318" s="2" t="str">
        <f t="shared" si="6"/>
        <v>#DIV/0!</v>
      </c>
      <c r="M318" s="2" t="str">
        <f t="shared" si="7"/>
        <v>#DIV/0!</v>
      </c>
      <c r="N318" s="2" t="str">
        <f t="shared" si="8"/>
        <v>#DIV/0!</v>
      </c>
      <c r="O318" s="2" t="str">
        <f t="shared" si="9"/>
        <v>#DIV/0!</v>
      </c>
      <c r="P318" s="2" t="str">
        <f t="shared" si="10"/>
        <v>#DIV/0!</v>
      </c>
      <c r="Q318" s="2" t="str">
        <f t="shared" si="11"/>
        <v>#DIV/0!</v>
      </c>
      <c r="R318" s="2" t="str">
        <f t="shared" si="12"/>
        <v>#DIV/0!</v>
      </c>
      <c r="S318" s="1">
        <f t="shared" si="13"/>
        <v>0</v>
      </c>
      <c r="T318" s="1" t="str">
        <f t="shared" si="14"/>
        <v>#DIV/0!</v>
      </c>
      <c r="U318" s="11"/>
      <c r="V318" s="11"/>
      <c r="W318" s="32"/>
    </row>
    <row r="319">
      <c r="A319" s="1" t="s">
        <v>78</v>
      </c>
      <c r="B319" s="15" t="s">
        <v>489</v>
      </c>
      <c r="C319" s="12">
        <v>0.0</v>
      </c>
      <c r="D319" s="13">
        <v>0.0</v>
      </c>
      <c r="E319" s="5">
        <v>0.0</v>
      </c>
      <c r="F319" s="6">
        <v>0.0</v>
      </c>
      <c r="G319" s="8" t="str">
        <f t="shared" si="1"/>
        <v>#DIV/0!</v>
      </c>
      <c r="H319" s="84" t="str">
        <f t="shared" si="2"/>
        <v>#DIV/0!</v>
      </c>
      <c r="I319" s="8" t="str">
        <f t="shared" si="3"/>
        <v>#DIV/0!</v>
      </c>
      <c r="J319" s="83" t="str">
        <f t="shared" si="4"/>
        <v>#DIV/0!</v>
      </c>
      <c r="K319" s="2">
        <f t="shared" si="5"/>
        <v>-0.05787711243</v>
      </c>
      <c r="L319" s="2" t="str">
        <f t="shared" si="6"/>
        <v>#DIV/0!</v>
      </c>
      <c r="M319" s="2" t="str">
        <f t="shared" si="7"/>
        <v>#DIV/0!</v>
      </c>
      <c r="N319" s="2" t="str">
        <f t="shared" si="8"/>
        <v>#DIV/0!</v>
      </c>
      <c r="O319" s="2" t="str">
        <f t="shared" si="9"/>
        <v>#DIV/0!</v>
      </c>
      <c r="P319" s="2" t="str">
        <f t="shared" si="10"/>
        <v>#DIV/0!</v>
      </c>
      <c r="Q319" s="2" t="str">
        <f t="shared" si="11"/>
        <v>#DIV/0!</v>
      </c>
      <c r="R319" s="2" t="str">
        <f t="shared" si="12"/>
        <v>#DIV/0!</v>
      </c>
      <c r="S319" s="1">
        <f t="shared" si="13"/>
        <v>0</v>
      </c>
      <c r="T319" s="1" t="str">
        <f t="shared" si="14"/>
        <v>#DIV/0!</v>
      </c>
      <c r="U319" s="11"/>
      <c r="V319" s="11"/>
      <c r="W319" s="32"/>
    </row>
    <row r="320">
      <c r="A320" s="1" t="s">
        <v>78</v>
      </c>
      <c r="B320" s="15" t="s">
        <v>490</v>
      </c>
      <c r="C320" s="12">
        <v>55.0</v>
      </c>
      <c r="D320" s="13">
        <v>75.0</v>
      </c>
      <c r="E320" s="5">
        <v>11.0</v>
      </c>
      <c r="F320" s="6">
        <v>17.0</v>
      </c>
      <c r="G320" s="8">
        <f t="shared" si="1"/>
        <v>0.7638888889</v>
      </c>
      <c r="H320" s="84">
        <f t="shared" si="2"/>
        <v>0.7574047372</v>
      </c>
      <c r="I320" s="8">
        <f t="shared" si="3"/>
        <v>0.417721519</v>
      </c>
      <c r="J320" s="83">
        <f t="shared" si="4"/>
        <v>0.8227848101</v>
      </c>
      <c r="K320" s="2">
        <f t="shared" si="5"/>
        <v>-0.05787711243</v>
      </c>
      <c r="L320" s="2">
        <f t="shared" si="6"/>
        <v>-0.2985655885</v>
      </c>
      <c r="M320" s="2">
        <f t="shared" si="7"/>
        <v>0.3385809504</v>
      </c>
      <c r="N320" s="2">
        <f t="shared" si="8"/>
        <v>1.367006375</v>
      </c>
      <c r="O320" s="2">
        <f t="shared" si="9"/>
        <v>0.1874479041</v>
      </c>
      <c r="P320" s="2">
        <f t="shared" si="10"/>
        <v>-0.510193063</v>
      </c>
      <c r="Q320" s="2">
        <f t="shared" si="11"/>
        <v>-0.3148029355</v>
      </c>
      <c r="R320" s="2">
        <f t="shared" si="12"/>
        <v>0.04580820753</v>
      </c>
      <c r="S320" s="1">
        <f t="shared" si="13"/>
        <v>55</v>
      </c>
      <c r="T320" s="1">
        <f t="shared" si="14"/>
        <v>55</v>
      </c>
      <c r="U320" s="11"/>
      <c r="V320" s="11"/>
      <c r="W320" s="32"/>
    </row>
    <row r="321">
      <c r="A321" s="1" t="s">
        <v>78</v>
      </c>
      <c r="B321" s="15" t="s">
        <v>491</v>
      </c>
      <c r="C321" s="12">
        <v>15.0</v>
      </c>
      <c r="D321" s="13">
        <v>10.0</v>
      </c>
      <c r="E321" s="5">
        <v>8.0</v>
      </c>
      <c r="F321" s="6">
        <v>4.0</v>
      </c>
      <c r="G321" s="8">
        <f t="shared" si="1"/>
        <v>0.7894736842</v>
      </c>
      <c r="H321" s="84">
        <f t="shared" si="2"/>
        <v>0.766097934</v>
      </c>
      <c r="I321" s="8">
        <f t="shared" si="3"/>
        <v>0.6216216216</v>
      </c>
      <c r="J321" s="83">
        <f t="shared" si="4"/>
        <v>0.6756756757</v>
      </c>
      <c r="K321" s="2">
        <f t="shared" si="5"/>
        <v>-0.05787711243</v>
      </c>
      <c r="L321" s="2">
        <f t="shared" si="6"/>
        <v>-0.2451837993</v>
      </c>
      <c r="M321" s="2">
        <f t="shared" si="7"/>
        <v>0.228331883</v>
      </c>
      <c r="N321" s="2">
        <f t="shared" si="8"/>
        <v>1.670559015</v>
      </c>
      <c r="O321" s="2">
        <f t="shared" si="9"/>
        <v>0.1038093918</v>
      </c>
      <c r="P321" s="2">
        <f t="shared" si="10"/>
        <v>-0.512009302</v>
      </c>
      <c r="Q321" s="2">
        <f t="shared" si="11"/>
        <v>-0.5724918646</v>
      </c>
      <c r="R321" s="2">
        <f t="shared" si="12"/>
        <v>0.1509597223</v>
      </c>
      <c r="S321" s="1">
        <f t="shared" si="13"/>
        <v>15</v>
      </c>
      <c r="T321" s="1">
        <f t="shared" si="14"/>
        <v>15</v>
      </c>
      <c r="U321" s="11"/>
      <c r="V321" s="11"/>
      <c r="W321" s="32"/>
    </row>
    <row r="322">
      <c r="A322" s="1" t="s">
        <v>78</v>
      </c>
      <c r="B322" s="15" t="s">
        <v>492</v>
      </c>
      <c r="C322" s="12">
        <v>13.0</v>
      </c>
      <c r="D322" s="13">
        <v>21.0</v>
      </c>
      <c r="E322" s="5">
        <v>6.0</v>
      </c>
      <c r="F322" s="6">
        <v>17.0</v>
      </c>
      <c r="G322" s="8">
        <f t="shared" si="1"/>
        <v>0.4333333333</v>
      </c>
      <c r="H322" s="84">
        <f t="shared" si="2"/>
        <v>0.4298470459</v>
      </c>
      <c r="I322" s="8">
        <f t="shared" si="3"/>
        <v>0.3333333333</v>
      </c>
      <c r="J322" s="83">
        <f t="shared" si="4"/>
        <v>0.5964912281</v>
      </c>
      <c r="K322" s="2">
        <f t="shared" si="5"/>
        <v>-0.05787711243</v>
      </c>
      <c r="L322" s="2">
        <f t="shared" si="6"/>
        <v>-0.2164499786</v>
      </c>
      <c r="M322" s="2">
        <f t="shared" si="7"/>
        <v>0.1779500489</v>
      </c>
      <c r="N322" s="2">
        <f t="shared" si="8"/>
        <v>0.7908247131</v>
      </c>
      <c r="O322" s="2">
        <f t="shared" si="9"/>
        <v>0.0714223239</v>
      </c>
      <c r="P322" s="2">
        <f t="shared" si="10"/>
        <v>-0.2139745088</v>
      </c>
      <c r="Q322" s="2">
        <f t="shared" si="11"/>
        <v>-0.1453250105</v>
      </c>
      <c r="R322" s="2">
        <f t="shared" si="12"/>
        <v>0.02327657024</v>
      </c>
      <c r="S322" s="1">
        <f t="shared" si="13"/>
        <v>13</v>
      </c>
      <c r="T322" s="1">
        <f t="shared" si="14"/>
        <v>13</v>
      </c>
      <c r="U322" s="11"/>
      <c r="V322" s="11"/>
      <c r="W322" s="32"/>
    </row>
    <row r="323">
      <c r="A323" s="1" t="s">
        <v>78</v>
      </c>
      <c r="B323" s="15" t="s">
        <v>493</v>
      </c>
      <c r="C323" s="12">
        <v>30.0</v>
      </c>
      <c r="D323" s="13">
        <v>26.0</v>
      </c>
      <c r="E323" s="5">
        <v>10.0</v>
      </c>
      <c r="F323" s="6">
        <v>13.0</v>
      </c>
      <c r="G323" s="8">
        <f t="shared" si="1"/>
        <v>0.6976744186</v>
      </c>
      <c r="H323" s="84">
        <f t="shared" si="2"/>
        <v>0.7077087506</v>
      </c>
      <c r="I323" s="8">
        <f t="shared" si="3"/>
        <v>0.5063291139</v>
      </c>
      <c r="J323" s="83">
        <f t="shared" si="4"/>
        <v>0.7088607595</v>
      </c>
      <c r="K323" s="2">
        <f t="shared" si="5"/>
        <v>-0.05787711243</v>
      </c>
      <c r="L323" s="2">
        <f t="shared" si="6"/>
        <v>-0.2572257378</v>
      </c>
      <c r="M323" s="2">
        <f t="shared" si="7"/>
        <v>0.2513112096</v>
      </c>
      <c r="N323" s="2">
        <f t="shared" si="8"/>
        <v>1.42754978</v>
      </c>
      <c r="O323" s="2">
        <f t="shared" si="9"/>
        <v>0.1198683701</v>
      </c>
      <c r="P323" s="2">
        <f t="shared" si="10"/>
        <v>-0.4590182379</v>
      </c>
      <c r="Q323" s="2">
        <f t="shared" si="11"/>
        <v>-0.398479099</v>
      </c>
      <c r="R323" s="2">
        <f t="shared" si="12"/>
        <v>0.08157957764</v>
      </c>
      <c r="S323" s="1">
        <f t="shared" si="13"/>
        <v>30</v>
      </c>
      <c r="T323" s="1">
        <f t="shared" si="14"/>
        <v>30</v>
      </c>
      <c r="U323" s="11"/>
      <c r="V323" s="11"/>
      <c r="W323" s="32"/>
    </row>
    <row r="324">
      <c r="A324" s="1" t="s">
        <v>78</v>
      </c>
      <c r="B324" s="15" t="s">
        <v>494</v>
      </c>
      <c r="C324" s="12">
        <v>17.0</v>
      </c>
      <c r="D324" s="13">
        <v>18.0</v>
      </c>
      <c r="E324" s="5">
        <v>7.0</v>
      </c>
      <c r="F324" s="6">
        <v>5.0</v>
      </c>
      <c r="G324" s="8">
        <f t="shared" si="1"/>
        <v>0.7727272727</v>
      </c>
      <c r="H324" s="84">
        <f t="shared" si="2"/>
        <v>0.7476916997</v>
      </c>
      <c r="I324" s="8">
        <f t="shared" si="3"/>
        <v>0.5106382979</v>
      </c>
      <c r="J324" s="83">
        <f t="shared" si="4"/>
        <v>0.7446808511</v>
      </c>
      <c r="K324" s="2">
        <f t="shared" si="5"/>
        <v>-0.05787711243</v>
      </c>
      <c r="L324" s="2">
        <f t="shared" si="6"/>
        <v>-0.2702238469</v>
      </c>
      <c r="M324" s="2">
        <f t="shared" si="7"/>
        <v>0.2773513997</v>
      </c>
      <c r="N324" s="2">
        <f t="shared" si="8"/>
        <v>1.512449895</v>
      </c>
      <c r="O324" s="2">
        <f t="shared" si="9"/>
        <v>0.1389736142</v>
      </c>
      <c r="P324" s="2">
        <f t="shared" si="10"/>
        <v>-0.5108917934</v>
      </c>
      <c r="Q324" s="2">
        <f t="shared" si="11"/>
        <v>-0.4257706935</v>
      </c>
      <c r="R324" s="2">
        <f t="shared" si="12"/>
        <v>0.08368023743</v>
      </c>
      <c r="S324" s="1">
        <f t="shared" si="13"/>
        <v>17</v>
      </c>
      <c r="T324" s="1">
        <f t="shared" si="14"/>
        <v>17</v>
      </c>
      <c r="U324" s="11"/>
      <c r="V324" s="11"/>
      <c r="W324" s="32"/>
    </row>
    <row r="325">
      <c r="A325" s="1" t="s">
        <v>78</v>
      </c>
      <c r="B325" s="15" t="s">
        <v>495</v>
      </c>
      <c r="C325" s="12">
        <v>0.0</v>
      </c>
      <c r="D325" s="13">
        <v>0.0</v>
      </c>
      <c r="E325" s="5">
        <v>0.0</v>
      </c>
      <c r="F325" s="6">
        <v>0.0</v>
      </c>
      <c r="G325" s="8" t="str">
        <f t="shared" si="1"/>
        <v>#DIV/0!</v>
      </c>
      <c r="H325" s="84" t="str">
        <f t="shared" si="2"/>
        <v>#DIV/0!</v>
      </c>
      <c r="I325" s="8" t="str">
        <f t="shared" si="3"/>
        <v>#DIV/0!</v>
      </c>
      <c r="J325" s="83" t="str">
        <f t="shared" si="4"/>
        <v>#DIV/0!</v>
      </c>
      <c r="K325" s="2">
        <f t="shared" si="5"/>
        <v>-0.05787711243</v>
      </c>
      <c r="L325" s="2" t="str">
        <f t="shared" si="6"/>
        <v>#DIV/0!</v>
      </c>
      <c r="M325" s="2" t="str">
        <f t="shared" si="7"/>
        <v>#DIV/0!</v>
      </c>
      <c r="N325" s="2" t="str">
        <f t="shared" si="8"/>
        <v>#DIV/0!</v>
      </c>
      <c r="O325" s="2" t="str">
        <f t="shared" si="9"/>
        <v>#DIV/0!</v>
      </c>
      <c r="P325" s="2" t="str">
        <f t="shared" si="10"/>
        <v>#DIV/0!</v>
      </c>
      <c r="Q325" s="2" t="str">
        <f t="shared" si="11"/>
        <v>#DIV/0!</v>
      </c>
      <c r="R325" s="2" t="str">
        <f t="shared" si="12"/>
        <v>#DIV/0!</v>
      </c>
      <c r="S325" s="1">
        <f t="shared" si="13"/>
        <v>0</v>
      </c>
      <c r="T325" s="1" t="str">
        <f t="shared" si="14"/>
        <v>#DIV/0!</v>
      </c>
      <c r="U325" s="11"/>
      <c r="V325" s="11"/>
      <c r="W325" s="32"/>
    </row>
    <row r="326">
      <c r="A326" s="1" t="s">
        <v>78</v>
      </c>
      <c r="B326" s="15" t="s">
        <v>496</v>
      </c>
      <c r="C326" s="12">
        <v>0.0</v>
      </c>
      <c r="D326" s="13">
        <v>0.0</v>
      </c>
      <c r="E326" s="5">
        <v>0.0</v>
      </c>
      <c r="F326" s="6">
        <v>0.0</v>
      </c>
      <c r="G326" s="8" t="str">
        <f t="shared" si="1"/>
        <v>#DIV/0!</v>
      </c>
      <c r="H326" s="84" t="str">
        <f t="shared" si="2"/>
        <v>#DIV/0!</v>
      </c>
      <c r="I326" s="8" t="str">
        <f t="shared" si="3"/>
        <v>#DIV/0!</v>
      </c>
      <c r="J326" s="83" t="str">
        <f t="shared" si="4"/>
        <v>#DIV/0!</v>
      </c>
      <c r="K326" s="2">
        <f t="shared" si="5"/>
        <v>-0.05787711243</v>
      </c>
      <c r="L326" s="2" t="str">
        <f t="shared" si="6"/>
        <v>#DIV/0!</v>
      </c>
      <c r="M326" s="2" t="str">
        <f t="shared" si="7"/>
        <v>#DIV/0!</v>
      </c>
      <c r="N326" s="2" t="str">
        <f t="shared" si="8"/>
        <v>#DIV/0!</v>
      </c>
      <c r="O326" s="2" t="str">
        <f t="shared" si="9"/>
        <v>#DIV/0!</v>
      </c>
      <c r="P326" s="2" t="str">
        <f t="shared" si="10"/>
        <v>#DIV/0!</v>
      </c>
      <c r="Q326" s="2" t="str">
        <f t="shared" si="11"/>
        <v>#DIV/0!</v>
      </c>
      <c r="R326" s="2" t="str">
        <f t="shared" si="12"/>
        <v>#DIV/0!</v>
      </c>
      <c r="S326" s="1">
        <f t="shared" si="13"/>
        <v>0</v>
      </c>
      <c r="T326" s="1" t="str">
        <f t="shared" si="14"/>
        <v>#DIV/0!</v>
      </c>
      <c r="U326" s="11"/>
      <c r="V326" s="11"/>
      <c r="W326" s="32"/>
    </row>
    <row r="327">
      <c r="A327" s="1" t="s">
        <v>78</v>
      </c>
      <c r="B327" s="15" t="s">
        <v>497</v>
      </c>
      <c r="C327" s="12">
        <v>124.0</v>
      </c>
      <c r="D327" s="13">
        <v>130.0</v>
      </c>
      <c r="E327" s="5">
        <v>2.0</v>
      </c>
      <c r="F327" s="6">
        <v>21.0</v>
      </c>
      <c r="G327" s="8">
        <f t="shared" si="1"/>
        <v>0.8551724138</v>
      </c>
      <c r="H327" s="84">
        <f t="shared" si="2"/>
        <v>0.9014542448</v>
      </c>
      <c r="I327" s="8">
        <f t="shared" si="3"/>
        <v>0.4548736462</v>
      </c>
      <c r="J327" s="83">
        <f t="shared" si="4"/>
        <v>0.916967509</v>
      </c>
      <c r="K327" s="2">
        <f t="shared" si="5"/>
        <v>-0.05787711243</v>
      </c>
      <c r="L327" s="2">
        <f t="shared" si="6"/>
        <v>-0.332741855</v>
      </c>
      <c r="M327" s="2">
        <f t="shared" si="7"/>
        <v>0.4205308724</v>
      </c>
      <c r="N327" s="2">
        <f t="shared" si="8"/>
        <v>1.658983816</v>
      </c>
      <c r="O327" s="2">
        <f t="shared" si="9"/>
        <v>0.2594678992</v>
      </c>
      <c r="P327" s="2">
        <f t="shared" si="10"/>
        <v>-0.6900393242</v>
      </c>
      <c r="Q327" s="2">
        <f t="shared" si="11"/>
        <v>-0.4160200967</v>
      </c>
      <c r="R327" s="2">
        <f t="shared" si="12"/>
        <v>0.05915004517</v>
      </c>
      <c r="S327" s="1">
        <f t="shared" si="13"/>
        <v>124</v>
      </c>
      <c r="T327" s="1">
        <f t="shared" si="14"/>
        <v>130</v>
      </c>
      <c r="U327" s="11"/>
      <c r="V327" s="11"/>
      <c r="W327" s="32"/>
    </row>
    <row r="328">
      <c r="A328" s="1" t="s">
        <v>78</v>
      </c>
      <c r="B328" s="15" t="s">
        <v>498</v>
      </c>
      <c r="C328" s="12">
        <v>32.0</v>
      </c>
      <c r="D328" s="13">
        <v>39.0</v>
      </c>
      <c r="E328" s="5">
        <v>13.0</v>
      </c>
      <c r="F328" s="6">
        <v>16.0</v>
      </c>
      <c r="G328" s="8">
        <f t="shared" si="1"/>
        <v>0.6666666667</v>
      </c>
      <c r="H328" s="84">
        <f t="shared" si="2"/>
        <v>0.6605736928</v>
      </c>
      <c r="I328" s="8">
        <f t="shared" si="3"/>
        <v>0.45</v>
      </c>
      <c r="J328" s="83">
        <f t="shared" si="4"/>
        <v>0.71</v>
      </c>
      <c r="K328" s="2">
        <f t="shared" si="5"/>
        <v>-0.05787711243</v>
      </c>
      <c r="L328" s="2">
        <f t="shared" si="6"/>
        <v>-0.2576391363</v>
      </c>
      <c r="M328" s="2">
        <f t="shared" si="7"/>
        <v>0.2521196447</v>
      </c>
      <c r="N328" s="2">
        <f t="shared" si="8"/>
        <v>1.270773906</v>
      </c>
      <c r="O328" s="2">
        <f t="shared" si="9"/>
        <v>0.1204472362</v>
      </c>
      <c r="P328" s="2">
        <f t="shared" si="10"/>
        <v>-0.4092647884</v>
      </c>
      <c r="Q328" s="2">
        <f t="shared" si="11"/>
        <v>-0.315255148</v>
      </c>
      <c r="R328" s="2">
        <f t="shared" si="12"/>
        <v>0.05726909152</v>
      </c>
      <c r="S328" s="1">
        <f t="shared" si="13"/>
        <v>32</v>
      </c>
      <c r="T328" s="1">
        <f t="shared" si="14"/>
        <v>32</v>
      </c>
      <c r="U328" s="11"/>
      <c r="V328" s="11"/>
      <c r="W328" s="32"/>
    </row>
    <row r="329">
      <c r="A329" s="1" t="s">
        <v>166</v>
      </c>
      <c r="B329" s="15" t="s">
        <v>377</v>
      </c>
      <c r="C329" s="12">
        <v>6.0</v>
      </c>
      <c r="D329" s="13">
        <v>3.0</v>
      </c>
      <c r="E329" s="5">
        <v>11.0</v>
      </c>
      <c r="F329" s="6">
        <v>19.0</v>
      </c>
      <c r="G329" s="8">
        <f t="shared" si="1"/>
        <v>0.24</v>
      </c>
      <c r="H329" s="84">
        <f t="shared" si="2"/>
        <v>0.2032715845</v>
      </c>
      <c r="I329" s="8">
        <f t="shared" si="3"/>
        <v>0.4358974359</v>
      </c>
      <c r="J329" s="83">
        <f t="shared" si="4"/>
        <v>0.2307692308</v>
      </c>
      <c r="K329" s="2">
        <f t="shared" si="5"/>
        <v>-0.05787711243</v>
      </c>
      <c r="L329" s="2">
        <f t="shared" si="6"/>
        <v>-0.08373969762</v>
      </c>
      <c r="M329" s="2">
        <f t="shared" si="7"/>
        <v>0.02663457639</v>
      </c>
      <c r="N329" s="2">
        <f t="shared" si="8"/>
        <v>0.4000917927</v>
      </c>
      <c r="O329" s="2">
        <f t="shared" si="9"/>
        <v>0.004135761634</v>
      </c>
      <c r="P329" s="2">
        <f t="shared" si="10"/>
        <v>-0.04188083088</v>
      </c>
      <c r="Q329" s="2">
        <f t="shared" si="11"/>
        <v>-0.09614469855</v>
      </c>
      <c r="R329" s="2">
        <f t="shared" si="12"/>
        <v>0.05205179318</v>
      </c>
      <c r="S329" s="1">
        <f t="shared" si="13"/>
        <v>6</v>
      </c>
      <c r="T329" s="1">
        <f t="shared" si="14"/>
        <v>6</v>
      </c>
      <c r="U329" s="11"/>
      <c r="V329" s="11"/>
      <c r="W329" s="32"/>
    </row>
    <row r="330">
      <c r="A330" s="1" t="s">
        <v>166</v>
      </c>
      <c r="B330" s="15" t="s">
        <v>378</v>
      </c>
      <c r="C330" s="12">
        <v>87.0</v>
      </c>
      <c r="D330" s="13">
        <v>59.0</v>
      </c>
      <c r="E330" s="5">
        <v>10.0</v>
      </c>
      <c r="F330" s="6">
        <v>13.0</v>
      </c>
      <c r="G330" s="8">
        <f t="shared" si="1"/>
        <v>0.87</v>
      </c>
      <c r="H330" s="84">
        <f t="shared" si="2"/>
        <v>0.9130190481</v>
      </c>
      <c r="I330" s="8">
        <f t="shared" si="3"/>
        <v>0.573964497</v>
      </c>
      <c r="J330" s="83">
        <f t="shared" si="4"/>
        <v>0.8639053254</v>
      </c>
      <c r="K330" s="2">
        <f t="shared" si="5"/>
        <v>-0.05787711243</v>
      </c>
      <c r="L330" s="2">
        <f t="shared" si="6"/>
        <v>-0.3134870731</v>
      </c>
      <c r="M330" s="2">
        <f t="shared" si="7"/>
        <v>0.3732693164</v>
      </c>
      <c r="N330" s="2">
        <f t="shared" si="8"/>
        <v>1.972189338</v>
      </c>
      <c r="O330" s="2">
        <f t="shared" si="9"/>
        <v>0.2169802705</v>
      </c>
      <c r="P330" s="2">
        <f t="shared" si="10"/>
        <v>-0.7728451787</v>
      </c>
      <c r="Q330" s="2">
        <f t="shared" si="11"/>
        <v>-0.6240437263</v>
      </c>
      <c r="R330" s="2">
        <f t="shared" si="12"/>
        <v>0.1188332135</v>
      </c>
      <c r="S330" s="1">
        <f t="shared" si="13"/>
        <v>87</v>
      </c>
      <c r="T330" s="1">
        <f t="shared" si="14"/>
        <v>91</v>
      </c>
      <c r="U330" s="11"/>
      <c r="V330" s="11"/>
      <c r="W330" s="32"/>
    </row>
    <row r="331">
      <c r="A331" s="1" t="s">
        <v>166</v>
      </c>
      <c r="B331" s="15" t="s">
        <v>379</v>
      </c>
      <c r="C331" s="12">
        <v>28.0</v>
      </c>
      <c r="D331" s="13">
        <v>61.0</v>
      </c>
      <c r="E331" s="5">
        <v>12.0</v>
      </c>
      <c r="F331" s="6">
        <v>16.0</v>
      </c>
      <c r="G331" s="8">
        <f t="shared" si="1"/>
        <v>0.6363636364</v>
      </c>
      <c r="H331" s="84">
        <f t="shared" si="2"/>
        <v>0.6112390777</v>
      </c>
      <c r="I331" s="8">
        <f t="shared" si="3"/>
        <v>0.3418803419</v>
      </c>
      <c r="J331" s="83">
        <f t="shared" si="4"/>
        <v>0.7606837607</v>
      </c>
      <c r="K331" s="2">
        <f t="shared" si="5"/>
        <v>-0.05787711243</v>
      </c>
      <c r="L331" s="2">
        <f t="shared" si="6"/>
        <v>-0.2760308551</v>
      </c>
      <c r="M331" s="2">
        <f t="shared" si="7"/>
        <v>0.2893998348</v>
      </c>
      <c r="N331" s="2">
        <f t="shared" si="8"/>
        <v>1.034369486</v>
      </c>
      <c r="O331" s="2">
        <f t="shared" si="9"/>
        <v>0.1481270001</v>
      </c>
      <c r="P331" s="2">
        <f t="shared" si="10"/>
        <v>-0.3569090739</v>
      </c>
      <c r="Q331" s="2">
        <f t="shared" si="11"/>
        <v>-0.1949535802</v>
      </c>
      <c r="R331" s="2">
        <f t="shared" si="12"/>
        <v>0.02511337844</v>
      </c>
      <c r="S331" s="1">
        <f t="shared" si="13"/>
        <v>28</v>
      </c>
      <c r="T331" s="1">
        <f t="shared" si="14"/>
        <v>27</v>
      </c>
      <c r="U331" s="11"/>
      <c r="V331" s="11"/>
      <c r="W331" s="32"/>
    </row>
    <row r="332">
      <c r="A332" s="1" t="s">
        <v>166</v>
      </c>
      <c r="B332" s="15" t="s">
        <v>380</v>
      </c>
      <c r="C332" s="12">
        <v>26.0</v>
      </c>
      <c r="D332" s="13">
        <v>31.0</v>
      </c>
      <c r="E332" s="5">
        <v>7.0</v>
      </c>
      <c r="F332" s="6">
        <v>16.0</v>
      </c>
      <c r="G332" s="8">
        <f t="shared" si="1"/>
        <v>0.619047619</v>
      </c>
      <c r="H332" s="84">
        <f t="shared" si="2"/>
        <v>0.6286477664</v>
      </c>
      <c r="I332" s="8">
        <f t="shared" si="3"/>
        <v>0.4125</v>
      </c>
      <c r="J332" s="83">
        <f t="shared" si="4"/>
        <v>0.7125</v>
      </c>
      <c r="K332" s="2">
        <f t="shared" si="5"/>
        <v>-0.05787711243</v>
      </c>
      <c r="L332" s="2">
        <f t="shared" si="6"/>
        <v>-0.2585463164</v>
      </c>
      <c r="M332" s="2">
        <f t="shared" si="7"/>
        <v>0.2538982611</v>
      </c>
      <c r="N332" s="2">
        <f t="shared" si="8"/>
        <v>1.168977756</v>
      </c>
      <c r="O332" s="2">
        <f t="shared" si="9"/>
        <v>0.1217240514</v>
      </c>
      <c r="P332" s="2">
        <f t="shared" si="10"/>
        <v>-0.3778060082</v>
      </c>
      <c r="Q332" s="2">
        <f t="shared" si="11"/>
        <v>-0.2658346484</v>
      </c>
      <c r="R332" s="2">
        <f t="shared" si="12"/>
        <v>0.04411178287</v>
      </c>
      <c r="S332" s="1">
        <f t="shared" si="13"/>
        <v>26</v>
      </c>
      <c r="T332" s="1">
        <f t="shared" si="14"/>
        <v>26</v>
      </c>
      <c r="U332" s="11"/>
      <c r="V332" s="11"/>
      <c r="W332" s="32"/>
    </row>
    <row r="333">
      <c r="A333" s="1" t="s">
        <v>202</v>
      </c>
      <c r="B333" s="15" t="s">
        <v>384</v>
      </c>
      <c r="C333" s="12">
        <v>9.0</v>
      </c>
      <c r="D333" s="13">
        <v>11.0</v>
      </c>
      <c r="E333" s="5">
        <v>32.0</v>
      </c>
      <c r="F333" s="6">
        <v>32.0</v>
      </c>
      <c r="G333" s="8">
        <f t="shared" si="1"/>
        <v>0.2195121951</v>
      </c>
      <c r="H333" s="84">
        <f t="shared" si="2"/>
        <v>0.2496260982</v>
      </c>
      <c r="I333" s="8">
        <f t="shared" si="3"/>
        <v>0.4880952381</v>
      </c>
      <c r="J333" s="83">
        <f t="shared" si="4"/>
        <v>0.2380952381</v>
      </c>
      <c r="K333" s="2">
        <f t="shared" si="5"/>
        <v>-0.05787711243</v>
      </c>
      <c r="L333" s="2">
        <f t="shared" si="6"/>
        <v>-0.08639810071</v>
      </c>
      <c r="M333" s="2">
        <f t="shared" si="7"/>
        <v>0.02835250321</v>
      </c>
      <c r="N333" s="2">
        <f t="shared" si="8"/>
        <v>0.4622242283</v>
      </c>
      <c r="O333" s="2">
        <f t="shared" si="9"/>
        <v>0.004542280206</v>
      </c>
      <c r="P333" s="2">
        <f t="shared" si="10"/>
        <v>-0.04992075671</v>
      </c>
      <c r="Q333" s="2">
        <f t="shared" si="11"/>
        <v>-0.1243765946</v>
      </c>
      <c r="R333" s="2">
        <f t="shared" si="12"/>
        <v>0.07307965096</v>
      </c>
      <c r="S333" s="1">
        <f t="shared" si="13"/>
        <v>9</v>
      </c>
      <c r="T333" s="1">
        <f t="shared" si="14"/>
        <v>10</v>
      </c>
      <c r="U333" s="11"/>
      <c r="V333" s="11"/>
      <c r="W333" s="32"/>
    </row>
    <row r="334">
      <c r="A334" s="1" t="s">
        <v>202</v>
      </c>
      <c r="B334" s="15" t="s">
        <v>387</v>
      </c>
      <c r="C334" s="12">
        <v>23.0</v>
      </c>
      <c r="D334" s="13">
        <v>15.0</v>
      </c>
      <c r="E334" s="5">
        <v>9.0</v>
      </c>
      <c r="F334" s="6">
        <v>11.0</v>
      </c>
      <c r="G334" s="8">
        <f t="shared" si="1"/>
        <v>0.6764705882</v>
      </c>
      <c r="H334" s="84">
        <f t="shared" si="2"/>
        <v>0.6924021574</v>
      </c>
      <c r="I334" s="8">
        <f t="shared" si="3"/>
        <v>0.5517241379</v>
      </c>
      <c r="J334" s="83">
        <f t="shared" si="4"/>
        <v>0.6551724138</v>
      </c>
      <c r="K334" s="2">
        <f t="shared" si="5"/>
        <v>-0.05787711243</v>
      </c>
      <c r="L334" s="2">
        <f t="shared" si="6"/>
        <v>-0.2377437392</v>
      </c>
      <c r="M334" s="2">
        <f t="shared" si="7"/>
        <v>0.2146847497</v>
      </c>
      <c r="N334" s="2">
        <f t="shared" si="8"/>
        <v>1.437722315</v>
      </c>
      <c r="O334" s="2">
        <f t="shared" si="9"/>
        <v>0.09464302263</v>
      </c>
      <c r="P334" s="2">
        <f t="shared" si="10"/>
        <v>-0.4272758638</v>
      </c>
      <c r="Q334" s="2">
        <f t="shared" si="11"/>
        <v>-0.4372988986</v>
      </c>
      <c r="R334" s="2">
        <f t="shared" si="12"/>
        <v>0.1055476836</v>
      </c>
      <c r="S334" s="1">
        <f t="shared" si="13"/>
        <v>23</v>
      </c>
      <c r="T334" s="1">
        <f t="shared" si="14"/>
        <v>23</v>
      </c>
      <c r="U334" s="11"/>
      <c r="V334" s="11"/>
      <c r="W334" s="32"/>
    </row>
    <row r="335">
      <c r="A335" s="1" t="s">
        <v>202</v>
      </c>
      <c r="B335" s="15" t="s">
        <v>381</v>
      </c>
      <c r="C335" s="12">
        <v>12.0</v>
      </c>
      <c r="D335" s="13">
        <v>12.0</v>
      </c>
      <c r="E335" s="5">
        <v>22.0</v>
      </c>
      <c r="F335" s="6">
        <v>18.0</v>
      </c>
      <c r="G335" s="8">
        <f t="shared" si="1"/>
        <v>0.4</v>
      </c>
      <c r="H335" s="84">
        <f t="shared" si="2"/>
        <v>0.4138740558</v>
      </c>
      <c r="I335" s="8">
        <f t="shared" si="3"/>
        <v>0.53125</v>
      </c>
      <c r="J335" s="83">
        <f t="shared" si="4"/>
        <v>0.375</v>
      </c>
      <c r="K335" s="2">
        <f t="shared" si="5"/>
        <v>-0.05787711243</v>
      </c>
      <c r="L335" s="2">
        <f t="shared" si="6"/>
        <v>-0.1360770086</v>
      </c>
      <c r="M335" s="2">
        <f t="shared" si="7"/>
        <v>0.07033192827</v>
      </c>
      <c r="N335" s="2">
        <f t="shared" si="8"/>
        <v>0.7923692926</v>
      </c>
      <c r="O335" s="2">
        <f t="shared" si="9"/>
        <v>0.01774661779</v>
      </c>
      <c r="P335" s="2">
        <f t="shared" si="10"/>
        <v>-0.1347834748</v>
      </c>
      <c r="Q335" s="2">
        <f t="shared" si="11"/>
        <v>-0.2320641021</v>
      </c>
      <c r="R335" s="2">
        <f t="shared" si="12"/>
        <v>0.09422791502</v>
      </c>
      <c r="S335" s="1">
        <f t="shared" si="13"/>
        <v>12</v>
      </c>
      <c r="T335" s="1">
        <f t="shared" si="14"/>
        <v>12</v>
      </c>
      <c r="U335" s="11"/>
      <c r="V335" s="11"/>
      <c r="W335" s="32"/>
    </row>
    <row r="336">
      <c r="A336" s="1" t="s">
        <v>202</v>
      </c>
      <c r="B336" s="15" t="s">
        <v>382</v>
      </c>
      <c r="C336" s="12">
        <v>9.0</v>
      </c>
      <c r="D336" s="13">
        <v>7.0</v>
      </c>
      <c r="E336" s="5">
        <v>18.0</v>
      </c>
      <c r="F336" s="6">
        <v>21.0</v>
      </c>
      <c r="G336" s="8">
        <f t="shared" si="1"/>
        <v>0.3</v>
      </c>
      <c r="H336" s="84">
        <f t="shared" si="2"/>
        <v>0.3008553907</v>
      </c>
      <c r="I336" s="8">
        <f t="shared" si="3"/>
        <v>0.4909090909</v>
      </c>
      <c r="J336" s="83">
        <f t="shared" si="4"/>
        <v>0.2909090909</v>
      </c>
      <c r="K336" s="2">
        <f t="shared" si="5"/>
        <v>-0.05787711243</v>
      </c>
      <c r="L336" s="2">
        <f t="shared" si="6"/>
        <v>-0.1055627703</v>
      </c>
      <c r="M336" s="2">
        <f t="shared" si="7"/>
        <v>0.04232574152</v>
      </c>
      <c r="N336" s="2">
        <f t="shared" si="8"/>
        <v>0.5680097541</v>
      </c>
      <c r="O336" s="2">
        <f t="shared" si="9"/>
        <v>0.008285022121</v>
      </c>
      <c r="P336" s="2">
        <f t="shared" si="10"/>
        <v>-0.07495331251</v>
      </c>
      <c r="Q336" s="2">
        <f t="shared" si="11"/>
        <v>-0.1537227884</v>
      </c>
      <c r="R336" s="2">
        <f t="shared" si="12"/>
        <v>0.0743508566</v>
      </c>
      <c r="S336" s="1">
        <f t="shared" si="13"/>
        <v>9</v>
      </c>
      <c r="T336" s="1">
        <f t="shared" si="14"/>
        <v>9</v>
      </c>
      <c r="U336" s="11"/>
      <c r="V336" s="11"/>
      <c r="W336" s="32"/>
    </row>
    <row r="337">
      <c r="A337" s="1" t="s">
        <v>202</v>
      </c>
      <c r="B337" s="15" t="s">
        <v>383</v>
      </c>
      <c r="C337" s="12">
        <v>34.0</v>
      </c>
      <c r="D337" s="13">
        <v>56.0</v>
      </c>
      <c r="E337" s="5">
        <v>6.0</v>
      </c>
      <c r="F337" s="6">
        <v>16.0</v>
      </c>
      <c r="G337" s="8">
        <f t="shared" si="1"/>
        <v>0.68</v>
      </c>
      <c r="H337" s="84">
        <f t="shared" si="2"/>
        <v>0.6773868014</v>
      </c>
      <c r="I337" s="8">
        <f t="shared" si="3"/>
        <v>0.3571428571</v>
      </c>
      <c r="J337" s="83">
        <f t="shared" si="4"/>
        <v>0.8035714286</v>
      </c>
      <c r="K337" s="2">
        <f t="shared" si="5"/>
        <v>-0.05787711243</v>
      </c>
      <c r="L337" s="2">
        <f t="shared" si="6"/>
        <v>-0.2915935899</v>
      </c>
      <c r="M337" s="2">
        <f t="shared" si="7"/>
        <v>0.3229527319</v>
      </c>
      <c r="N337" s="2">
        <f t="shared" si="8"/>
        <v>1.141468369</v>
      </c>
      <c r="O337" s="2">
        <f t="shared" si="9"/>
        <v>0.1746205103</v>
      </c>
      <c r="P337" s="2">
        <f t="shared" si="10"/>
        <v>-0.4160697215</v>
      </c>
      <c r="Q337" s="2">
        <f t="shared" si="11"/>
        <v>-0.2247435492</v>
      </c>
      <c r="R337" s="2">
        <f t="shared" si="12"/>
        <v>0.02862916347</v>
      </c>
      <c r="S337" s="1">
        <f t="shared" si="13"/>
        <v>34</v>
      </c>
      <c r="T337" s="1">
        <f t="shared" si="14"/>
        <v>34</v>
      </c>
      <c r="U337" s="11"/>
      <c r="V337" s="11"/>
      <c r="W337" s="32"/>
    </row>
    <row r="338">
      <c r="A338" s="1" t="s">
        <v>214</v>
      </c>
      <c r="B338" s="15" t="s">
        <v>388</v>
      </c>
      <c r="C338" s="12">
        <v>12.0</v>
      </c>
      <c r="D338" s="13">
        <v>19.0</v>
      </c>
      <c r="E338" s="5">
        <v>7.0</v>
      </c>
      <c r="F338" s="6">
        <v>11.0</v>
      </c>
      <c r="G338" s="8">
        <f t="shared" si="1"/>
        <v>0.5217391304</v>
      </c>
      <c r="H338" s="84">
        <f t="shared" si="2"/>
        <v>0.5217186342</v>
      </c>
      <c r="I338" s="8">
        <f t="shared" si="3"/>
        <v>0.387755102</v>
      </c>
      <c r="J338" s="83">
        <f t="shared" si="4"/>
        <v>0.6326530612</v>
      </c>
      <c r="K338" s="2">
        <f t="shared" si="5"/>
        <v>-0.05787711243</v>
      </c>
      <c r="L338" s="2">
        <f t="shared" si="6"/>
        <v>-0.2295720962</v>
      </c>
      <c r="M338" s="2">
        <f t="shared" si="7"/>
        <v>0.2001802451</v>
      </c>
      <c r="N338" s="2">
        <f t="shared" si="8"/>
        <v>0.9757095607</v>
      </c>
      <c r="O338" s="2">
        <f t="shared" si="9"/>
        <v>0.0852155074</v>
      </c>
      <c r="P338" s="2">
        <f t="shared" si="10"/>
        <v>-0.2800037956</v>
      </c>
      <c r="Q338" s="2">
        <f t="shared" si="11"/>
        <v>-0.2085736622</v>
      </c>
      <c r="R338" s="2">
        <f t="shared" si="12"/>
        <v>0.03663998736</v>
      </c>
      <c r="S338" s="1">
        <f t="shared" si="13"/>
        <v>12</v>
      </c>
      <c r="T338" s="1">
        <f t="shared" si="14"/>
        <v>12</v>
      </c>
      <c r="U338" s="11"/>
      <c r="V338" s="11"/>
      <c r="W338" s="32"/>
    </row>
    <row r="339">
      <c r="A339" s="1" t="s">
        <v>214</v>
      </c>
      <c r="B339" s="15" t="s">
        <v>393</v>
      </c>
      <c r="C339" s="12">
        <v>53.0</v>
      </c>
      <c r="D339" s="13">
        <v>72.0</v>
      </c>
      <c r="E339" s="5">
        <v>3.0</v>
      </c>
      <c r="F339" s="6">
        <v>7.0</v>
      </c>
      <c r="G339" s="8">
        <f t="shared" si="1"/>
        <v>0.8833333333</v>
      </c>
      <c r="H339" s="84">
        <f t="shared" si="2"/>
        <v>0.8836099285</v>
      </c>
      <c r="I339" s="8">
        <f t="shared" si="3"/>
        <v>0.4148148148</v>
      </c>
      <c r="J339" s="83">
        <f t="shared" si="4"/>
        <v>0.9259259259</v>
      </c>
      <c r="K339" s="2">
        <f t="shared" si="5"/>
        <v>-0.05787711243</v>
      </c>
      <c r="L339" s="2">
        <f t="shared" si="6"/>
        <v>-0.3359926139</v>
      </c>
      <c r="M339" s="2">
        <f t="shared" si="7"/>
        <v>0.4287878572</v>
      </c>
      <c r="N339" s="2">
        <f t="shared" si="8"/>
        <v>1.527664297</v>
      </c>
      <c r="O339" s="2">
        <f t="shared" si="9"/>
        <v>0.2671471383</v>
      </c>
      <c r="P339" s="2">
        <f t="shared" si="10"/>
        <v>-0.6416259459</v>
      </c>
      <c r="Q339" s="2">
        <f t="shared" si="11"/>
        <v>-0.3493522724</v>
      </c>
      <c r="R339" s="2">
        <f t="shared" si="12"/>
        <v>0.04485858063</v>
      </c>
      <c r="S339" s="1">
        <f t="shared" si="13"/>
        <v>53</v>
      </c>
      <c r="T339" s="1">
        <f t="shared" si="14"/>
        <v>53</v>
      </c>
      <c r="U339" s="11"/>
      <c r="V339" s="11"/>
      <c r="W339" s="32"/>
    </row>
    <row r="340">
      <c r="A340" s="1" t="s">
        <v>214</v>
      </c>
      <c r="B340" s="15" t="s">
        <v>422</v>
      </c>
      <c r="C340" s="12">
        <v>12.0</v>
      </c>
      <c r="D340" s="13">
        <v>39.0</v>
      </c>
      <c r="E340" s="5">
        <v>8.0</v>
      </c>
      <c r="F340" s="6">
        <v>9.0</v>
      </c>
      <c r="G340" s="8">
        <f t="shared" si="1"/>
        <v>0.5714285714</v>
      </c>
      <c r="H340" s="84">
        <f t="shared" si="2"/>
        <v>0.545881107</v>
      </c>
      <c r="I340" s="8">
        <f t="shared" si="3"/>
        <v>0.2941176471</v>
      </c>
      <c r="J340" s="83">
        <f t="shared" si="4"/>
        <v>0.75</v>
      </c>
      <c r="K340" s="2">
        <f t="shared" si="5"/>
        <v>-0.05787711243</v>
      </c>
      <c r="L340" s="2">
        <f t="shared" si="6"/>
        <v>-0.2721540173</v>
      </c>
      <c r="M340" s="2">
        <f t="shared" si="7"/>
        <v>0.2813277131</v>
      </c>
      <c r="N340" s="2">
        <f t="shared" si="8"/>
        <v>0.8773639226</v>
      </c>
      <c r="O340" s="2">
        <f t="shared" si="9"/>
        <v>0.1419729423</v>
      </c>
      <c r="P340" s="2">
        <f t="shared" si="10"/>
        <v>-0.2984824355</v>
      </c>
      <c r="Q340" s="2">
        <f t="shared" si="11"/>
        <v>-0.1422598152</v>
      </c>
      <c r="R340" s="2">
        <f t="shared" si="12"/>
        <v>0.01598990934</v>
      </c>
      <c r="S340" s="1">
        <f t="shared" si="13"/>
        <v>12</v>
      </c>
      <c r="T340" s="1">
        <f t="shared" si="14"/>
        <v>12</v>
      </c>
      <c r="U340" s="11"/>
      <c r="V340" s="11"/>
      <c r="W340" s="32"/>
    </row>
    <row r="341">
      <c r="A341" s="1" t="s">
        <v>214</v>
      </c>
      <c r="B341" s="15" t="s">
        <v>436</v>
      </c>
      <c r="C341" s="12">
        <v>55.0</v>
      </c>
      <c r="D341" s="13">
        <v>51.0</v>
      </c>
      <c r="E341" s="5">
        <v>8.0</v>
      </c>
      <c r="F341" s="6">
        <v>21.0</v>
      </c>
      <c r="G341" s="8">
        <f t="shared" si="1"/>
        <v>0.7236842105</v>
      </c>
      <c r="H341" s="84">
        <f t="shared" si="2"/>
        <v>0.755700655</v>
      </c>
      <c r="I341" s="8">
        <f t="shared" si="3"/>
        <v>0.4666666667</v>
      </c>
      <c r="J341" s="83">
        <f t="shared" si="4"/>
        <v>0.7851851852</v>
      </c>
      <c r="K341" s="2">
        <f t="shared" si="5"/>
        <v>-0.05787711243</v>
      </c>
      <c r="L341" s="2">
        <f t="shared" si="6"/>
        <v>-0.2849217366</v>
      </c>
      <c r="M341" s="2">
        <f t="shared" si="7"/>
        <v>0.3083430632</v>
      </c>
      <c r="N341" s="2">
        <f t="shared" si="8"/>
        <v>1.457391739</v>
      </c>
      <c r="O341" s="2">
        <f t="shared" si="9"/>
        <v>0.1629063762</v>
      </c>
      <c r="P341" s="2">
        <f t="shared" si="10"/>
        <v>-0.5190702572</v>
      </c>
      <c r="Q341" s="2">
        <f t="shared" si="11"/>
        <v>-0.3749423263</v>
      </c>
      <c r="R341" s="2">
        <f t="shared" si="12"/>
        <v>0.06387090875</v>
      </c>
      <c r="S341" s="1">
        <f t="shared" si="13"/>
        <v>55</v>
      </c>
      <c r="T341" s="1">
        <f t="shared" si="14"/>
        <v>57</v>
      </c>
      <c r="U341" s="11"/>
      <c r="V341" s="11"/>
      <c r="W341" s="32"/>
    </row>
    <row r="342">
      <c r="A342" s="1" t="s">
        <v>214</v>
      </c>
      <c r="B342" s="15" t="s">
        <v>389</v>
      </c>
      <c r="C342" s="12">
        <v>9.0</v>
      </c>
      <c r="D342" s="13">
        <v>10.0</v>
      </c>
      <c r="E342" s="5">
        <v>0.0</v>
      </c>
      <c r="F342" s="6">
        <v>1.0</v>
      </c>
      <c r="G342" s="8">
        <f t="shared" si="1"/>
        <v>0.9</v>
      </c>
      <c r="H342" s="84">
        <f t="shared" si="2"/>
        <v>0.9403656594</v>
      </c>
      <c r="I342" s="8">
        <f t="shared" si="3"/>
        <v>0.45</v>
      </c>
      <c r="J342" s="83">
        <f t="shared" si="4"/>
        <v>0.95</v>
      </c>
      <c r="K342" s="2">
        <f t="shared" si="5"/>
        <v>-0.05787711243</v>
      </c>
      <c r="L342" s="2">
        <f t="shared" si="6"/>
        <v>-0.3447284219</v>
      </c>
      <c r="M342" s="2">
        <f t="shared" si="7"/>
        <v>0.4513746863</v>
      </c>
      <c r="N342" s="2">
        <f t="shared" si="8"/>
        <v>1.700331282</v>
      </c>
      <c r="O342" s="2">
        <f t="shared" si="9"/>
        <v>0.2885310849</v>
      </c>
      <c r="P342" s="2">
        <f t="shared" si="10"/>
        <v>-0.7327146827</v>
      </c>
      <c r="Q342" s="2">
        <f t="shared" si="11"/>
        <v>-0.4218202685</v>
      </c>
      <c r="R342" s="2">
        <f t="shared" si="12"/>
        <v>0.05726909152</v>
      </c>
      <c r="S342" s="1">
        <f t="shared" si="13"/>
        <v>9</v>
      </c>
      <c r="T342" s="1">
        <f t="shared" si="14"/>
        <v>9</v>
      </c>
      <c r="U342" s="11"/>
      <c r="V342" s="11"/>
      <c r="W342" s="32"/>
    </row>
    <row r="343">
      <c r="A343" s="1" t="s">
        <v>214</v>
      </c>
      <c r="B343" s="15" t="s">
        <v>390</v>
      </c>
      <c r="C343" s="12">
        <v>9.0</v>
      </c>
      <c r="D343" s="13">
        <v>12.0</v>
      </c>
      <c r="E343" s="5">
        <v>1.0</v>
      </c>
      <c r="F343" s="6">
        <v>0.0</v>
      </c>
      <c r="G343" s="8">
        <f t="shared" si="1"/>
        <v>1</v>
      </c>
      <c r="H343" s="84">
        <f t="shared" si="2"/>
        <v>0.9492287362</v>
      </c>
      <c r="I343" s="8">
        <f t="shared" si="3"/>
        <v>0.4545454545</v>
      </c>
      <c r="J343" s="83">
        <f t="shared" si="4"/>
        <v>0.9545454545</v>
      </c>
      <c r="K343" s="2">
        <f t="shared" si="5"/>
        <v>-0.05787711243</v>
      </c>
      <c r="L343" s="2">
        <f t="shared" si="6"/>
        <v>-0.3463778401</v>
      </c>
      <c r="M343" s="2">
        <f t="shared" si="7"/>
        <v>0.4557043948</v>
      </c>
      <c r="N343" s="2">
        <f t="shared" si="8"/>
        <v>1.725724079</v>
      </c>
      <c r="O343" s="2">
        <f t="shared" si="9"/>
        <v>0.2926925272</v>
      </c>
      <c r="P343" s="2">
        <f t="shared" si="10"/>
        <v>-0.747215233</v>
      </c>
      <c r="Q343" s="2">
        <f t="shared" si="11"/>
        <v>-0.4324441866</v>
      </c>
      <c r="R343" s="2">
        <f t="shared" si="12"/>
        <v>0.05902210712</v>
      </c>
      <c r="S343" s="1">
        <f t="shared" si="13"/>
        <v>9</v>
      </c>
      <c r="T343" s="1">
        <f t="shared" si="14"/>
        <v>9</v>
      </c>
      <c r="U343" s="11"/>
      <c r="V343" s="11"/>
      <c r="W343" s="32"/>
    </row>
    <row r="344">
      <c r="A344" s="1" t="s">
        <v>214</v>
      </c>
      <c r="B344" s="15" t="s">
        <v>391</v>
      </c>
      <c r="C344" s="12">
        <v>5.0</v>
      </c>
      <c r="D344" s="13">
        <v>20.0</v>
      </c>
      <c r="E344" s="5">
        <v>2.0</v>
      </c>
      <c r="F344" s="6">
        <v>3.0</v>
      </c>
      <c r="G344" s="8">
        <f t="shared" si="1"/>
        <v>0.625</v>
      </c>
      <c r="H344" s="84">
        <f t="shared" si="2"/>
        <v>0.5713375373</v>
      </c>
      <c r="I344" s="8">
        <f t="shared" si="3"/>
        <v>0.2333333333</v>
      </c>
      <c r="J344" s="83">
        <f t="shared" si="4"/>
        <v>0.8333333333</v>
      </c>
      <c r="K344" s="2">
        <f t="shared" si="5"/>
        <v>-0.05787711243</v>
      </c>
      <c r="L344" s="2">
        <f t="shared" si="6"/>
        <v>-0.3023933525</v>
      </c>
      <c r="M344" s="2">
        <f t="shared" si="7"/>
        <v>0.3473181643</v>
      </c>
      <c r="N344" s="2">
        <f t="shared" si="8"/>
        <v>0.7733800503</v>
      </c>
      <c r="O344" s="2">
        <f t="shared" si="9"/>
        <v>0.1947502638</v>
      </c>
      <c r="P344" s="2">
        <f t="shared" si="10"/>
        <v>-0.2923408216</v>
      </c>
      <c r="Q344" s="2">
        <f t="shared" si="11"/>
        <v>-0.09948351819</v>
      </c>
      <c r="R344" s="2">
        <f t="shared" si="12"/>
        <v>0.007983863594</v>
      </c>
      <c r="S344" s="1">
        <f t="shared" si="13"/>
        <v>5</v>
      </c>
      <c r="T344" s="1">
        <f t="shared" si="14"/>
        <v>5</v>
      </c>
      <c r="U344" s="11"/>
      <c r="V344" s="11"/>
      <c r="W344" s="32"/>
    </row>
    <row r="345">
      <c r="A345" s="1" t="s">
        <v>214</v>
      </c>
      <c r="B345" s="15" t="s">
        <v>392</v>
      </c>
      <c r="C345" s="12">
        <v>30.0</v>
      </c>
      <c r="D345" s="13">
        <v>33.0</v>
      </c>
      <c r="E345" s="5">
        <v>3.0</v>
      </c>
      <c r="F345" s="6">
        <v>13.0</v>
      </c>
      <c r="G345" s="8">
        <f t="shared" si="1"/>
        <v>0.6976744186</v>
      </c>
      <c r="H345" s="84">
        <f t="shared" si="2"/>
        <v>0.7278382051</v>
      </c>
      <c r="I345" s="8">
        <f t="shared" si="3"/>
        <v>0.417721519</v>
      </c>
      <c r="J345" s="83">
        <f t="shared" si="4"/>
        <v>0.7974683544</v>
      </c>
      <c r="K345" s="2">
        <f t="shared" si="5"/>
        <v>-0.05787711243</v>
      </c>
      <c r="L345" s="2">
        <f t="shared" si="6"/>
        <v>-0.2893789551</v>
      </c>
      <c r="M345" s="2">
        <f t="shared" si="7"/>
        <v>0.3180657496</v>
      </c>
      <c r="N345" s="2">
        <f t="shared" si="8"/>
        <v>1.32494464</v>
      </c>
      <c r="O345" s="2">
        <f t="shared" si="9"/>
        <v>0.1706719566</v>
      </c>
      <c r="P345" s="2">
        <f t="shared" si="10"/>
        <v>-0.4792795898</v>
      </c>
      <c r="Q345" s="2">
        <f t="shared" si="11"/>
        <v>-0.3051166914</v>
      </c>
      <c r="R345" s="2">
        <f t="shared" si="12"/>
        <v>0.04580820753</v>
      </c>
      <c r="S345" s="1">
        <f t="shared" si="13"/>
        <v>30</v>
      </c>
      <c r="T345" s="1">
        <f t="shared" si="14"/>
        <v>31</v>
      </c>
      <c r="U345" s="11"/>
      <c r="V345" s="11"/>
      <c r="W345" s="32"/>
    </row>
    <row r="346">
      <c r="A346" s="1" t="s">
        <v>214</v>
      </c>
      <c r="B346" s="15" t="s">
        <v>394</v>
      </c>
      <c r="C346" s="12">
        <v>16.0</v>
      </c>
      <c r="D346" s="13">
        <v>13.0</v>
      </c>
      <c r="E346" s="5">
        <v>3.0</v>
      </c>
      <c r="F346" s="6">
        <v>1.0</v>
      </c>
      <c r="G346" s="8">
        <f t="shared" si="1"/>
        <v>0.9411764706</v>
      </c>
      <c r="H346" s="84">
        <f t="shared" si="2"/>
        <v>0.9292794396</v>
      </c>
      <c r="I346" s="8">
        <f t="shared" si="3"/>
        <v>0.5757575758</v>
      </c>
      <c r="J346" s="83">
        <f t="shared" si="4"/>
        <v>0.8787878788</v>
      </c>
      <c r="K346" s="2">
        <f t="shared" si="5"/>
        <v>-0.05787711243</v>
      </c>
      <c r="L346" s="2">
        <f t="shared" si="6"/>
        <v>-0.3188875354</v>
      </c>
      <c r="M346" s="2">
        <f t="shared" si="7"/>
        <v>0.3862407619</v>
      </c>
      <c r="N346" s="2">
        <f t="shared" si="8"/>
        <v>2.012431678</v>
      </c>
      <c r="O346" s="2">
        <f t="shared" si="9"/>
        <v>0.2283883605</v>
      </c>
      <c r="P346" s="2">
        <f t="shared" si="10"/>
        <v>-0.8022005346</v>
      </c>
      <c r="Q346" s="2">
        <f t="shared" si="11"/>
        <v>-0.6387665876</v>
      </c>
      <c r="R346" s="2">
        <f t="shared" si="12"/>
        <v>0.1199504097</v>
      </c>
      <c r="S346" s="1">
        <f t="shared" si="13"/>
        <v>16</v>
      </c>
      <c r="T346" s="1">
        <f t="shared" si="14"/>
        <v>16</v>
      </c>
      <c r="U346" s="11"/>
      <c r="V346" s="11"/>
      <c r="W346" s="32"/>
    </row>
    <row r="347">
      <c r="A347" s="1" t="s">
        <v>214</v>
      </c>
      <c r="B347" s="15" t="s">
        <v>395</v>
      </c>
      <c r="C347" s="12">
        <v>7.0</v>
      </c>
      <c r="D347" s="13">
        <v>15.0</v>
      </c>
      <c r="E347" s="5">
        <v>1.0</v>
      </c>
      <c r="F347" s="6">
        <v>6.0</v>
      </c>
      <c r="G347" s="8">
        <f t="shared" si="1"/>
        <v>0.5384615385</v>
      </c>
      <c r="H347" s="84">
        <f t="shared" si="2"/>
        <v>0.5341416894</v>
      </c>
      <c r="I347" s="8">
        <f t="shared" si="3"/>
        <v>0.275862069</v>
      </c>
      <c r="J347" s="83">
        <f t="shared" si="4"/>
        <v>0.7586206897</v>
      </c>
      <c r="K347" s="2">
        <f t="shared" si="5"/>
        <v>-0.05787711243</v>
      </c>
      <c r="L347" s="2">
        <f t="shared" si="6"/>
        <v>-0.2752822243</v>
      </c>
      <c r="M347" s="2">
        <f t="shared" si="7"/>
        <v>0.2878321852</v>
      </c>
      <c r="N347" s="2">
        <f t="shared" si="8"/>
        <v>0.832365551</v>
      </c>
      <c r="O347" s="2">
        <f t="shared" si="9"/>
        <v>0.1469250481</v>
      </c>
      <c r="P347" s="2">
        <f t="shared" si="10"/>
        <v>-0.2864286954</v>
      </c>
      <c r="Q347" s="2">
        <f t="shared" si="11"/>
        <v>-0.1265865233</v>
      </c>
      <c r="R347" s="2">
        <f t="shared" si="12"/>
        <v>0.01319346046</v>
      </c>
      <c r="S347" s="1">
        <f t="shared" si="13"/>
        <v>7</v>
      </c>
      <c r="T347" s="1">
        <f t="shared" si="14"/>
        <v>7</v>
      </c>
      <c r="U347" s="11"/>
      <c r="V347" s="11"/>
      <c r="W347" s="32"/>
    </row>
    <row r="348">
      <c r="A348" s="1" t="s">
        <v>214</v>
      </c>
      <c r="B348" s="15" t="s">
        <v>396</v>
      </c>
      <c r="C348" s="12">
        <v>29.0</v>
      </c>
      <c r="D348" s="13">
        <v>43.0</v>
      </c>
      <c r="E348" s="5">
        <v>4.0</v>
      </c>
      <c r="F348" s="6">
        <v>10.0</v>
      </c>
      <c r="G348" s="8">
        <f t="shared" si="1"/>
        <v>0.7435897436</v>
      </c>
      <c r="H348" s="84">
        <f t="shared" si="2"/>
        <v>0.7440803304</v>
      </c>
      <c r="I348" s="8">
        <f t="shared" si="3"/>
        <v>0.3837209302</v>
      </c>
      <c r="J348" s="83">
        <f t="shared" si="4"/>
        <v>0.8372093023</v>
      </c>
      <c r="K348" s="2">
        <f t="shared" si="5"/>
        <v>-0.05787711243</v>
      </c>
      <c r="L348" s="2">
        <f t="shared" si="6"/>
        <v>-0.3037998332</v>
      </c>
      <c r="M348" s="2">
        <f t="shared" si="7"/>
        <v>0.3505565446</v>
      </c>
      <c r="N348" s="2">
        <f t="shared" si="8"/>
        <v>1.277753148</v>
      </c>
      <c r="O348" s="2">
        <f t="shared" si="9"/>
        <v>0.1974803683</v>
      </c>
      <c r="P348" s="2">
        <f t="shared" si="10"/>
        <v>-0.4852424077</v>
      </c>
      <c r="Q348" s="2">
        <f t="shared" si="11"/>
        <v>-0.2702986231</v>
      </c>
      <c r="R348" s="2">
        <f t="shared" si="12"/>
        <v>0.03550824586</v>
      </c>
      <c r="S348" s="1">
        <f t="shared" si="13"/>
        <v>29</v>
      </c>
      <c r="T348" s="1">
        <f t="shared" si="14"/>
        <v>29</v>
      </c>
      <c r="U348" s="11"/>
      <c r="V348" s="11"/>
      <c r="W348" s="32"/>
    </row>
    <row r="349">
      <c r="A349" s="1" t="s">
        <v>214</v>
      </c>
      <c r="B349" s="15" t="s">
        <v>397</v>
      </c>
      <c r="C349" s="12">
        <v>8.0</v>
      </c>
      <c r="D349" s="13">
        <v>18.0</v>
      </c>
      <c r="E349" s="5">
        <v>1.0</v>
      </c>
      <c r="F349" s="6">
        <v>1.0</v>
      </c>
      <c r="G349" s="8">
        <f t="shared" si="1"/>
        <v>0.8888888889</v>
      </c>
      <c r="H349" s="84">
        <f t="shared" si="2"/>
        <v>0.8034698445</v>
      </c>
      <c r="I349" s="8">
        <f t="shared" si="3"/>
        <v>0.3214285714</v>
      </c>
      <c r="J349" s="83">
        <f t="shared" si="4"/>
        <v>0.9285714286</v>
      </c>
      <c r="K349" s="2">
        <f t="shared" si="5"/>
        <v>-0.05787711243</v>
      </c>
      <c r="L349" s="2">
        <f t="shared" si="6"/>
        <v>-0.3369525928</v>
      </c>
      <c r="M349" s="2">
        <f t="shared" si="7"/>
        <v>0.4312415738</v>
      </c>
      <c r="N349" s="2">
        <f t="shared" si="8"/>
        <v>1.187127104</v>
      </c>
      <c r="O349" s="2">
        <f t="shared" si="9"/>
        <v>0.2694435195</v>
      </c>
      <c r="P349" s="2">
        <f t="shared" si="10"/>
        <v>-0.5000233453</v>
      </c>
      <c r="Q349" s="2">
        <f t="shared" si="11"/>
        <v>-0.210359962</v>
      </c>
      <c r="R349" s="2">
        <f t="shared" si="12"/>
        <v>0.02087066017</v>
      </c>
      <c r="S349" s="1">
        <f t="shared" si="13"/>
        <v>8</v>
      </c>
      <c r="T349" s="1">
        <f t="shared" si="14"/>
        <v>8</v>
      </c>
      <c r="U349" s="11"/>
      <c r="V349" s="11"/>
      <c r="W349" s="32"/>
    </row>
    <row r="350">
      <c r="A350" s="1" t="s">
        <v>214</v>
      </c>
      <c r="B350" s="15" t="s">
        <v>398</v>
      </c>
      <c r="C350" s="12">
        <v>44.0</v>
      </c>
      <c r="D350" s="13">
        <v>38.0</v>
      </c>
      <c r="E350" s="5">
        <v>4.0</v>
      </c>
      <c r="F350" s="6">
        <v>4.0</v>
      </c>
      <c r="G350" s="8">
        <f t="shared" si="1"/>
        <v>0.9166666667</v>
      </c>
      <c r="H350" s="84">
        <f t="shared" si="2"/>
        <v>0.9422439358</v>
      </c>
      <c r="I350" s="8">
        <f t="shared" si="3"/>
        <v>0.5333333333</v>
      </c>
      <c r="J350" s="83">
        <f t="shared" si="4"/>
        <v>0.9111111111</v>
      </c>
      <c r="K350" s="2">
        <f t="shared" si="5"/>
        <v>-0.05787711243</v>
      </c>
      <c r="L350" s="2">
        <f t="shared" si="6"/>
        <v>-0.3306167321</v>
      </c>
      <c r="M350" s="2">
        <f t="shared" si="7"/>
        <v>0.4151764154</v>
      </c>
      <c r="N350" s="2">
        <f t="shared" si="8"/>
        <v>1.932713573</v>
      </c>
      <c r="O350" s="2">
        <f t="shared" si="9"/>
        <v>0.2545281504</v>
      </c>
      <c r="P350" s="2">
        <f t="shared" si="10"/>
        <v>-0.7987605067</v>
      </c>
      <c r="Q350" s="2">
        <f t="shared" si="11"/>
        <v>-0.5682606841</v>
      </c>
      <c r="R350" s="2">
        <f t="shared" si="12"/>
        <v>0.09534083172</v>
      </c>
      <c r="S350" s="1">
        <f t="shared" si="13"/>
        <v>44</v>
      </c>
      <c r="T350" s="1">
        <f t="shared" si="14"/>
        <v>45</v>
      </c>
      <c r="U350" s="11"/>
      <c r="V350" s="11"/>
      <c r="W350" s="32"/>
    </row>
    <row r="351">
      <c r="A351" s="1" t="s">
        <v>214</v>
      </c>
      <c r="B351" s="15" t="s">
        <v>399</v>
      </c>
      <c r="C351" s="12">
        <v>4.0</v>
      </c>
      <c r="D351" s="13">
        <v>3.0</v>
      </c>
      <c r="E351" s="5">
        <v>1.0</v>
      </c>
      <c r="F351" s="6">
        <v>0.0</v>
      </c>
      <c r="G351" s="8">
        <f t="shared" si="1"/>
        <v>1</v>
      </c>
      <c r="H351" s="84">
        <f t="shared" si="2"/>
        <v>0.9487654357</v>
      </c>
      <c r="I351" s="8">
        <f t="shared" si="3"/>
        <v>0.625</v>
      </c>
      <c r="J351" s="83">
        <f t="shared" si="4"/>
        <v>0.875</v>
      </c>
      <c r="K351" s="2">
        <f t="shared" si="5"/>
        <v>-0.05787711243</v>
      </c>
      <c r="L351" s="2">
        <f t="shared" si="6"/>
        <v>-0.3175130201</v>
      </c>
      <c r="M351" s="2">
        <f t="shared" si="7"/>
        <v>0.3829182761</v>
      </c>
      <c r="N351" s="2">
        <f t="shared" si="8"/>
        <v>2.175131392</v>
      </c>
      <c r="O351" s="2">
        <f t="shared" si="9"/>
        <v>0.2254477742</v>
      </c>
      <c r="P351" s="2">
        <f t="shared" si="10"/>
        <v>-0.8633189888</v>
      </c>
      <c r="Q351" s="2">
        <f t="shared" si="11"/>
        <v>-0.7494573078</v>
      </c>
      <c r="R351" s="2">
        <f t="shared" si="12"/>
        <v>0.153434423</v>
      </c>
      <c r="S351" s="1">
        <f t="shared" si="13"/>
        <v>4</v>
      </c>
      <c r="T351" s="1">
        <f t="shared" si="14"/>
        <v>4</v>
      </c>
      <c r="U351" s="11"/>
      <c r="V351" s="11"/>
      <c r="W351" s="32"/>
    </row>
    <row r="352">
      <c r="A352" s="1" t="s">
        <v>214</v>
      </c>
      <c r="B352" s="15" t="s">
        <v>400</v>
      </c>
      <c r="C352" s="12">
        <v>13.0</v>
      </c>
      <c r="D352" s="13">
        <v>17.0</v>
      </c>
      <c r="E352" s="5">
        <v>1.0</v>
      </c>
      <c r="F352" s="6">
        <v>5.0</v>
      </c>
      <c r="G352" s="8">
        <f t="shared" si="1"/>
        <v>0.7222222222</v>
      </c>
      <c r="H352" s="84">
        <f t="shared" si="2"/>
        <v>0.7441492365</v>
      </c>
      <c r="I352" s="8">
        <f t="shared" si="3"/>
        <v>0.3888888889</v>
      </c>
      <c r="J352" s="83">
        <f t="shared" si="4"/>
        <v>0.8333333333</v>
      </c>
      <c r="K352" s="2">
        <f t="shared" si="5"/>
        <v>-0.05787711243</v>
      </c>
      <c r="L352" s="2">
        <f t="shared" si="6"/>
        <v>-0.3023933525</v>
      </c>
      <c r="M352" s="2">
        <f t="shared" si="7"/>
        <v>0.3473181643</v>
      </c>
      <c r="N352" s="2">
        <f t="shared" si="8"/>
        <v>1.288966751</v>
      </c>
      <c r="O352" s="2">
        <f t="shared" si="9"/>
        <v>0.1947502638</v>
      </c>
      <c r="P352" s="2">
        <f t="shared" si="10"/>
        <v>-0.4872347027</v>
      </c>
      <c r="Q352" s="2">
        <f t="shared" si="11"/>
        <v>-0.2763431061</v>
      </c>
      <c r="R352" s="2">
        <f t="shared" si="12"/>
        <v>0.03696233145</v>
      </c>
      <c r="S352" s="1">
        <f t="shared" si="13"/>
        <v>13</v>
      </c>
      <c r="T352" s="1">
        <f t="shared" si="14"/>
        <v>13</v>
      </c>
      <c r="U352" s="11"/>
      <c r="V352" s="11"/>
      <c r="W352" s="32"/>
    </row>
    <row r="353">
      <c r="A353" s="1" t="s">
        <v>214</v>
      </c>
      <c r="B353" s="15" t="s">
        <v>401</v>
      </c>
      <c r="C353" s="12">
        <v>13.0</v>
      </c>
      <c r="D353" s="13">
        <v>23.0</v>
      </c>
      <c r="E353" s="5">
        <v>9.0</v>
      </c>
      <c r="F353" s="6">
        <v>7.0</v>
      </c>
      <c r="G353" s="8">
        <f t="shared" si="1"/>
        <v>0.65</v>
      </c>
      <c r="H353" s="84">
        <f t="shared" si="2"/>
        <v>0.6172881833</v>
      </c>
      <c r="I353" s="8">
        <f t="shared" si="3"/>
        <v>0.4230769231</v>
      </c>
      <c r="J353" s="83">
        <f t="shared" si="4"/>
        <v>0.6923076923</v>
      </c>
      <c r="K353" s="2">
        <f t="shared" si="5"/>
        <v>-0.05787711243</v>
      </c>
      <c r="L353" s="2">
        <f t="shared" si="6"/>
        <v>-0.2512190928</v>
      </c>
      <c r="M353" s="2">
        <f t="shared" si="7"/>
        <v>0.2397111875</v>
      </c>
      <c r="N353" s="2">
        <f t="shared" si="8"/>
        <v>1.164973161</v>
      </c>
      <c r="O353" s="2">
        <f t="shared" si="9"/>
        <v>0.1116655641</v>
      </c>
      <c r="P353" s="2">
        <f t="shared" si="10"/>
        <v>-0.3658413757</v>
      </c>
      <c r="Q353" s="2">
        <f t="shared" si="11"/>
        <v>-0.2717168946</v>
      </c>
      <c r="R353" s="2">
        <f t="shared" si="12"/>
        <v>0.04759274607</v>
      </c>
      <c r="S353" s="1">
        <f t="shared" si="13"/>
        <v>13</v>
      </c>
      <c r="T353" s="1">
        <f t="shared" si="14"/>
        <v>13</v>
      </c>
      <c r="U353" s="11"/>
      <c r="V353" s="11"/>
      <c r="W353" s="32"/>
    </row>
    <row r="354">
      <c r="A354" s="1" t="s">
        <v>214</v>
      </c>
      <c r="B354" s="15" t="s">
        <v>402</v>
      </c>
      <c r="C354" s="12">
        <v>9.0</v>
      </c>
      <c r="D354" s="13">
        <v>11.0</v>
      </c>
      <c r="E354" s="5">
        <v>4.0</v>
      </c>
      <c r="F354" s="6">
        <v>0.0</v>
      </c>
      <c r="G354" s="8">
        <f t="shared" si="1"/>
        <v>1</v>
      </c>
      <c r="H354" s="84">
        <f t="shared" si="2"/>
        <v>0.8622565744</v>
      </c>
      <c r="I354" s="8">
        <f t="shared" si="3"/>
        <v>0.5416666667</v>
      </c>
      <c r="J354" s="83">
        <f t="shared" si="4"/>
        <v>0.8333333333</v>
      </c>
      <c r="K354" s="2">
        <f t="shared" si="5"/>
        <v>-0.05787711243</v>
      </c>
      <c r="L354" s="2">
        <f t="shared" si="6"/>
        <v>-0.3023933525</v>
      </c>
      <c r="M354" s="2">
        <f t="shared" si="7"/>
        <v>0.3473181643</v>
      </c>
      <c r="N354" s="2">
        <f t="shared" si="8"/>
        <v>1.795346545</v>
      </c>
      <c r="O354" s="2">
        <f t="shared" si="9"/>
        <v>0.1947502638</v>
      </c>
      <c r="P354" s="2">
        <f t="shared" si="10"/>
        <v>-0.6786483359</v>
      </c>
      <c r="Q354" s="2">
        <f t="shared" si="11"/>
        <v>-0.536119725</v>
      </c>
      <c r="R354" s="2">
        <f t="shared" si="12"/>
        <v>0.09988012662</v>
      </c>
      <c r="S354" s="1">
        <f t="shared" si="13"/>
        <v>9</v>
      </c>
      <c r="T354" s="1">
        <f t="shared" si="14"/>
        <v>8</v>
      </c>
      <c r="U354" s="11"/>
      <c r="V354" s="11"/>
      <c r="W354" s="32"/>
    </row>
    <row r="355">
      <c r="A355" s="1" t="s">
        <v>214</v>
      </c>
      <c r="B355" s="15" t="s">
        <v>403</v>
      </c>
      <c r="C355" s="12">
        <v>27.0</v>
      </c>
      <c r="D355" s="13">
        <v>23.0</v>
      </c>
      <c r="E355" s="5">
        <v>5.0</v>
      </c>
      <c r="F355" s="6">
        <v>14.0</v>
      </c>
      <c r="G355" s="8">
        <f t="shared" si="1"/>
        <v>0.6585365854</v>
      </c>
      <c r="H355" s="84">
        <f t="shared" si="2"/>
        <v>0.6880870606</v>
      </c>
      <c r="I355" s="8">
        <f t="shared" si="3"/>
        <v>0.4637681159</v>
      </c>
      <c r="J355" s="83">
        <f t="shared" si="4"/>
        <v>0.7246376812</v>
      </c>
      <c r="K355" s="2">
        <f t="shared" si="5"/>
        <v>-0.05787711243</v>
      </c>
      <c r="L355" s="2">
        <f t="shared" si="6"/>
        <v>-0.2629507413</v>
      </c>
      <c r="M355" s="2">
        <f t="shared" si="7"/>
        <v>0.2626224305</v>
      </c>
      <c r="N355" s="2">
        <f t="shared" si="8"/>
        <v>1.336654691</v>
      </c>
      <c r="O355" s="2">
        <f t="shared" si="9"/>
        <v>0.1280514597</v>
      </c>
      <c r="P355" s="2">
        <f t="shared" si="10"/>
        <v>-0.4393573385</v>
      </c>
      <c r="Q355" s="2">
        <f t="shared" si="11"/>
        <v>-0.3417444732</v>
      </c>
      <c r="R355" s="2">
        <f t="shared" si="12"/>
        <v>0.06268814447</v>
      </c>
      <c r="S355" s="1">
        <f t="shared" si="13"/>
        <v>27</v>
      </c>
      <c r="T355" s="1">
        <f t="shared" si="14"/>
        <v>28</v>
      </c>
      <c r="U355" s="11"/>
      <c r="V355" s="11"/>
      <c r="W355" s="32"/>
    </row>
    <row r="356">
      <c r="A356" s="1" t="s">
        <v>214</v>
      </c>
      <c r="B356" s="15" t="s">
        <v>404</v>
      </c>
      <c r="C356" s="12">
        <v>10.0</v>
      </c>
      <c r="D356" s="13">
        <v>13.0</v>
      </c>
      <c r="E356" s="5">
        <v>0.0</v>
      </c>
      <c r="F356" s="6">
        <v>4.0</v>
      </c>
      <c r="G356" s="8">
        <f t="shared" si="1"/>
        <v>0.7142857143</v>
      </c>
      <c r="H356" s="84">
        <f t="shared" si="2"/>
        <v>0.749649282</v>
      </c>
      <c r="I356" s="8">
        <f t="shared" si="3"/>
        <v>0.3703703704</v>
      </c>
      <c r="J356" s="83">
        <f t="shared" si="4"/>
        <v>0.8518518519</v>
      </c>
      <c r="K356" s="2">
        <f t="shared" si="5"/>
        <v>-0.05787711243</v>
      </c>
      <c r="L356" s="2">
        <f t="shared" si="6"/>
        <v>-0.3091132048</v>
      </c>
      <c r="M356" s="2">
        <f t="shared" si="7"/>
        <v>0.3629260423</v>
      </c>
      <c r="N356" s="2">
        <f t="shared" si="8"/>
        <v>1.254867101</v>
      </c>
      <c r="O356" s="2">
        <f t="shared" si="9"/>
        <v>0.2080242708</v>
      </c>
      <c r="P356" s="2">
        <f t="shared" si="10"/>
        <v>-0.4848858934</v>
      </c>
      <c r="Q356" s="2">
        <f t="shared" si="11"/>
        <v>-0.2562213732</v>
      </c>
      <c r="R356" s="2">
        <f t="shared" si="12"/>
        <v>0.03192945164</v>
      </c>
      <c r="S356" s="1">
        <f t="shared" si="13"/>
        <v>10</v>
      </c>
      <c r="T356" s="1">
        <f t="shared" si="14"/>
        <v>10</v>
      </c>
      <c r="U356" s="11"/>
      <c r="V356" s="11"/>
      <c r="W356" s="32"/>
    </row>
    <row r="357">
      <c r="A357" s="1" t="s">
        <v>214</v>
      </c>
      <c r="B357" s="15" t="s">
        <v>405</v>
      </c>
      <c r="C357" s="12">
        <v>23.0</v>
      </c>
      <c r="D357" s="13">
        <v>20.0</v>
      </c>
      <c r="E357" s="5">
        <v>11.0</v>
      </c>
      <c r="F357" s="6">
        <v>14.0</v>
      </c>
      <c r="G357" s="8">
        <f t="shared" si="1"/>
        <v>0.6216216216</v>
      </c>
      <c r="H357" s="84">
        <f t="shared" si="2"/>
        <v>0.6265029356</v>
      </c>
      <c r="I357" s="8">
        <f t="shared" si="3"/>
        <v>0.5</v>
      </c>
      <c r="J357" s="83">
        <f t="shared" si="4"/>
        <v>0.6323529412</v>
      </c>
      <c r="K357" s="2">
        <f t="shared" si="5"/>
        <v>-0.05787711243</v>
      </c>
      <c r="L357" s="2">
        <f t="shared" si="6"/>
        <v>-0.229463191</v>
      </c>
      <c r="M357" s="2">
        <f t="shared" si="7"/>
        <v>0.1999903658</v>
      </c>
      <c r="N357" s="2">
        <f t="shared" si="8"/>
        <v>1.257554956</v>
      </c>
      <c r="O357" s="2">
        <f t="shared" si="9"/>
        <v>0.08509429048</v>
      </c>
      <c r="P357" s="2">
        <f t="shared" si="10"/>
        <v>-0.3607150479</v>
      </c>
      <c r="Q357" s="2">
        <f t="shared" si="11"/>
        <v>-0.3466397498</v>
      </c>
      <c r="R357" s="2">
        <f t="shared" si="12"/>
        <v>0.07855842458</v>
      </c>
      <c r="S357" s="1">
        <f t="shared" si="13"/>
        <v>23</v>
      </c>
      <c r="T357" s="1">
        <f t="shared" si="14"/>
        <v>23</v>
      </c>
      <c r="U357" s="11"/>
      <c r="V357" s="11"/>
      <c r="W357" s="32"/>
    </row>
    <row r="358">
      <c r="A358" s="1" t="s">
        <v>214</v>
      </c>
      <c r="B358" s="15" t="s">
        <v>406</v>
      </c>
      <c r="C358" s="12">
        <v>3.0</v>
      </c>
      <c r="D358" s="13">
        <v>5.0</v>
      </c>
      <c r="E358" s="5">
        <v>4.0</v>
      </c>
      <c r="F358" s="6">
        <v>1.0</v>
      </c>
      <c r="G358" s="8">
        <f t="shared" si="1"/>
        <v>0.75</v>
      </c>
      <c r="H358" s="84">
        <f t="shared" si="2"/>
        <v>0.643585002</v>
      </c>
      <c r="I358" s="8">
        <f t="shared" si="3"/>
        <v>0.5384615385</v>
      </c>
      <c r="J358" s="83">
        <f t="shared" si="4"/>
        <v>0.6153846154</v>
      </c>
      <c r="K358" s="2">
        <f t="shared" si="5"/>
        <v>-0.05787711243</v>
      </c>
      <c r="L358" s="2">
        <f t="shared" si="6"/>
        <v>-0.2233058603</v>
      </c>
      <c r="M358" s="2">
        <f t="shared" si="7"/>
        <v>0.1894014321</v>
      </c>
      <c r="N358" s="2">
        <f t="shared" si="8"/>
        <v>1.317949435</v>
      </c>
      <c r="O358" s="2">
        <f t="shared" si="9"/>
        <v>0.07842629468</v>
      </c>
      <c r="P358" s="2">
        <f t="shared" si="10"/>
        <v>-0.3678943576</v>
      </c>
      <c r="Q358" s="2">
        <f t="shared" si="11"/>
        <v>-0.3912324065</v>
      </c>
      <c r="R358" s="2">
        <f t="shared" si="12"/>
        <v>0.09811757717</v>
      </c>
      <c r="S358" s="1">
        <f t="shared" si="13"/>
        <v>3</v>
      </c>
      <c r="T358" s="1">
        <f t="shared" si="14"/>
        <v>3</v>
      </c>
      <c r="U358" s="11"/>
      <c r="V358" s="11"/>
      <c r="W358" s="32"/>
    </row>
    <row r="359">
      <c r="A359" s="1" t="s">
        <v>214</v>
      </c>
      <c r="B359" s="15" t="s">
        <v>407</v>
      </c>
      <c r="C359" s="12">
        <v>5.0</v>
      </c>
      <c r="D359" s="13">
        <v>12.0</v>
      </c>
      <c r="E359" s="5">
        <v>3.0</v>
      </c>
      <c r="F359" s="6">
        <v>0.0</v>
      </c>
      <c r="G359" s="8">
        <f t="shared" si="1"/>
        <v>1</v>
      </c>
      <c r="H359" s="84">
        <f t="shared" si="2"/>
        <v>0.7746248913</v>
      </c>
      <c r="I359" s="8">
        <f t="shared" si="3"/>
        <v>0.4</v>
      </c>
      <c r="J359" s="83">
        <f t="shared" si="4"/>
        <v>0.85</v>
      </c>
      <c r="K359" s="2">
        <f t="shared" si="5"/>
        <v>-0.05787711243</v>
      </c>
      <c r="L359" s="2">
        <f t="shared" si="6"/>
        <v>-0.3084412196</v>
      </c>
      <c r="M359" s="2">
        <f t="shared" si="7"/>
        <v>0.3613498181</v>
      </c>
      <c r="N359" s="2">
        <f t="shared" si="8"/>
        <v>1.352310259</v>
      </c>
      <c r="O359" s="2">
        <f t="shared" si="9"/>
        <v>0.206670538</v>
      </c>
      <c r="P359" s="2">
        <f t="shared" si="10"/>
        <v>-0.5214023842</v>
      </c>
      <c r="Q359" s="2">
        <f t="shared" si="11"/>
        <v>-0.2982069215</v>
      </c>
      <c r="R359" s="2">
        <f t="shared" si="12"/>
        <v>0.04022191338</v>
      </c>
      <c r="S359" s="1">
        <f t="shared" si="13"/>
        <v>5</v>
      </c>
      <c r="T359" s="1">
        <f t="shared" si="14"/>
        <v>4</v>
      </c>
      <c r="U359" s="11"/>
      <c r="V359" s="11"/>
      <c r="W359" s="32"/>
    </row>
    <row r="360">
      <c r="A360" s="1" t="s">
        <v>214</v>
      </c>
      <c r="B360" s="15" t="s">
        <v>408</v>
      </c>
      <c r="C360" s="12">
        <v>4.0</v>
      </c>
      <c r="D360" s="13">
        <v>15.0</v>
      </c>
      <c r="E360" s="5">
        <v>4.0</v>
      </c>
      <c r="F360" s="6">
        <v>2.0</v>
      </c>
      <c r="G360" s="8">
        <f t="shared" si="1"/>
        <v>0.6666666667</v>
      </c>
      <c r="H360" s="84">
        <f t="shared" si="2"/>
        <v>0.5867299395</v>
      </c>
      <c r="I360" s="8">
        <f t="shared" si="3"/>
        <v>0.32</v>
      </c>
      <c r="J360" s="83">
        <f t="shared" si="4"/>
        <v>0.76</v>
      </c>
      <c r="K360" s="2">
        <f t="shared" si="5"/>
        <v>-0.05787711243</v>
      </c>
      <c r="L360" s="2">
        <f t="shared" si="6"/>
        <v>-0.2757827375</v>
      </c>
      <c r="M360" s="2">
        <f t="shared" si="7"/>
        <v>0.2888797993</v>
      </c>
      <c r="N360" s="2">
        <f t="shared" si="8"/>
        <v>0.9672995738</v>
      </c>
      <c r="O360" s="2">
        <f t="shared" si="9"/>
        <v>0.1477279155</v>
      </c>
      <c r="P360" s="2">
        <f t="shared" si="10"/>
        <v>-0.3334665934</v>
      </c>
      <c r="Q360" s="2">
        <f t="shared" si="11"/>
        <v>-0.1706445254</v>
      </c>
      <c r="R360" s="2">
        <f t="shared" si="12"/>
        <v>0.02059361965</v>
      </c>
      <c r="S360" s="1">
        <f t="shared" si="13"/>
        <v>4</v>
      </c>
      <c r="T360" s="1">
        <f t="shared" si="14"/>
        <v>4</v>
      </c>
      <c r="U360" s="11"/>
      <c r="V360" s="11"/>
      <c r="W360" s="32"/>
    </row>
    <row r="361">
      <c r="A361" s="1" t="s">
        <v>214</v>
      </c>
      <c r="B361" s="15" t="s">
        <v>409</v>
      </c>
      <c r="C361" s="12">
        <v>16.0</v>
      </c>
      <c r="D361" s="13">
        <v>21.0</v>
      </c>
      <c r="E361" s="5">
        <v>7.0</v>
      </c>
      <c r="F361" s="6">
        <v>21.0</v>
      </c>
      <c r="G361" s="8">
        <f t="shared" si="1"/>
        <v>0.4324324324</v>
      </c>
      <c r="H361" s="84">
        <f t="shared" si="2"/>
        <v>0.425528375</v>
      </c>
      <c r="I361" s="8">
        <f t="shared" si="3"/>
        <v>0.3538461538</v>
      </c>
      <c r="J361" s="83">
        <f t="shared" si="4"/>
        <v>0.5692307692</v>
      </c>
      <c r="K361" s="2">
        <f t="shared" si="5"/>
        <v>-0.05787711243</v>
      </c>
      <c r="L361" s="2">
        <f t="shared" si="6"/>
        <v>-0.2065579208</v>
      </c>
      <c r="M361" s="2">
        <f t="shared" si="7"/>
        <v>0.1620566003</v>
      </c>
      <c r="N361" s="2">
        <f t="shared" si="8"/>
        <v>0.8011249779</v>
      </c>
      <c r="O361" s="2">
        <f t="shared" si="9"/>
        <v>0.06207073601</v>
      </c>
      <c r="P361" s="2">
        <f t="shared" si="10"/>
        <v>-0.2068551721</v>
      </c>
      <c r="Q361" s="2">
        <f t="shared" si="11"/>
        <v>-0.1562773856</v>
      </c>
      <c r="R361" s="2">
        <f t="shared" si="12"/>
        <v>0.02784365158</v>
      </c>
      <c r="S361" s="1">
        <f t="shared" si="13"/>
        <v>16</v>
      </c>
      <c r="T361" s="1">
        <f t="shared" si="14"/>
        <v>16</v>
      </c>
      <c r="U361" s="11"/>
      <c r="V361" s="11"/>
      <c r="W361" s="32"/>
    </row>
    <row r="362">
      <c r="A362" s="1" t="s">
        <v>214</v>
      </c>
      <c r="B362" s="15" t="s">
        <v>410</v>
      </c>
      <c r="C362" s="12">
        <v>41.0</v>
      </c>
      <c r="D362" s="13">
        <v>49.0</v>
      </c>
      <c r="E362" s="5">
        <v>6.0</v>
      </c>
      <c r="F362" s="6">
        <v>8.0</v>
      </c>
      <c r="G362" s="8">
        <f t="shared" si="1"/>
        <v>0.8367346939</v>
      </c>
      <c r="H362" s="84">
        <f t="shared" si="2"/>
        <v>0.8361127872</v>
      </c>
      <c r="I362" s="8">
        <f t="shared" si="3"/>
        <v>0.4519230769</v>
      </c>
      <c r="J362" s="83">
        <f t="shared" si="4"/>
        <v>0.8653846154</v>
      </c>
      <c r="K362" s="2">
        <f t="shared" si="5"/>
        <v>-0.05787711243</v>
      </c>
      <c r="L362" s="2">
        <f t="shared" si="6"/>
        <v>-0.3140238661</v>
      </c>
      <c r="M362" s="2">
        <f t="shared" si="7"/>
        <v>0.3745487304</v>
      </c>
      <c r="N362" s="2">
        <f t="shared" si="8"/>
        <v>1.555503937</v>
      </c>
      <c r="O362" s="2">
        <f t="shared" si="9"/>
        <v>0.2180968049</v>
      </c>
      <c r="P362" s="2">
        <f t="shared" si="10"/>
        <v>-0.6106017278</v>
      </c>
      <c r="Q362" s="2">
        <f t="shared" si="11"/>
        <v>-0.3875404314</v>
      </c>
      <c r="R362" s="2">
        <f t="shared" si="12"/>
        <v>0.0580064528</v>
      </c>
      <c r="S362" s="1">
        <f t="shared" si="13"/>
        <v>41</v>
      </c>
      <c r="T362" s="1">
        <f t="shared" si="14"/>
        <v>41</v>
      </c>
      <c r="U362" s="11"/>
      <c r="V362" s="11"/>
      <c r="W362" s="32"/>
    </row>
    <row r="363">
      <c r="A363" s="1" t="s">
        <v>214</v>
      </c>
      <c r="B363" s="15" t="s">
        <v>411</v>
      </c>
      <c r="C363" s="12">
        <v>30.0</v>
      </c>
      <c r="D363" s="13">
        <v>41.0</v>
      </c>
      <c r="E363" s="5">
        <v>7.0</v>
      </c>
      <c r="F363" s="6">
        <v>14.0</v>
      </c>
      <c r="G363" s="8">
        <f t="shared" si="1"/>
        <v>0.6818181818</v>
      </c>
      <c r="H363" s="84">
        <f t="shared" si="2"/>
        <v>0.6841408876</v>
      </c>
      <c r="I363" s="8">
        <f t="shared" si="3"/>
        <v>0.402173913</v>
      </c>
      <c r="J363" s="83">
        <f t="shared" si="4"/>
        <v>0.7717391304</v>
      </c>
      <c r="K363" s="2">
        <f t="shared" si="5"/>
        <v>-0.05787711243</v>
      </c>
      <c r="L363" s="2">
        <f t="shared" si="6"/>
        <v>-0.2800425395</v>
      </c>
      <c r="M363" s="2">
        <f t="shared" si="7"/>
        <v>0.2978729262</v>
      </c>
      <c r="N363" s="2">
        <f t="shared" si="8"/>
        <v>1.234473706</v>
      </c>
      <c r="O363" s="2">
        <f t="shared" si="9"/>
        <v>0.1546797128</v>
      </c>
      <c r="P363" s="2">
        <f t="shared" si="10"/>
        <v>-0.4321456139</v>
      </c>
      <c r="Q363" s="2">
        <f t="shared" si="11"/>
        <v>-0.2737014674</v>
      </c>
      <c r="R363" s="2">
        <f t="shared" si="12"/>
        <v>0.04088127599</v>
      </c>
      <c r="S363" s="1">
        <f t="shared" si="13"/>
        <v>30</v>
      </c>
      <c r="T363" s="1">
        <f t="shared" si="14"/>
        <v>30</v>
      </c>
      <c r="U363" s="11"/>
      <c r="V363" s="11"/>
      <c r="W363" s="32"/>
    </row>
    <row r="364">
      <c r="A364" s="1" t="s">
        <v>214</v>
      </c>
      <c r="B364" s="15" t="s">
        <v>412</v>
      </c>
      <c r="C364" s="12">
        <v>24.0</v>
      </c>
      <c r="D364" s="13">
        <v>34.0</v>
      </c>
      <c r="E364" s="5">
        <v>8.0</v>
      </c>
      <c r="F364" s="6">
        <v>10.0</v>
      </c>
      <c r="G364" s="8">
        <f t="shared" si="1"/>
        <v>0.7058823529</v>
      </c>
      <c r="H364" s="84">
        <f t="shared" si="2"/>
        <v>0.6919302059</v>
      </c>
      <c r="I364" s="8">
        <f t="shared" si="3"/>
        <v>0.4210526316</v>
      </c>
      <c r="J364" s="83">
        <f t="shared" si="4"/>
        <v>0.7631578947</v>
      </c>
      <c r="K364" s="2">
        <f t="shared" si="5"/>
        <v>-0.05787711243</v>
      </c>
      <c r="L364" s="2">
        <f t="shared" si="6"/>
        <v>-0.2769286491</v>
      </c>
      <c r="M364" s="2">
        <f t="shared" si="7"/>
        <v>0.2912854499</v>
      </c>
      <c r="N364" s="2">
        <f t="shared" si="8"/>
        <v>1.278051084</v>
      </c>
      <c r="O364" s="2">
        <f t="shared" si="9"/>
        <v>0.1495770614</v>
      </c>
      <c r="P364" s="2">
        <f t="shared" si="10"/>
        <v>-0.4424257121</v>
      </c>
      <c r="Q364" s="2">
        <f t="shared" si="11"/>
        <v>-0.2966647761</v>
      </c>
      <c r="R364" s="2">
        <f t="shared" si="12"/>
        <v>0.04691286005</v>
      </c>
      <c r="S364" s="1">
        <f t="shared" si="13"/>
        <v>24</v>
      </c>
      <c r="T364" s="1">
        <f t="shared" si="14"/>
        <v>24</v>
      </c>
      <c r="U364" s="11"/>
      <c r="V364" s="11"/>
      <c r="W364" s="32"/>
    </row>
    <row r="365">
      <c r="A365" s="1" t="s">
        <v>214</v>
      </c>
      <c r="B365" s="15" t="s">
        <v>413</v>
      </c>
      <c r="C365" s="12">
        <v>19.0</v>
      </c>
      <c r="D365" s="13">
        <v>20.0</v>
      </c>
      <c r="E365" s="5">
        <v>3.0</v>
      </c>
      <c r="F365" s="6">
        <v>12.0</v>
      </c>
      <c r="G365" s="8">
        <f t="shared" si="1"/>
        <v>0.6129032258</v>
      </c>
      <c r="H365" s="84">
        <f t="shared" si="2"/>
        <v>0.6342523336</v>
      </c>
      <c r="I365" s="8">
        <f t="shared" si="3"/>
        <v>0.4074074074</v>
      </c>
      <c r="J365" s="83">
        <f t="shared" si="4"/>
        <v>0.7222222222</v>
      </c>
      <c r="K365" s="2">
        <f t="shared" si="5"/>
        <v>-0.05787711243</v>
      </c>
      <c r="L365" s="2">
        <f t="shared" si="6"/>
        <v>-0.2620742388</v>
      </c>
      <c r="M365" s="2">
        <f t="shared" si="7"/>
        <v>0.2608745323</v>
      </c>
      <c r="N365" s="2">
        <f t="shared" si="8"/>
        <v>1.17029997</v>
      </c>
      <c r="O365" s="2">
        <f t="shared" si="9"/>
        <v>0.1267752088</v>
      </c>
      <c r="P365" s="2">
        <f t="shared" si="10"/>
        <v>-0.3833944179</v>
      </c>
      <c r="Q365" s="2">
        <f t="shared" si="11"/>
        <v>-0.2628497088</v>
      </c>
      <c r="R365" s="2">
        <f t="shared" si="12"/>
        <v>0.04249810013</v>
      </c>
      <c r="S365" s="1">
        <f t="shared" si="13"/>
        <v>19</v>
      </c>
      <c r="T365" s="1">
        <f t="shared" si="14"/>
        <v>19</v>
      </c>
      <c r="U365" s="11"/>
      <c r="V365" s="11"/>
      <c r="W365" s="32"/>
    </row>
    <row r="366">
      <c r="A366" s="1" t="s">
        <v>214</v>
      </c>
      <c r="B366" s="15" t="s">
        <v>414</v>
      </c>
      <c r="C366" s="12">
        <v>18.0</v>
      </c>
      <c r="D366" s="13">
        <v>34.0</v>
      </c>
      <c r="E366" s="5">
        <v>7.0</v>
      </c>
      <c r="F366" s="6">
        <v>13.0</v>
      </c>
      <c r="G366" s="8">
        <f t="shared" si="1"/>
        <v>0.5806451613</v>
      </c>
      <c r="H366" s="84">
        <f t="shared" si="2"/>
        <v>0.5737397606</v>
      </c>
      <c r="I366" s="8">
        <f t="shared" si="3"/>
        <v>0.3472222222</v>
      </c>
      <c r="J366" s="83">
        <f t="shared" si="4"/>
        <v>0.7222222222</v>
      </c>
      <c r="K366" s="2">
        <f t="shared" si="5"/>
        <v>-0.05787711243</v>
      </c>
      <c r="L366" s="2">
        <f t="shared" si="6"/>
        <v>-0.2620742388</v>
      </c>
      <c r="M366" s="2">
        <f t="shared" si="7"/>
        <v>0.2608745323</v>
      </c>
      <c r="N366" s="2">
        <f t="shared" si="8"/>
        <v>0.9974147475</v>
      </c>
      <c r="O366" s="2">
        <f t="shared" si="9"/>
        <v>0.1267752088</v>
      </c>
      <c r="P366" s="2">
        <f t="shared" si="10"/>
        <v>-0.3267566062</v>
      </c>
      <c r="Q366" s="2">
        <f t="shared" si="11"/>
        <v>-0.190925828</v>
      </c>
      <c r="R366" s="2">
        <f t="shared" si="12"/>
        <v>0.02630905744</v>
      </c>
      <c r="S366" s="1">
        <f t="shared" si="13"/>
        <v>18</v>
      </c>
      <c r="T366" s="1">
        <f t="shared" si="14"/>
        <v>18</v>
      </c>
      <c r="U366" s="11"/>
      <c r="V366" s="11"/>
      <c r="W366" s="32"/>
    </row>
    <row r="367">
      <c r="A367" s="1" t="s">
        <v>214</v>
      </c>
      <c r="B367" s="15" t="s">
        <v>415</v>
      </c>
      <c r="C367" s="12">
        <v>5.0</v>
      </c>
      <c r="D367" s="13">
        <v>11.0</v>
      </c>
      <c r="E367" s="5">
        <v>1.0</v>
      </c>
      <c r="F367" s="6">
        <v>1.0</v>
      </c>
      <c r="G367" s="8">
        <f t="shared" si="1"/>
        <v>0.8333333333</v>
      </c>
      <c r="H367" s="84">
        <f t="shared" si="2"/>
        <v>0.7611234104</v>
      </c>
      <c r="I367" s="8">
        <f t="shared" si="3"/>
        <v>0.3333333333</v>
      </c>
      <c r="J367" s="83">
        <f t="shared" si="4"/>
        <v>0.8888888889</v>
      </c>
      <c r="K367" s="2">
        <f t="shared" si="5"/>
        <v>-0.05787711243</v>
      </c>
      <c r="L367" s="2">
        <f t="shared" si="6"/>
        <v>-0.3225529093</v>
      </c>
      <c r="M367" s="2">
        <f t="shared" si="7"/>
        <v>0.3951708892</v>
      </c>
      <c r="N367" s="2">
        <f t="shared" si="8"/>
        <v>1.178483886</v>
      </c>
      <c r="O367" s="2">
        <f t="shared" si="9"/>
        <v>0.2363546906</v>
      </c>
      <c r="P367" s="2">
        <f t="shared" si="10"/>
        <v>-0.4751698434</v>
      </c>
      <c r="Q367" s="2">
        <f t="shared" si="11"/>
        <v>-0.2165627607</v>
      </c>
      <c r="R367" s="2">
        <f t="shared" si="12"/>
        <v>0.02327657024</v>
      </c>
      <c r="S367" s="1">
        <f t="shared" si="13"/>
        <v>5</v>
      </c>
      <c r="T367" s="1">
        <f t="shared" si="14"/>
        <v>5</v>
      </c>
      <c r="U367" s="11"/>
      <c r="V367" s="11"/>
      <c r="W367" s="32"/>
    </row>
    <row r="368">
      <c r="A368" s="1" t="s">
        <v>214</v>
      </c>
      <c r="B368" s="15" t="s">
        <v>416</v>
      </c>
      <c r="C368" s="12">
        <v>19.0</v>
      </c>
      <c r="D368" s="13">
        <v>32.0</v>
      </c>
      <c r="E368" s="5">
        <v>5.0</v>
      </c>
      <c r="F368" s="6">
        <v>11.0</v>
      </c>
      <c r="G368" s="8">
        <f t="shared" si="1"/>
        <v>0.6333333333</v>
      </c>
      <c r="H368" s="84">
        <f t="shared" si="2"/>
        <v>0.6288842648</v>
      </c>
      <c r="I368" s="8">
        <f t="shared" si="3"/>
        <v>0.3582089552</v>
      </c>
      <c r="J368" s="83">
        <f t="shared" si="4"/>
        <v>0.7611940299</v>
      </c>
      <c r="K368" s="2">
        <f t="shared" si="5"/>
        <v>-0.05787711243</v>
      </c>
      <c r="L368" s="2">
        <f t="shared" si="6"/>
        <v>-0.2762160175</v>
      </c>
      <c r="M368" s="2">
        <f t="shared" si="7"/>
        <v>0.2897882257</v>
      </c>
      <c r="N368" s="2">
        <f t="shared" si="8"/>
        <v>1.084499206</v>
      </c>
      <c r="O368" s="2">
        <f t="shared" si="9"/>
        <v>0.1484252924</v>
      </c>
      <c r="P368" s="2">
        <f t="shared" si="10"/>
        <v>-0.3744573468</v>
      </c>
      <c r="Q368" s="2">
        <f t="shared" si="11"/>
        <v>-0.2141642923</v>
      </c>
      <c r="R368" s="2">
        <f t="shared" si="12"/>
        <v>0.02888631012</v>
      </c>
      <c r="S368" s="1">
        <f t="shared" si="13"/>
        <v>19</v>
      </c>
      <c r="T368" s="1">
        <f t="shared" si="14"/>
        <v>19</v>
      </c>
      <c r="U368" s="11"/>
      <c r="V368" s="11"/>
      <c r="W368" s="32"/>
    </row>
    <row r="369">
      <c r="A369" s="1" t="s">
        <v>214</v>
      </c>
      <c r="B369" s="15" t="s">
        <v>417</v>
      </c>
      <c r="C369" s="12">
        <v>8.0</v>
      </c>
      <c r="D369" s="13">
        <v>13.0</v>
      </c>
      <c r="E369" s="5">
        <v>1.0</v>
      </c>
      <c r="F369" s="6">
        <v>3.0</v>
      </c>
      <c r="G369" s="8">
        <f t="shared" si="1"/>
        <v>0.7272727273</v>
      </c>
      <c r="H369" s="84">
        <f t="shared" si="2"/>
        <v>0.7247605594</v>
      </c>
      <c r="I369" s="8">
        <f t="shared" si="3"/>
        <v>0.36</v>
      </c>
      <c r="J369" s="83">
        <f t="shared" si="4"/>
        <v>0.84</v>
      </c>
      <c r="K369" s="2">
        <f t="shared" si="5"/>
        <v>-0.05787711243</v>
      </c>
      <c r="L369" s="2">
        <f t="shared" si="6"/>
        <v>-0.3048124993</v>
      </c>
      <c r="M369" s="2">
        <f t="shared" si="7"/>
        <v>0.3528974833</v>
      </c>
      <c r="N369" s="2">
        <f t="shared" si="8"/>
        <v>1.202760654</v>
      </c>
      <c r="O369" s="2">
        <f t="shared" si="9"/>
        <v>0.1994617619</v>
      </c>
      <c r="P369" s="2">
        <f t="shared" si="10"/>
        <v>-0.4582856333</v>
      </c>
      <c r="Q369" s="2">
        <f t="shared" si="11"/>
        <v>-0.2387058698</v>
      </c>
      <c r="R369" s="2">
        <f t="shared" si="12"/>
        <v>0.02932177486</v>
      </c>
      <c r="S369" s="1">
        <f t="shared" si="13"/>
        <v>8</v>
      </c>
      <c r="T369" s="1">
        <f t="shared" si="14"/>
        <v>8</v>
      </c>
      <c r="U369" s="11"/>
      <c r="V369" s="11"/>
      <c r="W369" s="32"/>
    </row>
    <row r="370">
      <c r="A370" s="1" t="s">
        <v>214</v>
      </c>
      <c r="B370" s="15" t="s">
        <v>418</v>
      </c>
      <c r="C370" s="12">
        <v>50.0</v>
      </c>
      <c r="D370" s="13">
        <v>41.0</v>
      </c>
      <c r="E370" s="5">
        <v>5.0</v>
      </c>
      <c r="F370" s="6">
        <v>10.0</v>
      </c>
      <c r="G370" s="8">
        <f t="shared" si="1"/>
        <v>0.8333333333</v>
      </c>
      <c r="H370" s="84">
        <f t="shared" si="2"/>
        <v>0.8749045641</v>
      </c>
      <c r="I370" s="8">
        <f t="shared" si="3"/>
        <v>0.5188679245</v>
      </c>
      <c r="J370" s="83">
        <f t="shared" si="4"/>
        <v>0.858490566</v>
      </c>
      <c r="K370" s="2">
        <f t="shared" si="5"/>
        <v>-0.05787711243</v>
      </c>
      <c r="L370" s="2">
        <f t="shared" si="6"/>
        <v>-0.3115222084</v>
      </c>
      <c r="M370" s="2">
        <f t="shared" si="7"/>
        <v>0.3686048482</v>
      </c>
      <c r="N370" s="2">
        <f t="shared" si="8"/>
        <v>1.771698335</v>
      </c>
      <c r="O370" s="2">
        <f t="shared" si="9"/>
        <v>0.2129258423</v>
      </c>
      <c r="P370" s="2">
        <f t="shared" si="10"/>
        <v>-0.6899268524</v>
      </c>
      <c r="Q370" s="2">
        <f t="shared" si="11"/>
        <v>-0.5067899413</v>
      </c>
      <c r="R370" s="2">
        <f t="shared" si="12"/>
        <v>0.08779165276</v>
      </c>
      <c r="S370" s="1">
        <f t="shared" si="13"/>
        <v>50</v>
      </c>
      <c r="T370" s="1">
        <f t="shared" si="14"/>
        <v>52</v>
      </c>
      <c r="U370" s="11"/>
      <c r="V370" s="11"/>
      <c r="W370" s="32"/>
    </row>
    <row r="371">
      <c r="A371" s="1" t="s">
        <v>214</v>
      </c>
      <c r="B371" s="15" t="s">
        <v>419</v>
      </c>
      <c r="C371" s="12">
        <v>21.0</v>
      </c>
      <c r="D371" s="13">
        <v>9.0</v>
      </c>
      <c r="E371" s="5">
        <v>2.0</v>
      </c>
      <c r="F371" s="6">
        <v>6.0</v>
      </c>
      <c r="G371" s="8">
        <f t="shared" si="1"/>
        <v>0.7777777778</v>
      </c>
      <c r="H371" s="84">
        <f t="shared" si="2"/>
        <v>0.8580852457</v>
      </c>
      <c r="I371" s="8">
        <f t="shared" si="3"/>
        <v>0.6052631579</v>
      </c>
      <c r="J371" s="83">
        <f t="shared" si="4"/>
        <v>0.7894736842</v>
      </c>
      <c r="K371" s="2">
        <f t="shared" si="5"/>
        <v>-0.05787711243</v>
      </c>
      <c r="L371" s="2">
        <f t="shared" si="6"/>
        <v>-0.2864779129</v>
      </c>
      <c r="M371" s="2">
        <f t="shared" si="7"/>
        <v>0.3117204577</v>
      </c>
      <c r="N371" s="2">
        <f t="shared" si="8"/>
        <v>1.900550104</v>
      </c>
      <c r="O371" s="2">
        <f t="shared" si="9"/>
        <v>0.165590252</v>
      </c>
      <c r="P371" s="2">
        <f t="shared" si="10"/>
        <v>-0.6806043579</v>
      </c>
      <c r="Q371" s="2">
        <f t="shared" si="11"/>
        <v>-0.6341689113</v>
      </c>
      <c r="R371" s="2">
        <f t="shared" si="12"/>
        <v>0.1393527266</v>
      </c>
      <c r="S371" s="1">
        <f t="shared" si="13"/>
        <v>21</v>
      </c>
      <c r="T371" s="1">
        <f t="shared" si="14"/>
        <v>23</v>
      </c>
      <c r="U371" s="11"/>
      <c r="V371" s="11"/>
      <c r="W371" s="32"/>
    </row>
    <row r="372">
      <c r="A372" s="1" t="s">
        <v>214</v>
      </c>
      <c r="B372" s="15" t="s">
        <v>420</v>
      </c>
      <c r="C372" s="12">
        <v>32.0</v>
      </c>
      <c r="D372" s="13">
        <v>57.0</v>
      </c>
      <c r="E372" s="5">
        <v>5.0</v>
      </c>
      <c r="F372" s="6">
        <v>11.0</v>
      </c>
      <c r="G372" s="8">
        <f t="shared" si="1"/>
        <v>0.7441860465</v>
      </c>
      <c r="H372" s="84">
        <f t="shared" si="2"/>
        <v>0.7267514229</v>
      </c>
      <c r="I372" s="8">
        <f t="shared" si="3"/>
        <v>0.3523809524</v>
      </c>
      <c r="J372" s="83">
        <f t="shared" si="4"/>
        <v>0.8476190476</v>
      </c>
      <c r="K372" s="2">
        <f t="shared" si="5"/>
        <v>-0.05787711243</v>
      </c>
      <c r="L372" s="2">
        <f t="shared" si="6"/>
        <v>-0.3075772385</v>
      </c>
      <c r="M372" s="2">
        <f t="shared" si="7"/>
        <v>0.3593282847</v>
      </c>
      <c r="N372" s="2">
        <f t="shared" si="8"/>
        <v>1.187983909</v>
      </c>
      <c r="O372" s="2">
        <f t="shared" si="9"/>
        <v>0.204938671</v>
      </c>
      <c r="P372" s="2">
        <f t="shared" si="10"/>
        <v>-0.4567609948</v>
      </c>
      <c r="Q372" s="2">
        <f t="shared" si="11"/>
        <v>-0.2307832944</v>
      </c>
      <c r="R372" s="2">
        <f t="shared" si="12"/>
        <v>0.02749919796</v>
      </c>
      <c r="S372" s="1">
        <f t="shared" si="13"/>
        <v>32</v>
      </c>
      <c r="T372" s="1">
        <f t="shared" si="14"/>
        <v>32</v>
      </c>
      <c r="U372" s="11"/>
      <c r="V372" s="11"/>
      <c r="W372" s="32"/>
    </row>
    <row r="373">
      <c r="A373" s="1" t="s">
        <v>214</v>
      </c>
      <c r="B373" s="15" t="s">
        <v>421</v>
      </c>
      <c r="C373" s="12">
        <v>20.0</v>
      </c>
      <c r="D373" s="13">
        <v>22.0</v>
      </c>
      <c r="E373" s="5">
        <v>2.0</v>
      </c>
      <c r="F373" s="6">
        <v>4.0</v>
      </c>
      <c r="G373" s="8">
        <f t="shared" si="1"/>
        <v>0.8333333333</v>
      </c>
      <c r="H373" s="84">
        <f t="shared" si="2"/>
        <v>0.8524401845</v>
      </c>
      <c r="I373" s="8">
        <f t="shared" si="3"/>
        <v>0.4583333333</v>
      </c>
      <c r="J373" s="83">
        <f t="shared" si="4"/>
        <v>0.875</v>
      </c>
      <c r="K373" s="2">
        <f t="shared" si="5"/>
        <v>-0.05787711243</v>
      </c>
      <c r="L373" s="2">
        <f t="shared" si="6"/>
        <v>-0.3175130201</v>
      </c>
      <c r="M373" s="2">
        <f t="shared" si="7"/>
        <v>0.3829182761</v>
      </c>
      <c r="N373" s="2">
        <f t="shared" si="8"/>
        <v>1.595096354</v>
      </c>
      <c r="O373" s="2">
        <f t="shared" si="9"/>
        <v>0.2254477742</v>
      </c>
      <c r="P373" s="2">
        <f t="shared" si="10"/>
        <v>-0.6331005918</v>
      </c>
      <c r="Q373" s="2">
        <f t="shared" si="11"/>
        <v>-0.4030414855</v>
      </c>
      <c r="R373" s="2">
        <f t="shared" si="12"/>
        <v>0.06050999023</v>
      </c>
      <c r="S373" s="1">
        <f t="shared" si="13"/>
        <v>20</v>
      </c>
      <c r="T373" s="1">
        <f t="shared" si="14"/>
        <v>20</v>
      </c>
      <c r="U373" s="11"/>
      <c r="V373" s="11"/>
      <c r="W373" s="32"/>
    </row>
    <row r="374">
      <c r="A374" s="1" t="s">
        <v>214</v>
      </c>
      <c r="B374" s="15" t="s">
        <v>423</v>
      </c>
      <c r="C374" s="12">
        <v>66.0</v>
      </c>
      <c r="D374" s="13">
        <v>54.0</v>
      </c>
      <c r="E374" s="5">
        <v>11.0</v>
      </c>
      <c r="F374" s="6">
        <v>11.0</v>
      </c>
      <c r="G374" s="8">
        <f t="shared" si="1"/>
        <v>0.8571428571</v>
      </c>
      <c r="H374" s="84">
        <f t="shared" si="2"/>
        <v>0.8750421547</v>
      </c>
      <c r="I374" s="8">
        <f t="shared" si="3"/>
        <v>0.5422535211</v>
      </c>
      <c r="J374" s="83">
        <f t="shared" si="4"/>
        <v>0.8450704225</v>
      </c>
      <c r="K374" s="2">
        <f t="shared" si="5"/>
        <v>-0.05787711243</v>
      </c>
      <c r="L374" s="2">
        <f t="shared" si="6"/>
        <v>-0.3066524138</v>
      </c>
      <c r="M374" s="2">
        <f t="shared" si="7"/>
        <v>0.3571706732</v>
      </c>
      <c r="N374" s="2">
        <f t="shared" si="8"/>
        <v>1.822605633</v>
      </c>
      <c r="O374" s="2">
        <f t="shared" si="9"/>
        <v>0.2030955921</v>
      </c>
      <c r="P374" s="2">
        <f t="shared" si="10"/>
        <v>-0.6986559373</v>
      </c>
      <c r="Q374" s="2">
        <f t="shared" si="11"/>
        <v>-0.5448493965</v>
      </c>
      <c r="R374" s="2">
        <f t="shared" si="12"/>
        <v>0.1002051159</v>
      </c>
      <c r="S374" s="1">
        <f t="shared" si="13"/>
        <v>66</v>
      </c>
      <c r="T374" s="1">
        <f t="shared" si="14"/>
        <v>67</v>
      </c>
      <c r="U374" s="11"/>
      <c r="V374" s="11"/>
      <c r="W374" s="32"/>
    </row>
    <row r="375">
      <c r="A375" s="1" t="s">
        <v>214</v>
      </c>
      <c r="B375" s="15" t="s">
        <v>424</v>
      </c>
      <c r="C375" s="12">
        <v>27.0</v>
      </c>
      <c r="D375" s="13">
        <v>33.0</v>
      </c>
      <c r="E375" s="5">
        <v>9.0</v>
      </c>
      <c r="F375" s="6">
        <v>4.0</v>
      </c>
      <c r="G375" s="8">
        <f t="shared" si="1"/>
        <v>0.8709677419</v>
      </c>
      <c r="H375" s="84">
        <f t="shared" si="2"/>
        <v>0.8167733644</v>
      </c>
      <c r="I375" s="8">
        <f t="shared" si="3"/>
        <v>0.4931506849</v>
      </c>
      <c r="J375" s="83">
        <f t="shared" si="4"/>
        <v>0.8219178082</v>
      </c>
      <c r="K375" s="2">
        <f t="shared" si="5"/>
        <v>-0.05787711243</v>
      </c>
      <c r="L375" s="2">
        <f t="shared" si="6"/>
        <v>-0.2982509778</v>
      </c>
      <c r="M375" s="2">
        <f t="shared" si="7"/>
        <v>0.3378677733</v>
      </c>
      <c r="N375" s="2">
        <f t="shared" si="8"/>
        <v>1.612150034</v>
      </c>
      <c r="O375" s="2">
        <f t="shared" si="9"/>
        <v>0.1868559638</v>
      </c>
      <c r="P375" s="2">
        <f t="shared" si="10"/>
        <v>-0.6010513697</v>
      </c>
      <c r="Q375" s="2">
        <f t="shared" si="11"/>
        <v>-0.4382949659</v>
      </c>
      <c r="R375" s="2">
        <f t="shared" si="12"/>
        <v>0.07537401927</v>
      </c>
      <c r="S375" s="1">
        <f t="shared" si="13"/>
        <v>27</v>
      </c>
      <c r="T375" s="1">
        <f t="shared" si="14"/>
        <v>26</v>
      </c>
      <c r="U375" s="11"/>
      <c r="V375" s="11"/>
      <c r="W375" s="32"/>
    </row>
    <row r="376">
      <c r="A376" s="1" t="s">
        <v>214</v>
      </c>
      <c r="B376" s="15" t="s">
        <v>425</v>
      </c>
      <c r="C376" s="12">
        <v>14.0</v>
      </c>
      <c r="D376" s="13">
        <v>20.0</v>
      </c>
      <c r="E376" s="5">
        <v>1.0</v>
      </c>
      <c r="F376" s="6">
        <v>0.0</v>
      </c>
      <c r="G376" s="8">
        <f t="shared" si="1"/>
        <v>1</v>
      </c>
      <c r="H376" s="84">
        <f t="shared" si="2"/>
        <v>0.9545536325</v>
      </c>
      <c r="I376" s="8">
        <f t="shared" si="3"/>
        <v>0.4285714286</v>
      </c>
      <c r="J376" s="83">
        <f t="shared" si="4"/>
        <v>0.9714285714</v>
      </c>
      <c r="K376" s="2">
        <f t="shared" si="5"/>
        <v>-0.05787711243</v>
      </c>
      <c r="L376" s="2">
        <f t="shared" si="6"/>
        <v>-0.3525042509</v>
      </c>
      <c r="M376" s="2">
        <f t="shared" si="7"/>
        <v>0.4719671094</v>
      </c>
      <c r="N376" s="2">
        <f t="shared" si="8"/>
        <v>1.655890114</v>
      </c>
      <c r="O376" s="2">
        <f t="shared" si="9"/>
        <v>0.3084994619</v>
      </c>
      <c r="P376" s="2">
        <f t="shared" si="10"/>
        <v>-0.7296593132</v>
      </c>
      <c r="Q376" s="2">
        <f t="shared" si="11"/>
        <v>-0.3912335704</v>
      </c>
      <c r="R376" s="2">
        <f t="shared" si="12"/>
        <v>0.04947119448</v>
      </c>
      <c r="S376" s="1">
        <f t="shared" si="13"/>
        <v>14</v>
      </c>
      <c r="T376" s="1">
        <f t="shared" si="14"/>
        <v>14</v>
      </c>
      <c r="U376" s="11"/>
      <c r="V376" s="11"/>
      <c r="W376" s="32"/>
    </row>
    <row r="377">
      <c r="A377" s="1" t="s">
        <v>214</v>
      </c>
      <c r="B377" s="15" t="s">
        <v>426</v>
      </c>
      <c r="C377" s="12">
        <v>15.0</v>
      </c>
      <c r="D377" s="13">
        <v>25.0</v>
      </c>
      <c r="E377" s="5">
        <v>3.0</v>
      </c>
      <c r="F377" s="6">
        <v>2.0</v>
      </c>
      <c r="G377" s="8">
        <f t="shared" si="1"/>
        <v>0.8823529412</v>
      </c>
      <c r="H377" s="84">
        <f t="shared" si="2"/>
        <v>0.8234439474</v>
      </c>
      <c r="I377" s="8">
        <f t="shared" si="3"/>
        <v>0.4</v>
      </c>
      <c r="J377" s="83">
        <f t="shared" si="4"/>
        <v>0.8888888889</v>
      </c>
      <c r="K377" s="2">
        <f t="shared" si="5"/>
        <v>-0.05787711243</v>
      </c>
      <c r="L377" s="2">
        <f t="shared" si="6"/>
        <v>-0.3225529093</v>
      </c>
      <c r="M377" s="2">
        <f t="shared" si="7"/>
        <v>0.3951708892</v>
      </c>
      <c r="N377" s="2">
        <f t="shared" si="8"/>
        <v>1.414180663</v>
      </c>
      <c r="O377" s="2">
        <f t="shared" si="9"/>
        <v>0.2363546906</v>
      </c>
      <c r="P377" s="2">
        <f t="shared" si="10"/>
        <v>-0.570203812</v>
      </c>
      <c r="Q377" s="2">
        <f t="shared" si="11"/>
        <v>-0.3118503754</v>
      </c>
      <c r="R377" s="2">
        <f t="shared" si="12"/>
        <v>0.04022191338</v>
      </c>
      <c r="S377" s="1">
        <f t="shared" si="13"/>
        <v>15</v>
      </c>
      <c r="T377" s="1">
        <f t="shared" si="14"/>
        <v>14</v>
      </c>
      <c r="U377" s="11"/>
      <c r="V377" s="11"/>
      <c r="W377" s="32"/>
    </row>
    <row r="378">
      <c r="A378" s="1" t="s">
        <v>214</v>
      </c>
      <c r="B378" s="15" t="s">
        <v>499</v>
      </c>
      <c r="C378" s="12">
        <v>9.0</v>
      </c>
      <c r="D378" s="13">
        <v>14.0</v>
      </c>
      <c r="E378" s="5">
        <v>4.0</v>
      </c>
      <c r="F378" s="6">
        <v>11.0</v>
      </c>
      <c r="G378" s="8">
        <f t="shared" si="1"/>
        <v>0.45</v>
      </c>
      <c r="H378" s="84">
        <f t="shared" si="2"/>
        <v>0.4476294203</v>
      </c>
      <c r="I378" s="8">
        <f t="shared" si="3"/>
        <v>0.3421052632</v>
      </c>
      <c r="J378" s="83">
        <f t="shared" si="4"/>
        <v>0.6052631579</v>
      </c>
      <c r="K378" s="2">
        <f t="shared" si="5"/>
        <v>-0.05787711243</v>
      </c>
      <c r="L378" s="2">
        <f t="shared" si="6"/>
        <v>-0.2196330666</v>
      </c>
      <c r="M378" s="2">
        <f t="shared" si="7"/>
        <v>0.1832223579</v>
      </c>
      <c r="N378" s="2">
        <f t="shared" si="8"/>
        <v>0.8235717117</v>
      </c>
      <c r="O378" s="2">
        <f t="shared" si="9"/>
        <v>0.07461987394</v>
      </c>
      <c r="P378" s="2">
        <f t="shared" si="10"/>
        <v>-0.2261118923</v>
      </c>
      <c r="Q378" s="2">
        <f t="shared" si="11"/>
        <v>-0.155325429</v>
      </c>
      <c r="R378" s="2">
        <f t="shared" si="12"/>
        <v>0.02516297693</v>
      </c>
      <c r="S378" s="1">
        <f t="shared" si="13"/>
        <v>9</v>
      </c>
      <c r="T378" s="1">
        <f t="shared" si="14"/>
        <v>9</v>
      </c>
      <c r="U378" s="11"/>
      <c r="V378" s="11"/>
      <c r="W378" s="32"/>
    </row>
    <row r="379">
      <c r="A379" s="1" t="s">
        <v>214</v>
      </c>
      <c r="B379" s="15" t="s">
        <v>427</v>
      </c>
      <c r="C379" s="12">
        <v>10.0</v>
      </c>
      <c r="D379" s="13">
        <v>18.0</v>
      </c>
      <c r="E379" s="5">
        <v>1.0</v>
      </c>
      <c r="F379" s="6">
        <v>3.0</v>
      </c>
      <c r="G379" s="8">
        <f t="shared" si="1"/>
        <v>0.7692307692</v>
      </c>
      <c r="H379" s="84">
        <f t="shared" si="2"/>
        <v>0.7532895558</v>
      </c>
      <c r="I379" s="8">
        <f t="shared" si="3"/>
        <v>0.34375</v>
      </c>
      <c r="J379" s="83">
        <f t="shared" si="4"/>
        <v>0.875</v>
      </c>
      <c r="K379" s="2">
        <f t="shared" si="5"/>
        <v>-0.05787711243</v>
      </c>
      <c r="L379" s="2">
        <f t="shared" si="6"/>
        <v>-0.3175130201</v>
      </c>
      <c r="M379" s="2">
        <f t="shared" si="7"/>
        <v>0.3829182761</v>
      </c>
      <c r="N379" s="2">
        <f t="shared" si="8"/>
        <v>1.196322265</v>
      </c>
      <c r="O379" s="2">
        <f t="shared" si="9"/>
        <v>0.2254477742</v>
      </c>
      <c r="P379" s="2">
        <f t="shared" si="10"/>
        <v>-0.4748254438</v>
      </c>
      <c r="Q379" s="2">
        <f t="shared" si="11"/>
        <v>-0.2267108356</v>
      </c>
      <c r="R379" s="2">
        <f t="shared" si="12"/>
        <v>0.02552765213</v>
      </c>
      <c r="S379" s="1">
        <f t="shared" si="13"/>
        <v>10</v>
      </c>
      <c r="T379" s="1">
        <f t="shared" si="14"/>
        <v>10</v>
      </c>
      <c r="U379" s="11"/>
      <c r="V379" s="11"/>
      <c r="W379" s="32"/>
    </row>
    <row r="380">
      <c r="A380" s="1" t="s">
        <v>214</v>
      </c>
      <c r="B380" s="15" t="s">
        <v>428</v>
      </c>
      <c r="C380" s="12">
        <v>8.0</v>
      </c>
      <c r="D380" s="13">
        <v>9.0</v>
      </c>
      <c r="E380" s="5">
        <v>2.0</v>
      </c>
      <c r="F380" s="6">
        <v>2.0</v>
      </c>
      <c r="G380" s="8">
        <f t="shared" si="1"/>
        <v>0.8</v>
      </c>
      <c r="H380" s="84">
        <f t="shared" si="2"/>
        <v>0.7902349683</v>
      </c>
      <c r="I380" s="8">
        <f t="shared" si="3"/>
        <v>0.4761904762</v>
      </c>
      <c r="J380" s="83">
        <f t="shared" si="4"/>
        <v>0.8095238095</v>
      </c>
      <c r="K380" s="2">
        <f t="shared" si="5"/>
        <v>-0.05787711243</v>
      </c>
      <c r="L380" s="2">
        <f t="shared" si="6"/>
        <v>-0.2937535424</v>
      </c>
      <c r="M380" s="2">
        <f t="shared" si="7"/>
        <v>0.3277549371</v>
      </c>
      <c r="N380" s="2">
        <f t="shared" si="8"/>
        <v>1.533231587</v>
      </c>
      <c r="O380" s="2">
        <f t="shared" si="9"/>
        <v>0.1785297812</v>
      </c>
      <c r="P380" s="2">
        <f t="shared" si="10"/>
        <v>-0.5630087293</v>
      </c>
      <c r="Q380" s="2">
        <f t="shared" si="11"/>
        <v>-0.4025036733</v>
      </c>
      <c r="R380" s="2">
        <f t="shared" si="12"/>
        <v>0.06786172083</v>
      </c>
      <c r="S380" s="1">
        <f t="shared" si="13"/>
        <v>8</v>
      </c>
      <c r="T380" s="1">
        <f t="shared" si="14"/>
        <v>8</v>
      </c>
      <c r="U380" s="11"/>
      <c r="V380" s="11"/>
      <c r="W380" s="32"/>
    </row>
    <row r="381">
      <c r="A381" s="1" t="s">
        <v>214</v>
      </c>
      <c r="B381" s="15" t="s">
        <v>429</v>
      </c>
      <c r="C381" s="12">
        <v>5.0</v>
      </c>
      <c r="D381" s="13">
        <v>12.0</v>
      </c>
      <c r="E381" s="5">
        <v>2.0</v>
      </c>
      <c r="F381" s="6">
        <v>7.0</v>
      </c>
      <c r="G381" s="8">
        <f t="shared" si="1"/>
        <v>0.4166666667</v>
      </c>
      <c r="H381" s="84">
        <f t="shared" si="2"/>
        <v>0.4135914082</v>
      </c>
      <c r="I381" s="8">
        <f t="shared" si="3"/>
        <v>0.2692307692</v>
      </c>
      <c r="J381" s="83">
        <f t="shared" si="4"/>
        <v>0.6538461538</v>
      </c>
      <c r="K381" s="2">
        <f t="shared" si="5"/>
        <v>-0.05787711243</v>
      </c>
      <c r="L381" s="2">
        <f t="shared" si="6"/>
        <v>-0.2372624766</v>
      </c>
      <c r="M381" s="2">
        <f t="shared" si="7"/>
        <v>0.2138164604</v>
      </c>
      <c r="N381" s="2">
        <f t="shared" si="8"/>
        <v>0.7001606373</v>
      </c>
      <c r="O381" s="2">
        <f t="shared" si="9"/>
        <v>0.09406943012</v>
      </c>
      <c r="P381" s="2">
        <f t="shared" si="10"/>
        <v>-0.2076591198</v>
      </c>
      <c r="Q381" s="2">
        <f t="shared" si="11"/>
        <v>-0.103921108</v>
      </c>
      <c r="R381" s="2">
        <f t="shared" si="12"/>
        <v>0.01226469715</v>
      </c>
      <c r="S381" s="1">
        <f t="shared" si="13"/>
        <v>5</v>
      </c>
      <c r="T381" s="1">
        <f t="shared" si="14"/>
        <v>5</v>
      </c>
      <c r="U381" s="11"/>
      <c r="V381" s="11"/>
      <c r="W381" s="32"/>
    </row>
    <row r="382">
      <c r="A382" s="1" t="s">
        <v>214</v>
      </c>
      <c r="B382" s="15" t="s">
        <v>430</v>
      </c>
      <c r="C382" s="12">
        <v>15.0</v>
      </c>
      <c r="D382" s="13">
        <v>15.0</v>
      </c>
      <c r="E382" s="5">
        <v>6.0</v>
      </c>
      <c r="F382" s="6">
        <v>2.0</v>
      </c>
      <c r="G382" s="8">
        <f t="shared" si="1"/>
        <v>0.8823529412</v>
      </c>
      <c r="H382" s="84">
        <f t="shared" si="2"/>
        <v>0.8242146329</v>
      </c>
      <c r="I382" s="8">
        <f t="shared" si="3"/>
        <v>0.5526315789</v>
      </c>
      <c r="J382" s="83">
        <f t="shared" si="4"/>
        <v>0.7894736842</v>
      </c>
      <c r="K382" s="2">
        <f t="shared" si="5"/>
        <v>-0.05787711243</v>
      </c>
      <c r="L382" s="2">
        <f t="shared" si="6"/>
        <v>-0.2864779129</v>
      </c>
      <c r="M382" s="2">
        <f t="shared" si="7"/>
        <v>0.3117204577</v>
      </c>
      <c r="N382" s="2">
        <f t="shared" si="8"/>
        <v>1.735284877</v>
      </c>
      <c r="O382" s="2">
        <f t="shared" si="9"/>
        <v>0.165590252</v>
      </c>
      <c r="P382" s="2">
        <f t="shared" si="10"/>
        <v>-0.6214213703</v>
      </c>
      <c r="Q382" s="2">
        <f t="shared" si="11"/>
        <v>-0.5286738939</v>
      </c>
      <c r="R382" s="2">
        <f t="shared" si="12"/>
        <v>0.1060693352</v>
      </c>
      <c r="S382" s="1">
        <f t="shared" si="13"/>
        <v>15</v>
      </c>
      <c r="T382" s="1">
        <f t="shared" si="14"/>
        <v>15</v>
      </c>
      <c r="U382" s="11"/>
      <c r="V382" s="11"/>
      <c r="W382" s="32"/>
    </row>
    <row r="383">
      <c r="A383" s="1" t="s">
        <v>214</v>
      </c>
      <c r="B383" s="15" t="s">
        <v>431</v>
      </c>
      <c r="C383" s="12">
        <v>23.0</v>
      </c>
      <c r="D383" s="13">
        <v>37.0</v>
      </c>
      <c r="E383" s="5">
        <v>2.0</v>
      </c>
      <c r="F383" s="6">
        <v>5.0</v>
      </c>
      <c r="G383" s="8">
        <f t="shared" si="1"/>
        <v>0.8214285714</v>
      </c>
      <c r="H383" s="84">
        <f t="shared" si="2"/>
        <v>0.808365435</v>
      </c>
      <c r="I383" s="8">
        <f t="shared" si="3"/>
        <v>0.3731343284</v>
      </c>
      <c r="J383" s="83">
        <f t="shared" si="4"/>
        <v>0.8955223881</v>
      </c>
      <c r="K383" s="2">
        <f t="shared" si="5"/>
        <v>-0.05787711243</v>
      </c>
      <c r="L383" s="2">
        <f t="shared" si="6"/>
        <v>-0.3249600206</v>
      </c>
      <c r="M383" s="2">
        <f t="shared" si="7"/>
        <v>0.4010909699</v>
      </c>
      <c r="N383" s="2">
        <f t="shared" si="8"/>
        <v>1.329043144</v>
      </c>
      <c r="O383" s="2">
        <f t="shared" si="9"/>
        <v>0.2416858007</v>
      </c>
      <c r="P383" s="2">
        <f t="shared" si="10"/>
        <v>-0.5398750674</v>
      </c>
      <c r="Q383" s="2">
        <f t="shared" si="11"/>
        <v>-0.2733919172</v>
      </c>
      <c r="R383" s="2">
        <f t="shared" si="12"/>
        <v>0.03264963799</v>
      </c>
      <c r="S383" s="1">
        <f t="shared" si="13"/>
        <v>23</v>
      </c>
      <c r="T383" s="1">
        <f t="shared" si="14"/>
        <v>23</v>
      </c>
      <c r="U383" s="11"/>
      <c r="V383" s="11"/>
      <c r="W383" s="32"/>
    </row>
    <row r="384">
      <c r="A384" s="1" t="s">
        <v>214</v>
      </c>
      <c r="B384" s="15" t="s">
        <v>432</v>
      </c>
      <c r="C384" s="12">
        <v>48.0</v>
      </c>
      <c r="D384" s="13">
        <v>31.0</v>
      </c>
      <c r="E384" s="5">
        <v>6.0</v>
      </c>
      <c r="F384" s="6">
        <v>9.0</v>
      </c>
      <c r="G384" s="8">
        <f t="shared" si="1"/>
        <v>0.8421052632</v>
      </c>
      <c r="H384" s="84">
        <f t="shared" si="2"/>
        <v>0.8893968259</v>
      </c>
      <c r="I384" s="8">
        <f t="shared" si="3"/>
        <v>0.5744680851</v>
      </c>
      <c r="J384" s="83">
        <f t="shared" si="4"/>
        <v>0.8404255319</v>
      </c>
      <c r="K384" s="2">
        <f t="shared" si="5"/>
        <v>-0.05787711243</v>
      </c>
      <c r="L384" s="2">
        <f t="shared" si="6"/>
        <v>-0.3049669129</v>
      </c>
      <c r="M384" s="2">
        <f t="shared" si="7"/>
        <v>0.3532551194</v>
      </c>
      <c r="N384" s="2">
        <f t="shared" si="8"/>
        <v>1.920271206</v>
      </c>
      <c r="O384" s="2">
        <f t="shared" si="9"/>
        <v>0.1997650489</v>
      </c>
      <c r="P384" s="2">
        <f t="shared" si="10"/>
        <v>-0.7320479884</v>
      </c>
      <c r="Q384" s="2">
        <f t="shared" si="11"/>
        <v>-0.6081488098</v>
      </c>
      <c r="R384" s="2">
        <f t="shared" si="12"/>
        <v>0.1191462756</v>
      </c>
      <c r="S384" s="1">
        <f t="shared" si="13"/>
        <v>48</v>
      </c>
      <c r="T384" s="1">
        <f t="shared" si="14"/>
        <v>50</v>
      </c>
      <c r="U384" s="11"/>
      <c r="V384" s="11"/>
      <c r="W384" s="32"/>
    </row>
    <row r="385">
      <c r="A385" s="1" t="s">
        <v>214</v>
      </c>
      <c r="B385" s="15" t="s">
        <v>433</v>
      </c>
      <c r="C385" s="12">
        <v>9.0</v>
      </c>
      <c r="D385" s="13">
        <v>12.0</v>
      </c>
      <c r="E385" s="5">
        <v>0.0</v>
      </c>
      <c r="F385" s="6">
        <v>4.0</v>
      </c>
      <c r="G385" s="8">
        <f t="shared" si="1"/>
        <v>0.6923076923</v>
      </c>
      <c r="H385" s="84">
        <f t="shared" si="2"/>
        <v>0.7247605594</v>
      </c>
      <c r="I385" s="8">
        <f t="shared" si="3"/>
        <v>0.36</v>
      </c>
      <c r="J385" s="83">
        <f t="shared" si="4"/>
        <v>0.84</v>
      </c>
      <c r="K385" s="2">
        <f t="shared" si="5"/>
        <v>-0.05787711243</v>
      </c>
      <c r="L385" s="2">
        <f t="shared" si="6"/>
        <v>-0.3048124993</v>
      </c>
      <c r="M385" s="2">
        <f t="shared" si="7"/>
        <v>0.3528974833</v>
      </c>
      <c r="N385" s="2">
        <f t="shared" si="8"/>
        <v>1.202760654</v>
      </c>
      <c r="O385" s="2">
        <f t="shared" si="9"/>
        <v>0.1994617619</v>
      </c>
      <c r="P385" s="2">
        <f t="shared" si="10"/>
        <v>-0.4582856333</v>
      </c>
      <c r="Q385" s="2">
        <f t="shared" si="11"/>
        <v>-0.2387058698</v>
      </c>
      <c r="R385" s="2">
        <f t="shared" si="12"/>
        <v>0.02932177486</v>
      </c>
      <c r="S385" s="1">
        <f t="shared" si="13"/>
        <v>9</v>
      </c>
      <c r="T385" s="1">
        <f t="shared" si="14"/>
        <v>9</v>
      </c>
      <c r="U385" s="11"/>
      <c r="V385" s="11"/>
      <c r="W385" s="32"/>
    </row>
    <row r="386">
      <c r="A386" s="1" t="s">
        <v>214</v>
      </c>
      <c r="B386" s="15" t="s">
        <v>434</v>
      </c>
      <c r="C386" s="12">
        <v>13.0</v>
      </c>
      <c r="D386" s="13">
        <v>29.0</v>
      </c>
      <c r="E386" s="5">
        <v>0.0</v>
      </c>
      <c r="F386" s="6">
        <v>7.0</v>
      </c>
      <c r="G386" s="8">
        <f t="shared" si="1"/>
        <v>0.65</v>
      </c>
      <c r="H386" s="84">
        <f t="shared" si="2"/>
        <v>0.6427220727</v>
      </c>
      <c r="I386" s="8">
        <f t="shared" si="3"/>
        <v>0.2653061224</v>
      </c>
      <c r="J386" s="83">
        <f t="shared" si="4"/>
        <v>0.8571428571</v>
      </c>
      <c r="K386" s="2">
        <f t="shared" si="5"/>
        <v>-0.05787711243</v>
      </c>
      <c r="L386" s="2">
        <f t="shared" si="6"/>
        <v>-0.3110331626</v>
      </c>
      <c r="M386" s="2">
        <f t="shared" si="7"/>
        <v>0.3674484416</v>
      </c>
      <c r="N386" s="2">
        <f t="shared" si="8"/>
        <v>0.9044777931</v>
      </c>
      <c r="O386" s="2">
        <f t="shared" si="9"/>
        <v>0.2119246253</v>
      </c>
      <c r="P386" s="2">
        <f t="shared" si="10"/>
        <v>-0.3516647703</v>
      </c>
      <c r="Q386" s="2">
        <f t="shared" si="11"/>
        <v>-0.1322898628</v>
      </c>
      <c r="R386" s="2">
        <f t="shared" si="12"/>
        <v>0.01173612075</v>
      </c>
      <c r="S386" s="1">
        <f t="shared" si="13"/>
        <v>13</v>
      </c>
      <c r="T386" s="1">
        <f t="shared" si="14"/>
        <v>13</v>
      </c>
      <c r="U386" s="11"/>
      <c r="V386" s="11"/>
      <c r="W386" s="32"/>
    </row>
    <row r="387">
      <c r="A387" s="1" t="s">
        <v>214</v>
      </c>
      <c r="B387" s="15" t="s">
        <v>437</v>
      </c>
      <c r="C387" s="12">
        <v>6.0</v>
      </c>
      <c r="D387" s="13">
        <v>2.0</v>
      </c>
      <c r="E387" s="5">
        <v>7.0</v>
      </c>
      <c r="F387" s="6">
        <v>3.0</v>
      </c>
      <c r="G387" s="8">
        <f t="shared" si="1"/>
        <v>0.6666666667</v>
      </c>
      <c r="H387" s="84">
        <f t="shared" si="2"/>
        <v>0.6569226714</v>
      </c>
      <c r="I387" s="8">
        <f t="shared" si="3"/>
        <v>0.7222222222</v>
      </c>
      <c r="J387" s="83">
        <f t="shared" si="4"/>
        <v>0.4444444444</v>
      </c>
      <c r="K387" s="2">
        <f t="shared" si="5"/>
        <v>-0.05787711243</v>
      </c>
      <c r="L387" s="2">
        <f t="shared" si="6"/>
        <v>-0.1612764547</v>
      </c>
      <c r="M387" s="2">
        <f t="shared" si="7"/>
        <v>0.09879272229</v>
      </c>
      <c r="N387" s="2">
        <f t="shared" si="8"/>
        <v>1.276690877</v>
      </c>
      <c r="O387" s="2">
        <f t="shared" si="9"/>
        <v>0.02954433632</v>
      </c>
      <c r="P387" s="2">
        <f t="shared" si="10"/>
        <v>-0.2573836652</v>
      </c>
      <c r="Q387" s="2">
        <f t="shared" si="11"/>
        <v>-0.5083209244</v>
      </c>
      <c r="R387" s="2">
        <f t="shared" si="12"/>
        <v>0.2367528927</v>
      </c>
      <c r="S387" s="1">
        <f t="shared" si="13"/>
        <v>6</v>
      </c>
      <c r="T387" s="1">
        <f t="shared" si="14"/>
        <v>6</v>
      </c>
      <c r="U387" s="11"/>
      <c r="V387" s="11"/>
      <c r="W387" s="32"/>
    </row>
    <row r="388">
      <c r="A388" s="1" t="s">
        <v>214</v>
      </c>
      <c r="B388" s="15" t="s">
        <v>438</v>
      </c>
      <c r="C388" s="12">
        <v>9.0</v>
      </c>
      <c r="D388" s="13">
        <v>13.0</v>
      </c>
      <c r="E388" s="5">
        <v>23.0</v>
      </c>
      <c r="F388" s="6">
        <v>43.0</v>
      </c>
      <c r="G388" s="8">
        <f t="shared" si="1"/>
        <v>0.1730769231</v>
      </c>
      <c r="H388" s="84">
        <f t="shared" si="2"/>
        <v>0.1662318454</v>
      </c>
      <c r="I388" s="8">
        <f t="shared" si="3"/>
        <v>0.3636363636</v>
      </c>
      <c r="J388" s="83">
        <f t="shared" si="4"/>
        <v>0.25</v>
      </c>
      <c r="K388" s="2">
        <f t="shared" si="5"/>
        <v>-0.05787711243</v>
      </c>
      <c r="L388" s="2">
        <f t="shared" si="6"/>
        <v>-0.09071800575</v>
      </c>
      <c r="M388" s="2">
        <f t="shared" si="7"/>
        <v>0.03125863479</v>
      </c>
      <c r="N388" s="2">
        <f t="shared" si="8"/>
        <v>0.3615802833</v>
      </c>
      <c r="O388" s="2">
        <f t="shared" si="9"/>
        <v>0.005258257123</v>
      </c>
      <c r="P388" s="2">
        <f t="shared" si="10"/>
        <v>-0.0410036477</v>
      </c>
      <c r="Q388" s="2">
        <f t="shared" si="11"/>
        <v>-0.07248588271</v>
      </c>
      <c r="R388" s="2">
        <f t="shared" si="12"/>
        <v>0.03021931884</v>
      </c>
      <c r="S388" s="1">
        <f t="shared" si="13"/>
        <v>9</v>
      </c>
      <c r="T388" s="1">
        <f t="shared" si="14"/>
        <v>9</v>
      </c>
      <c r="U388" s="11"/>
      <c r="V388" s="11"/>
      <c r="W388" s="32"/>
    </row>
    <row r="389">
      <c r="A389" s="1" t="s">
        <v>214</v>
      </c>
      <c r="B389" s="15" t="s">
        <v>439</v>
      </c>
      <c r="C389" s="12">
        <v>15.0</v>
      </c>
      <c r="D389" s="13">
        <v>17.0</v>
      </c>
      <c r="E389" s="5">
        <v>0.0</v>
      </c>
      <c r="F389" s="6">
        <v>2.0</v>
      </c>
      <c r="G389" s="8">
        <f t="shared" si="1"/>
        <v>0.8823529412</v>
      </c>
      <c r="H389" s="84">
        <f t="shared" si="2"/>
        <v>0.9229251475</v>
      </c>
      <c r="I389" s="8">
        <f t="shared" si="3"/>
        <v>0.4411764706</v>
      </c>
      <c r="J389" s="83">
        <f t="shared" si="4"/>
        <v>0.9411764706</v>
      </c>
      <c r="K389" s="2">
        <f t="shared" si="5"/>
        <v>-0.05787711243</v>
      </c>
      <c r="L389" s="2">
        <f t="shared" si="6"/>
        <v>-0.3415266099</v>
      </c>
      <c r="M389" s="2">
        <f t="shared" si="7"/>
        <v>0.4430289553</v>
      </c>
      <c r="N389" s="2">
        <f t="shared" si="8"/>
        <v>1.65150856</v>
      </c>
      <c r="O389" s="2">
        <f t="shared" si="9"/>
        <v>0.2805659588</v>
      </c>
      <c r="P389" s="2">
        <f t="shared" si="10"/>
        <v>-0.7050657761</v>
      </c>
      <c r="Q389" s="2">
        <f t="shared" si="11"/>
        <v>-0.4016747724</v>
      </c>
      <c r="R389" s="2">
        <f t="shared" si="12"/>
        <v>0.05396594401</v>
      </c>
      <c r="S389" s="1">
        <f t="shared" si="13"/>
        <v>15</v>
      </c>
      <c r="T389" s="1">
        <f t="shared" si="14"/>
        <v>15</v>
      </c>
      <c r="U389" s="11"/>
      <c r="V389" s="11"/>
      <c r="W389" s="32"/>
    </row>
  </sheetData>
  <drawing r:id="rId1"/>
</worksheet>
</file>